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https://d.docs.live.net/f6228a09e0d549a7/Documents/DA Projects/Datasets/Compensation Responses/"/>
    </mc:Choice>
  </mc:AlternateContent>
  <xr:revisionPtr revIDLastSave="3" documentId="8_{E983910D-F049-41A1-8B77-336D2D5A4EEF}" xr6:coauthVersionLast="41" xr6:coauthVersionMax="41" xr10:uidLastSave="{25140C6C-B513-464E-88F8-01D3F8038E3E}"/>
  <bookViews>
    <workbookView xWindow="-110" yWindow="-110" windowWidth="19420" windowHeight="10300" xr2:uid="{00000000-000D-0000-FFFF-FFFF00000000}"/>
  </bookViews>
  <sheets>
    <sheet name="Dashboard" sheetId="10" r:id="rId1"/>
    <sheet name="salary+role" sheetId="7" r:id="rId2"/>
    <sheet name="demographics" sheetId="13" r:id="rId3"/>
    <sheet name="tools+benefits" sheetId="9" r:id="rId4"/>
    <sheet name="tool+salary" sheetId="11" r:id="rId5"/>
    <sheet name="Industry Ref" sheetId="8" r:id="rId6"/>
    <sheet name="Sheet4" sheetId="5" state="hidden" r:id="rId7"/>
    <sheet name="Form responses 1 (2)" sheetId="2" state="hidden" r:id="rId8"/>
    <sheet name="Cleaned Data" sheetId="6" r:id="rId9"/>
    <sheet name="RAW Data" sheetId="1" r:id="rId10"/>
  </sheets>
  <definedNames>
    <definedName name="_xlnm._FilterDatabase" localSheetId="9" hidden="1">'RAW Data'!$A$1:$M$295</definedName>
    <definedName name="_xlcn.WorksheetConnection_compensationdataResponsesD2.xlsxTable1__41" hidden="1">Table1__4[]</definedName>
    <definedName name="ExternalData_2" localSheetId="6" hidden="1">Sheet4!$A$1:$J$251</definedName>
    <definedName name="ExternalData_3" localSheetId="8" hidden="1">'Cleaned Data'!$A$1:$AF$251</definedName>
    <definedName name="Slicer_Current_Role">#N/A</definedName>
    <definedName name="Slicer_Employer_Type">#N/A</definedName>
    <definedName name="Slicer_Gender">#N/A</definedName>
    <definedName name="Slicer_Level">#N/A</definedName>
    <definedName name="Slicer_Sector">#N/A</definedName>
    <definedName name="Slicer_Work_Setup">#N/A</definedName>
    <definedName name="Slicer_Years_of_Experienc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_4" name="Table1__4" connection="WorksheetConnection_compensation data (Responses) D2.xlsx!Table1__4"/>
        </x15:modelTables>
      </x15:dataModel>
    </ext>
  </extLst>
</workbook>
</file>

<file path=xl/calcChain.xml><?xml version="1.0" encoding="utf-8"?>
<calcChain xmlns="http://schemas.openxmlformats.org/spreadsheetml/2006/main">
  <c r="E251" i="6" l="1"/>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M300" i="2"/>
  <c r="L300" i="2"/>
  <c r="K300" i="2"/>
  <c r="J300" i="2"/>
  <c r="I300" i="2"/>
  <c r="H300" i="2"/>
  <c r="G300" i="2"/>
  <c r="F300" i="2"/>
  <c r="E300" i="2"/>
  <c r="D300" i="2"/>
  <c r="C300" i="2"/>
  <c r="B300" i="2"/>
  <c r="M298" i="2"/>
  <c r="L298" i="2"/>
  <c r="K298" i="2"/>
  <c r="J298" i="2"/>
  <c r="I298" i="2"/>
  <c r="H298" i="2"/>
  <c r="G298" i="2"/>
  <c r="F298" i="2"/>
  <c r="E298" i="2"/>
  <c r="D298" i="2"/>
  <c r="C298" i="2"/>
  <c r="B298" i="2"/>
  <c r="A298" i="2"/>
  <c r="D11" i="7"/>
  <c r="E38" i="11"/>
  <c r="E37" i="11"/>
  <c r="E30" i="11"/>
  <c r="E32" i="11"/>
  <c r="E29" i="11"/>
  <c r="D13" i="9"/>
  <c r="E31" i="11"/>
  <c r="B8" i="7"/>
  <c r="B8" i="11"/>
  <c r="E34" i="11"/>
  <c r="E39" i="11"/>
  <c r="E36" i="11"/>
  <c r="E35" i="11"/>
  <c r="C72" i="7"/>
  <c r="E3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9FF01-DA5D-4FEF-99EA-C439B70E92B7}" keepAlive="1" name="Query - Table1" description="Connection to the 'Table1' query in the workbook." type="5" refreshedVersion="6" background="1">
    <dbPr connection="Provider=Microsoft.Mashup.OleDb.1;Data Source=$Workbook$;Location=Table1;Extended Properties=&quot;&quot;" command="SELECT * FROM [Table1]"/>
  </connection>
  <connection id="2" xr16:uid="{C3E2EE10-C66C-4AE6-862D-82F398F47BC1}" keepAlive="1" name="Query - Table1 (2)" description="Connection to the 'Table1 (2)' query in the workbook." type="5" refreshedVersion="6" background="1" saveData="1">
    <dbPr connection="Provider=Microsoft.Mashup.OleDb.1;Data Source=$Workbook$;Location=&quot;Table1 (2)&quot;;Extended Properties=&quot;&quot;" command="SELECT * FROM [Table1 (2)]"/>
  </connection>
  <connection id="3" xr16:uid="{1ABA8013-CDED-4FF3-AE2B-A000696597D6}" keepAlive="1" name="Query - Table1__2" description="Connection to the 'Table1__2' query in the workbook." type="5" refreshedVersion="6" background="1" saveData="1">
    <dbPr connection="Provider=Microsoft.Mashup.OleDb.1;Data Source=$Workbook$;Location=Table1__2;Extended Properties=&quot;&quot;" command="SELECT * FROM [Table1__2]"/>
  </connection>
  <connection id="4" xr16:uid="{E591EA80-38FC-496D-84EB-F5B41C8E95D4}" keepAlive="1" name="Query - Table1__3" description="Connection to the 'Table1__3' query in the workbook." type="5" refreshedVersion="6" background="1" saveData="1">
    <dbPr connection="Provider=Microsoft.Mashup.OleDb.1;Data Source=$Workbook$;Location=Table1__3;Extended Properties=&quot;&quot;" command="SELECT * FROM [Table1__3]"/>
  </connection>
  <connection id="5" xr16:uid="{CC3F5CF4-4F10-4F35-97B2-66FAAD8179F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6BA9AEB-D01C-4E11-9200-B8B1895DA04E}" name="WorksheetConnection_compensation data (Responses) D2.xlsx!Table1__4" type="102" refreshedVersion="6" minRefreshableVersion="5">
    <extLst>
      <ext xmlns:x15="http://schemas.microsoft.com/office/spreadsheetml/2010/11/main" uri="{DE250136-89BD-433C-8126-D09CA5730AF9}">
        <x15:connection id="Table1__4">
          <x15:rangePr sourceName="_xlcn.WorksheetConnection_compensationdataResponsesD2.xlsxTable1__41"/>
        </x15:connection>
      </ext>
    </extLst>
  </connection>
</connections>
</file>

<file path=xl/sharedStrings.xml><?xml version="1.0" encoding="utf-8"?>
<sst xmlns="http://schemas.openxmlformats.org/spreadsheetml/2006/main" count="10162" uniqueCount="631">
  <si>
    <t>Timestamp</t>
  </si>
  <si>
    <t>What is your Current Role?</t>
  </si>
  <si>
    <t>If other, please indicate your role here</t>
  </si>
  <si>
    <t>What is your Level?</t>
  </si>
  <si>
    <t>How many years of experience do you have in the data Field?</t>
  </si>
  <si>
    <t>What industry is  your Employer? eg Fintech, Utilities, HR, Gaming, Health etc.</t>
  </si>
  <si>
    <t>What is your gender</t>
  </si>
  <si>
    <t>What is your main Tech stack?</t>
  </si>
  <si>
    <t>If other, please indicate your tool stack here</t>
  </si>
  <si>
    <t>What is your monthly Gross Salary in Kes per month?</t>
  </si>
  <si>
    <t>Any other benefits?</t>
  </si>
  <si>
    <t>What is your work setup?</t>
  </si>
  <si>
    <t>Employer Type</t>
  </si>
  <si>
    <t>Data Analyst</t>
  </si>
  <si>
    <t>Mid-Level  eg Data Analyst</t>
  </si>
  <si>
    <t>1yr-2yrs</t>
  </si>
  <si>
    <t xml:space="preserve">Education </t>
  </si>
  <si>
    <t>Female</t>
  </si>
  <si>
    <t>Python, SQL, SAS/SPSS, Tableau, Excel</t>
  </si>
  <si>
    <t>N/A</t>
  </si>
  <si>
    <t>Other Company specific Perks not listed above</t>
  </si>
  <si>
    <t>Full remote</t>
  </si>
  <si>
    <t>Startup</t>
  </si>
  <si>
    <t>Junior  eg Junior Data Analyst</t>
  </si>
  <si>
    <t>Fintech</t>
  </si>
  <si>
    <t>Python, SQL, Excel</t>
  </si>
  <si>
    <t>Health Insurance, Pension, Mobile Phone</t>
  </si>
  <si>
    <t>Established</t>
  </si>
  <si>
    <t>Health</t>
  </si>
  <si>
    <t>Power BI, Excel</t>
  </si>
  <si>
    <t>Health Insurance, Pension, Mobile Credit Top-up</t>
  </si>
  <si>
    <t>Hybrid- I need to be in the office specific days in a week</t>
  </si>
  <si>
    <t>Intern</t>
  </si>
  <si>
    <t>Beginner</t>
  </si>
  <si>
    <t>Male</t>
  </si>
  <si>
    <t>Python, SQL, Tableau, Power BI, Excel, Google Sheets</t>
  </si>
  <si>
    <t>Bonus</t>
  </si>
  <si>
    <t xml:space="preserve">Azubi Africa </t>
  </si>
  <si>
    <t>Python, SQL, R, SAS/SPSS, Tableau, Power BI, Microsoft Azure, Google Data Studio, Excel, Google Sheets</t>
  </si>
  <si>
    <t>00</t>
  </si>
  <si>
    <t>Health Insurance, Stocks, Equity, Mobile Phone, Mobile Credit Top-up, Monthly Vouchers</t>
  </si>
  <si>
    <t>Health Insurance, Stocks, Equity, Mobile Phone, Mobile Credit Top-up, Fuel Allowance, Monthly Vouchers</t>
  </si>
  <si>
    <t>Other</t>
  </si>
  <si>
    <t xml:space="preserve">Academic Director </t>
  </si>
  <si>
    <t>Manager eg Manager of Analytics</t>
  </si>
  <si>
    <t>Over  7 Yrs</t>
  </si>
  <si>
    <t>Education</t>
  </si>
  <si>
    <t>Excel</t>
  </si>
  <si>
    <t>Health Insurance</t>
  </si>
  <si>
    <t>Full Office</t>
  </si>
  <si>
    <t>Data Manager (Digital)</t>
  </si>
  <si>
    <t>NGO</t>
  </si>
  <si>
    <t>Python, R, Power BI, Google Data Studio, Excel, Google Sheets</t>
  </si>
  <si>
    <t>Health Insurance, Mobile Credit Top-up</t>
  </si>
  <si>
    <t>Hybrid-I choose my days to go the office</t>
  </si>
  <si>
    <t>Data Engineer</t>
  </si>
  <si>
    <t>3yrs-5yrs</t>
  </si>
  <si>
    <t>Python, SQL, Microsoft Azure</t>
  </si>
  <si>
    <t>Health Insurance, Mobile Credit Top-up, Bonus</t>
  </si>
  <si>
    <t>Over 5 Yrs</t>
  </si>
  <si>
    <t>Telecommunications</t>
  </si>
  <si>
    <t>Python, SQL, Power BI, Excel</t>
  </si>
  <si>
    <t>Health Insurance, Pension, Mobile Phone, Mobile Credit Top-up, Bonus, Fuel Allowance, Monthly Vouchers</t>
  </si>
  <si>
    <t>Banking</t>
  </si>
  <si>
    <t>Python, SQL, Other</t>
  </si>
  <si>
    <t>Aws, Apache Spark, dbt etc</t>
  </si>
  <si>
    <t>Health Insurance, Pension, Other Company specific Perks not listed above</t>
  </si>
  <si>
    <t xml:space="preserve">Socio-economic Development </t>
  </si>
  <si>
    <t>R, Power BI, Excel</t>
  </si>
  <si>
    <t>Senior Level  eg Senior Data Analyst</t>
  </si>
  <si>
    <t>Telco</t>
  </si>
  <si>
    <t>Health Insurance, Pension, Mobile Phone, Mobile Credit Top-up, Bonus</t>
  </si>
  <si>
    <t xml:space="preserve">NGO </t>
  </si>
  <si>
    <t>Python, Tableau, Power BI, Excel</t>
  </si>
  <si>
    <t xml:space="preserve">machine learning </t>
  </si>
  <si>
    <t>SQL, Google Sheets</t>
  </si>
  <si>
    <t>Retail</t>
  </si>
  <si>
    <t>Excel, Google Sheets, Other</t>
  </si>
  <si>
    <t>Metabase</t>
  </si>
  <si>
    <t>Health Insurance, Stocks, Mobile Credit Top-up</t>
  </si>
  <si>
    <t xml:space="preserve">Government </t>
  </si>
  <si>
    <t>Health Insurance, Pension</t>
  </si>
  <si>
    <t>Utilities</t>
  </si>
  <si>
    <t xml:space="preserve">Manufacturing </t>
  </si>
  <si>
    <t>Lead eg Lead Analyst</t>
  </si>
  <si>
    <t>SQL, Power BI, Excel, Google Sheets</t>
  </si>
  <si>
    <t>SQL, Power BI, Microsoft Azure, Excel</t>
  </si>
  <si>
    <t>Health Insurance, Pension, Bonus</t>
  </si>
  <si>
    <t>SAAS(Foodtech)</t>
  </si>
  <si>
    <t>Python, SQL, Tableau, Excel, Google Sheets, Other</t>
  </si>
  <si>
    <t>DBT</t>
  </si>
  <si>
    <t xml:space="preserve">Human Resources Manager </t>
  </si>
  <si>
    <t xml:space="preserve">Religious </t>
  </si>
  <si>
    <t>Microsoft office</t>
  </si>
  <si>
    <t xml:space="preserve">Monitoring &amp; Evaluation </t>
  </si>
  <si>
    <t>Power BI, Excel, Google Sheets</t>
  </si>
  <si>
    <t>Python, SQL, R, Microsoft Azure, Excel</t>
  </si>
  <si>
    <t>Health Insurance, Bonus, Other Company specific Perks not listed above</t>
  </si>
  <si>
    <t>Professional Services (Accounting)</t>
  </si>
  <si>
    <t>Python, Power BI, Excel</t>
  </si>
  <si>
    <t>FMCG</t>
  </si>
  <si>
    <t>SQL, Tableau, Power BI, Excel, Google Sheets</t>
  </si>
  <si>
    <t xml:space="preserve">Advisory </t>
  </si>
  <si>
    <t>Consulting</t>
  </si>
  <si>
    <t>SQL, Power BI, Excel, Other</t>
  </si>
  <si>
    <t>Alteryx</t>
  </si>
  <si>
    <t>Bank</t>
  </si>
  <si>
    <t>Pension, Mobile Credit Top-up</t>
  </si>
  <si>
    <t xml:space="preserve">Banking </t>
  </si>
  <si>
    <t>SQL, Excel, Google Sheets, Other</t>
  </si>
  <si>
    <t xml:space="preserve">QlikSense </t>
  </si>
  <si>
    <t>Data Mangement Associate</t>
  </si>
  <si>
    <t>Python, SQL, Power BI, Microsoft Azure, Excel</t>
  </si>
  <si>
    <t xml:space="preserve">Utilities </t>
  </si>
  <si>
    <t>Python, Excel</t>
  </si>
  <si>
    <t>FinTech</t>
  </si>
  <si>
    <t>Python, SQL, R, Tableau, Google Data Studio, Excel, Google Sheets</t>
  </si>
  <si>
    <t>Tableau, Power BI, Excel</t>
  </si>
  <si>
    <t>IT</t>
  </si>
  <si>
    <t>SQL, Excel, Google Sheets</t>
  </si>
  <si>
    <t>Media</t>
  </si>
  <si>
    <t>Insurance broker</t>
  </si>
  <si>
    <t>data officer</t>
  </si>
  <si>
    <t>health</t>
  </si>
  <si>
    <t>Python</t>
  </si>
  <si>
    <t>n/a</t>
  </si>
  <si>
    <t>Python, SQL, Tableau, Power BI, Microsoft Azure, Google Data Studio, Excel, Google Sheets</t>
  </si>
  <si>
    <t>Data Scientist</t>
  </si>
  <si>
    <t>Python, SQL, R, Tableau, Power BI, Excel, Google Sheets</t>
  </si>
  <si>
    <t xml:space="preserve">Sustainable energy </t>
  </si>
  <si>
    <t>community manager</t>
  </si>
  <si>
    <t>Edtech</t>
  </si>
  <si>
    <t>Python, SQL, Power BI, Google Sheets</t>
  </si>
  <si>
    <t>Python, SQL, Tableau, Power BI, Microsoft Azure, Excel</t>
  </si>
  <si>
    <t>Monthly Vouchers</t>
  </si>
  <si>
    <t xml:space="preserve">Solar </t>
  </si>
  <si>
    <t>Fast Moving Consumer Goods</t>
  </si>
  <si>
    <t>SQL, R, Tableau, Excel, Google Sheets</t>
  </si>
  <si>
    <t>Mobile Credit Top-up</t>
  </si>
  <si>
    <t xml:space="preserve">People and Technology </t>
  </si>
  <si>
    <t>Company provided</t>
  </si>
  <si>
    <t xml:space="preserve">Engineering </t>
  </si>
  <si>
    <t xml:space="preserve">Agriculture </t>
  </si>
  <si>
    <t>Python, Tableau, Power BI, Excel, Google Sheets</t>
  </si>
  <si>
    <t xml:space="preserve">Data Manager </t>
  </si>
  <si>
    <t>R, Power BI, Excel, Google Sheets, Other</t>
  </si>
  <si>
    <t xml:space="preserve">STATA </t>
  </si>
  <si>
    <t>Health Insurance, Pension, Mobile Phone, Mobile Credit Top-up</t>
  </si>
  <si>
    <t>SQL, Tableau, Power BI, Google Data Studio, Excel, Google Sheets</t>
  </si>
  <si>
    <t>HRM</t>
  </si>
  <si>
    <t>Health Insurance, Mobile Credit Top-up, Other Company specific Perks not listed above</t>
  </si>
  <si>
    <t xml:space="preserve">Energy </t>
  </si>
  <si>
    <t>Health Insurance, Pension, Mobile Phone, Mobile Credit Top-up, Bonus, Other Company specific Perks not listed above</t>
  </si>
  <si>
    <t>500$</t>
  </si>
  <si>
    <t>Business Intelligence Analyst</t>
  </si>
  <si>
    <t>Automotive Industry</t>
  </si>
  <si>
    <t>Python, SQL, Power BI, Google Data Studio, Excel, Google Sheets</t>
  </si>
  <si>
    <t>Health Insurance, Equity, Bonus</t>
  </si>
  <si>
    <t>Development - INGO</t>
  </si>
  <si>
    <t>Health Insurance, Pension, Mobile Phone, Mobile Credit Top-up, Bonus, Fuel Allowance</t>
  </si>
  <si>
    <t xml:space="preserve">Financial </t>
  </si>
  <si>
    <t>Fintech and IT</t>
  </si>
  <si>
    <t>Market Research</t>
  </si>
  <si>
    <t>SAS/SPSS</t>
  </si>
  <si>
    <t>SQL, Power BI, Excel</t>
  </si>
  <si>
    <t>Logistics</t>
  </si>
  <si>
    <t>Python, SQL, Tableau, Power BI, Microsoft Azure, Google Data Studio, Other</t>
  </si>
  <si>
    <t>Plotly</t>
  </si>
  <si>
    <t xml:space="preserve">Telecommunications </t>
  </si>
  <si>
    <t>Python, SQL, Power BI, Other</t>
  </si>
  <si>
    <t>Power Automate</t>
  </si>
  <si>
    <t>HR</t>
  </si>
  <si>
    <t>SQL, Tableau, Power BI, Excel</t>
  </si>
  <si>
    <t>CX analyst</t>
  </si>
  <si>
    <t>SQL, Excel</t>
  </si>
  <si>
    <t>Python, SQL, R, Power BI, Excel, Other</t>
  </si>
  <si>
    <t>G-Smart</t>
  </si>
  <si>
    <t xml:space="preserve">Research Assistant </t>
  </si>
  <si>
    <t>Environment Conservancy</t>
  </si>
  <si>
    <t>fulfilment supervisor</t>
  </si>
  <si>
    <t>supply chain</t>
  </si>
  <si>
    <t>SQL</t>
  </si>
  <si>
    <t>Non Profit Organization</t>
  </si>
  <si>
    <t>SAS/SPSS, Power BI, Excel, Google Sheets</t>
  </si>
  <si>
    <t>Rating Analyst</t>
  </si>
  <si>
    <t xml:space="preserve">Business Information and Credit Management </t>
  </si>
  <si>
    <t>Finance Manager</t>
  </si>
  <si>
    <t>Python, SQL, SAS/SPSS, Tableau, Power BI, Microsoft Azure, Google Data Studio, Excel, Google Sheets</t>
  </si>
  <si>
    <t xml:space="preserve">Business intelligence analyst </t>
  </si>
  <si>
    <t>School</t>
  </si>
  <si>
    <t>Python, SQL, Power BI, Excel, Google Sheets</t>
  </si>
  <si>
    <t xml:space="preserve">Marketing </t>
  </si>
  <si>
    <t>15,000/-</t>
  </si>
  <si>
    <t>Research/Education</t>
  </si>
  <si>
    <t>Python, SQL, Tableau, Power BI, Microsoft Azure, Excel, Google Sheets</t>
  </si>
  <si>
    <t>Professional Body</t>
  </si>
  <si>
    <t>NA</t>
  </si>
  <si>
    <t xml:space="preserve">Artificial Intelligence </t>
  </si>
  <si>
    <t>SQL, Google Data Studio, Google Sheets</t>
  </si>
  <si>
    <t>Health Insurance, Bonus</t>
  </si>
  <si>
    <t>Sales Executive</t>
  </si>
  <si>
    <t xml:space="preserve">Risk Data Analyst </t>
  </si>
  <si>
    <t>Python, SQL, R</t>
  </si>
  <si>
    <t>R, Power BI, Google Sheets, Other</t>
  </si>
  <si>
    <t xml:space="preserve">Research </t>
  </si>
  <si>
    <t>Python, SQL, SAS/SPSS, Power BI, Excel</t>
  </si>
  <si>
    <t xml:space="preserve">Data Analyst </t>
  </si>
  <si>
    <t xml:space="preserve">Finance </t>
  </si>
  <si>
    <t xml:space="preserve">Government- taxation </t>
  </si>
  <si>
    <t>Python, SQL, Tableau, Excel</t>
  </si>
  <si>
    <t>Performance Analyst</t>
  </si>
  <si>
    <t xml:space="preserve">Technology and Telecommunications </t>
  </si>
  <si>
    <t xml:space="preserve">Non-profit </t>
  </si>
  <si>
    <t>SQL, SAS/SPSS, Power BI, Excel</t>
  </si>
  <si>
    <t>Financial analyst</t>
  </si>
  <si>
    <t>Finance - Pensions</t>
  </si>
  <si>
    <t>Python, Excel, Google Sheets</t>
  </si>
  <si>
    <t>Python, SQL, Tableau, Power BI, Excel</t>
  </si>
  <si>
    <t>Health Insurance, Pension, Mobile Credit Top-up, Bonus</t>
  </si>
  <si>
    <t xml:space="preserve">Health </t>
  </si>
  <si>
    <t>R, Excel</t>
  </si>
  <si>
    <t>112,000KES</t>
  </si>
  <si>
    <t>Security</t>
  </si>
  <si>
    <t>Python, SQL</t>
  </si>
  <si>
    <t>SQL, Power BI, Google Data Studio, Excel, Google Sheets</t>
  </si>
  <si>
    <t xml:space="preserve">Market research </t>
  </si>
  <si>
    <t>Gaming</t>
  </si>
  <si>
    <t>Python, SQL, R, Tableau, Power BI, Google Data Studio, Excel, Google Sheets</t>
  </si>
  <si>
    <t>Fmcg</t>
  </si>
  <si>
    <t xml:space="preserve">Product Analyst </t>
  </si>
  <si>
    <t>Data manager</t>
  </si>
  <si>
    <t>Healtg</t>
  </si>
  <si>
    <t>R, Excel, Other</t>
  </si>
  <si>
    <t>STATA</t>
  </si>
  <si>
    <t>Business Intelligence &amp; Customer Support developer</t>
  </si>
  <si>
    <t>Analytics-&gt;I work for a company in Europe not Kenya</t>
  </si>
  <si>
    <t>920 EUROS</t>
  </si>
  <si>
    <t>Consumer tech and media</t>
  </si>
  <si>
    <t xml:space="preserve">FMCG consulting </t>
  </si>
  <si>
    <t xml:space="preserve">Data Specialist </t>
  </si>
  <si>
    <t xml:space="preserve">Non Profit </t>
  </si>
  <si>
    <t>Conservation</t>
  </si>
  <si>
    <t>SQL, Tableau</t>
  </si>
  <si>
    <t>Health Insurance, Mobile Credit Top-up, Bonus, Other Company specific Perks not listed above</t>
  </si>
  <si>
    <t>Finance</t>
  </si>
  <si>
    <t>Oracle Cloud</t>
  </si>
  <si>
    <t>SQL, SAS/SPSS, Excel</t>
  </si>
  <si>
    <t xml:space="preserve">Sales Operation Analyst </t>
  </si>
  <si>
    <t>Excel, Google Sheets</t>
  </si>
  <si>
    <t>Graphic design</t>
  </si>
  <si>
    <t xml:space="preserve">Wholesale and Retail </t>
  </si>
  <si>
    <t>E-commerce</t>
  </si>
  <si>
    <t>Unemployed</t>
  </si>
  <si>
    <t>Python, SQL, R, Tableau, Power BI, Google Data Studio</t>
  </si>
  <si>
    <t>Health Insurance, Fuel Allowance</t>
  </si>
  <si>
    <t>eMOBILITY</t>
  </si>
  <si>
    <t xml:space="preserve">Still searching </t>
  </si>
  <si>
    <t xml:space="preserve">E-commerce </t>
  </si>
  <si>
    <t>SAP Consultant</t>
  </si>
  <si>
    <t>ERP</t>
  </si>
  <si>
    <t>ERP Consultnat</t>
  </si>
  <si>
    <t xml:space="preserve">Operations Analyst </t>
  </si>
  <si>
    <t>Non Profit</t>
  </si>
  <si>
    <t>AWS</t>
  </si>
  <si>
    <t>Health Insurance, Pension, Mobile Credit Top-up, Other Company specific Perks not listed above</t>
  </si>
  <si>
    <t>Python, Excel, Google Sheets, Other</t>
  </si>
  <si>
    <t>Nill</t>
  </si>
  <si>
    <t xml:space="preserve">Pension Administration </t>
  </si>
  <si>
    <t>Health Insurance, Pension, Mobile Credit Top-up, Fuel Allowance, Monthly Vouchers</t>
  </si>
  <si>
    <t xml:space="preserve">Data Analytics Engineer </t>
  </si>
  <si>
    <t xml:space="preserve">Fintech </t>
  </si>
  <si>
    <t>Python, SQL, R, Tableau, Power BI, Microsoft Azure, Google Data Studio, Excel</t>
  </si>
  <si>
    <t>Health Insurance, Pension, Equity, Mobile Phone, Mobile Credit Top-up, Bonus, Fuel Allowance, Monthly Vouchers</t>
  </si>
  <si>
    <t>Health Insurance, Pension, Mobile Credit Top-up, Fuel Allowance</t>
  </si>
  <si>
    <t>Insurance</t>
  </si>
  <si>
    <t>Manufacturing</t>
  </si>
  <si>
    <t>Tableau, Power BI, Google Data Studio, Excel, Google Sheets</t>
  </si>
  <si>
    <t>Health Insurance, Pension, Mobile Credit Top-up, Bonus, Fuel Allowance</t>
  </si>
  <si>
    <t>Python, SQL, R, Power BI, Excel</t>
  </si>
  <si>
    <t>Python, SQL, Tableau, Power BI, Google Data Studio, Excel, Google Sheets</t>
  </si>
  <si>
    <t xml:space="preserve">School </t>
  </si>
  <si>
    <t>Python, SQL, Google Sheets</t>
  </si>
  <si>
    <t xml:space="preserve">Urban development </t>
  </si>
  <si>
    <t>Python, SQL, R, SAS/SPSS, Tableau, Power BI, Excel, Google Sheets</t>
  </si>
  <si>
    <t xml:space="preserve">Student </t>
  </si>
  <si>
    <t>None</t>
  </si>
  <si>
    <t>Python, SQL, Power BI</t>
  </si>
  <si>
    <t>SQL, Google Sheets, Other</t>
  </si>
  <si>
    <t xml:space="preserve">Research and data </t>
  </si>
  <si>
    <t>SAS/SPSS, Excel, Google Sheets, Other</t>
  </si>
  <si>
    <t>PowerPoint</t>
  </si>
  <si>
    <t>Health Insurance, Pension, Mobile Credit Top-up, Bonus, Other Company specific Perks not listed above</t>
  </si>
  <si>
    <t xml:space="preserve">Inventory analyst </t>
  </si>
  <si>
    <t>Mobile Credit Top-up, Bonus, Monthly Vouchers</t>
  </si>
  <si>
    <t xml:space="preserve">Retail </t>
  </si>
  <si>
    <t>Nil</t>
  </si>
  <si>
    <t>Bonus, Monthly Vouchers</t>
  </si>
  <si>
    <t>Power</t>
  </si>
  <si>
    <t>N/a</t>
  </si>
  <si>
    <t>Finetech</t>
  </si>
  <si>
    <t>Python, SQL, Tableau, Excel, Google Sheets</t>
  </si>
  <si>
    <t>0000</t>
  </si>
  <si>
    <t>Python, SQL, R, Tableau, Google Sheets</t>
  </si>
  <si>
    <t>Nan</t>
  </si>
  <si>
    <t>SQL, Power BI</t>
  </si>
  <si>
    <t>Operations Analyst</t>
  </si>
  <si>
    <t xml:space="preserve">Consultancy </t>
  </si>
  <si>
    <t>Python, SQL, Tableau, Power BI, Microsoft Azure</t>
  </si>
  <si>
    <t>SQL, R, Tableau, Power BI, Microsoft Azure, Excel, Google Sheets</t>
  </si>
  <si>
    <t>Statistician</t>
  </si>
  <si>
    <t>Government</t>
  </si>
  <si>
    <t>MEARLO</t>
  </si>
  <si>
    <t>Python, Tableau, Power BI, Excel, Other</t>
  </si>
  <si>
    <t>Stata</t>
  </si>
  <si>
    <t xml:space="preserve">Personal </t>
  </si>
  <si>
    <t>Python, SQL, Power BI, Microsoft Azure, Excel, Google Sheets</t>
  </si>
  <si>
    <t>Bonus, Other Company specific Perks not listed above</t>
  </si>
  <si>
    <t>AID</t>
  </si>
  <si>
    <t xml:space="preserve">Production and Retail </t>
  </si>
  <si>
    <t>Taxation</t>
  </si>
  <si>
    <t>R, Power BI, Other</t>
  </si>
  <si>
    <t xml:space="preserve">Customer Service Representative </t>
  </si>
  <si>
    <t>Manufacturing (FMCG)</t>
  </si>
  <si>
    <t xml:space="preserve">Logistics </t>
  </si>
  <si>
    <t>Python, SQL, Excel, Google Sheets, Other</t>
  </si>
  <si>
    <t>Dash, mapbox</t>
  </si>
  <si>
    <t>Casual labourer</t>
  </si>
  <si>
    <t>Transport</t>
  </si>
  <si>
    <t>Software engineer</t>
  </si>
  <si>
    <t>Backend development</t>
  </si>
  <si>
    <t>Fuel Allowance</t>
  </si>
  <si>
    <t xml:space="preserve">Brand &amp; Marketing Strategy agency. </t>
  </si>
  <si>
    <t>Python, SQL, SAS/SPSS, Tableau, Google Data Studio, Google Sheets</t>
  </si>
  <si>
    <t>Last mile off grid solar</t>
  </si>
  <si>
    <t>Looker</t>
  </si>
  <si>
    <t>Health Insurance, Pension, Stocks, Mobile Credit Top-up, Bonus, Other Company specific Perks not listed above</t>
  </si>
  <si>
    <t xml:space="preserve">Junior Data analyst </t>
  </si>
  <si>
    <t>Flight Data Analyst</t>
  </si>
  <si>
    <t xml:space="preserve">Transportation/Airlines/Humanitarian </t>
  </si>
  <si>
    <t>KEMRI</t>
  </si>
  <si>
    <t>R, SAS/SPSS, Excel, Other</t>
  </si>
  <si>
    <t>Health Insurance, Mobile Phone</t>
  </si>
  <si>
    <t>Consultancy</t>
  </si>
  <si>
    <t>Python, SQL, R, Microsoft Azure</t>
  </si>
  <si>
    <t>Sports Analytics</t>
  </si>
  <si>
    <t>Python, SQL, Microsoft Azure, Excel, Google Sheets</t>
  </si>
  <si>
    <t>600 USD (varies with exchange rates)</t>
  </si>
  <si>
    <t>Digital Transformation</t>
  </si>
  <si>
    <t>Python, R</t>
  </si>
  <si>
    <t>ksh 60,000</t>
  </si>
  <si>
    <t>Health Insurance, Pension, Mobile Phone, Mobile Credit Top-up, Other Company specific Perks not listed above</t>
  </si>
  <si>
    <t>Research Assistant in Water Resources</t>
  </si>
  <si>
    <t>Research</t>
  </si>
  <si>
    <t>R</t>
  </si>
  <si>
    <t xml:space="preserve">Technology </t>
  </si>
  <si>
    <t>Python, SQL, R, SAS/SPSS, Power BI, Excel</t>
  </si>
  <si>
    <t xml:space="preserve">Risk Analyst </t>
  </si>
  <si>
    <t xml:space="preserve">Insurance </t>
  </si>
  <si>
    <t>Health Insurance, Pension, Equity, Mobile Phone, Mobile Credit Top-up, Bonus</t>
  </si>
  <si>
    <t xml:space="preserve">Business Analyst </t>
  </si>
  <si>
    <t>Development</t>
  </si>
  <si>
    <t>Health Insurance, Pension, Mobile Phone, Mobile Credit Top-up, Bonus, Fuel Allowance, Other Company specific Perks not listed above</t>
  </si>
  <si>
    <t>Python, SQL, SAS/SPSS, Tableau, Power BI, Excel, Google Sheets, Other</t>
  </si>
  <si>
    <t>2.5 million</t>
  </si>
  <si>
    <t>Health Insurance, Pension, Mobile Phone, Mobile Credit Top-up, Fuel Allowance</t>
  </si>
  <si>
    <t>Health Insurance, Other Company specific Perks not listed above</t>
  </si>
  <si>
    <t>Enterprise AI</t>
  </si>
  <si>
    <t>Agriculture</t>
  </si>
  <si>
    <t>Google Data Studio, Excel, Google Sheets</t>
  </si>
  <si>
    <t xml:space="preserve">Sales and marketing </t>
  </si>
  <si>
    <t>SQL, Power BI, Excel, Google Sheets, Other</t>
  </si>
  <si>
    <t>Redash</t>
  </si>
  <si>
    <t>Data Processing Clerk</t>
  </si>
  <si>
    <t>Python, R, SAS/SPSS, Tableau, Power BI, Excel, Google Sheets</t>
  </si>
  <si>
    <t>Mobile Phone</t>
  </si>
  <si>
    <t xml:space="preserve">Business Intelligence Analyst </t>
  </si>
  <si>
    <t>Python, SQL, Google Data Studio, Google Sheets</t>
  </si>
  <si>
    <t>Health Insurance, Mobile Phone, Mobile Credit Top-up</t>
  </si>
  <si>
    <t>Health Insurance, Pension, Bonus, Fuel Allowance</t>
  </si>
  <si>
    <t xml:space="preserve">Data manager </t>
  </si>
  <si>
    <t>Health NGO</t>
  </si>
  <si>
    <t>Python, Tableau, Excel, Other</t>
  </si>
  <si>
    <t>Power BI, Excel, Other</t>
  </si>
  <si>
    <t>SQL, Tableau, Power BI</t>
  </si>
  <si>
    <t>Health Insurance, Pension, Stocks, Mobile Credit Top-up, Bonus, Fuel Allowance</t>
  </si>
  <si>
    <t>80,000kshs</t>
  </si>
  <si>
    <t>Python, SQL, Excel, Google Sheets</t>
  </si>
  <si>
    <t>Power BI</t>
  </si>
  <si>
    <t>Hr</t>
  </si>
  <si>
    <t>R, SAS/SPSS, Excel, Google Sheets</t>
  </si>
  <si>
    <t>I do data analysis for different companies.</t>
  </si>
  <si>
    <t>Curriculum Engineer (Data Science)</t>
  </si>
  <si>
    <t>EdTech</t>
  </si>
  <si>
    <t>Health Insurance, Stocks</t>
  </si>
  <si>
    <t>Python, SQL, Power BI, Excel, Other</t>
  </si>
  <si>
    <t>Manufacturing, FMCGs</t>
  </si>
  <si>
    <t>Pension, Mobile Credit Top-up, Bonus</t>
  </si>
  <si>
    <t>SQL, Microsoft Azure, Excel</t>
  </si>
  <si>
    <t>SQL, Tableau, Excel, Google Sheets</t>
  </si>
  <si>
    <t>Mobile Phone, Mobile Credit Top-up</t>
  </si>
  <si>
    <t>Monitoring &amp; Evaluation</t>
  </si>
  <si>
    <t>Energy</t>
  </si>
  <si>
    <t>Health Insurance, Stocks, Mobile Credit Top-up, Bonus</t>
  </si>
  <si>
    <t>Business Central developer</t>
  </si>
  <si>
    <t xml:space="preserve">Microsoft Dynamics </t>
  </si>
  <si>
    <t>Data Specialist</t>
  </si>
  <si>
    <t xml:space="preserve">Business Outsourcing Processing </t>
  </si>
  <si>
    <t>SQL, Google Data Studio, Excel, Google Sheets</t>
  </si>
  <si>
    <t>1.3usd per hr</t>
  </si>
  <si>
    <t xml:space="preserve">Sales Analyst </t>
  </si>
  <si>
    <t>Data officer</t>
  </si>
  <si>
    <t>Health Insurance, Mobile Phone, Mobile Credit Top-up, Bonus</t>
  </si>
  <si>
    <t>supply planner</t>
  </si>
  <si>
    <t>Bash, SAP BI</t>
  </si>
  <si>
    <t xml:space="preserve">General </t>
  </si>
  <si>
    <t xml:space="preserve">Marketing amd advertising </t>
  </si>
  <si>
    <t>40,00</t>
  </si>
  <si>
    <t>Mobile Phone, Bonus</t>
  </si>
  <si>
    <t>Business Analyst</t>
  </si>
  <si>
    <t xml:space="preserve">Microscoft Power Platform </t>
  </si>
  <si>
    <t xml:space="preserve">Food processing </t>
  </si>
  <si>
    <t xml:space="preserve">Business Intelligence Developer </t>
  </si>
  <si>
    <t>AI</t>
  </si>
  <si>
    <t>Python, SQL, Google Data Studio, Excel, Google Sheets</t>
  </si>
  <si>
    <t>Data Annotation</t>
  </si>
  <si>
    <t>Research Analyst</t>
  </si>
  <si>
    <t>Impact</t>
  </si>
  <si>
    <t>StatsIQ</t>
  </si>
  <si>
    <t xml:space="preserve">FMCG </t>
  </si>
  <si>
    <t>Market research</t>
  </si>
  <si>
    <t xml:space="preserve">Business development manager </t>
  </si>
  <si>
    <t xml:space="preserve">Real estate and construction </t>
  </si>
  <si>
    <t xml:space="preserve">SSRS </t>
  </si>
  <si>
    <t>R, Tableau, Excel, Other</t>
  </si>
  <si>
    <t>PRISM</t>
  </si>
  <si>
    <t xml:space="preserve">Digital marketing </t>
  </si>
  <si>
    <t>Mobile Credit Top-up, Bonus</t>
  </si>
  <si>
    <t>Health Insurance, Pension, Stocks, Fuel Allowance</t>
  </si>
  <si>
    <t xml:space="preserve">Construction </t>
  </si>
  <si>
    <t>Tourism</t>
  </si>
  <si>
    <t>Health Insurance, Pension, Stocks</t>
  </si>
  <si>
    <t>Aviation</t>
  </si>
  <si>
    <t xml:space="preserve">International Development </t>
  </si>
  <si>
    <t>MEAL Officer</t>
  </si>
  <si>
    <t>INGO</t>
  </si>
  <si>
    <t>Student innovator</t>
  </si>
  <si>
    <t>Python, SAS/SPSS</t>
  </si>
  <si>
    <t xml:space="preserve">Social worker </t>
  </si>
  <si>
    <t>Google Sheets</t>
  </si>
  <si>
    <t>80K</t>
  </si>
  <si>
    <t>$1000</t>
  </si>
  <si>
    <t>Health Research</t>
  </si>
  <si>
    <t>R, Power BI</t>
  </si>
  <si>
    <t>Python, SQL, R, SAS/SPSS, Tableau, Excel, Google Sheets</t>
  </si>
  <si>
    <t>Python, Google Data Studio, Excel, Google Sheets</t>
  </si>
  <si>
    <t xml:space="preserve">Environment </t>
  </si>
  <si>
    <t xml:space="preserve">Administrator </t>
  </si>
  <si>
    <t xml:space="preserve">Business </t>
  </si>
  <si>
    <t>Monitoring &amp; Evaluation Officer/ Data Analyst</t>
  </si>
  <si>
    <t>Aquaculture</t>
  </si>
  <si>
    <t>Mobile Credit Top-up, Other Company specific Perks not listed above</t>
  </si>
  <si>
    <t>SAS/SPSS, Tableau, Excel, Google Sheets</t>
  </si>
  <si>
    <t>Python, SAS/SPSS, Power BI, Excel, Google Sheets</t>
  </si>
  <si>
    <t>Prefer not to say</t>
  </si>
  <si>
    <t xml:space="preserve">AMREC </t>
  </si>
  <si>
    <t>R, SAS/SPSS, Power BI, Excel, Other</t>
  </si>
  <si>
    <t xml:space="preserve">Statistics </t>
  </si>
  <si>
    <t>Python, R, SAS/SPSS, Excel</t>
  </si>
  <si>
    <t>Health Insurance, Pension, Stocks, Equity, Mobile Phone, Mobile Credit Top-up, Bonus, Fuel Allowance, Monthly Vouchers, Other Company specific Perks not listed above</t>
  </si>
  <si>
    <t>Python, SQL, R, Tableau, Power BI, Microsoft Azure, Excel</t>
  </si>
  <si>
    <t>120K</t>
  </si>
  <si>
    <t>Bonus, Monthly Vouchers, Other Company specific Perks not listed above</t>
  </si>
  <si>
    <t>Count</t>
  </si>
  <si>
    <t>Blanks Count</t>
  </si>
  <si>
    <t>percentage of blanks</t>
  </si>
  <si>
    <t>Mid-Level</t>
  </si>
  <si>
    <t>Monthly Salary</t>
  </si>
  <si>
    <t>Current Role</t>
  </si>
  <si>
    <t>Level</t>
  </si>
  <si>
    <t>Years of Experience</t>
  </si>
  <si>
    <t>Industry</t>
  </si>
  <si>
    <t>Gender</t>
  </si>
  <si>
    <t>Work Setup</t>
  </si>
  <si>
    <t>Ngo</t>
  </si>
  <si>
    <t>Hybrid</t>
  </si>
  <si>
    <t>Manager</t>
  </si>
  <si>
    <t>Socio-Economic Development</t>
  </si>
  <si>
    <t>Senior Level</t>
  </si>
  <si>
    <t>Machine Learning</t>
  </si>
  <si>
    <t>Lead</t>
  </si>
  <si>
    <t>Saas(Foodtech)</t>
  </si>
  <si>
    <t>Junior</t>
  </si>
  <si>
    <t>It</t>
  </si>
  <si>
    <t>Insurance Broker</t>
  </si>
  <si>
    <t>Sustainable Energy</t>
  </si>
  <si>
    <t>Solar</t>
  </si>
  <si>
    <t>People And Technology</t>
  </si>
  <si>
    <t>Development - Ingo</t>
  </si>
  <si>
    <t>Financial</t>
  </si>
  <si>
    <t>Fintech And It</t>
  </si>
  <si>
    <t>Business Information And Credit Management</t>
  </si>
  <si>
    <t>Marketing</t>
  </si>
  <si>
    <t>Artificial Intelligence</t>
  </si>
  <si>
    <t>Government- Taxation</t>
  </si>
  <si>
    <t>Technology And Telecommunications</t>
  </si>
  <si>
    <t>Non-Profit</t>
  </si>
  <si>
    <t>Consumer Tech And Media</t>
  </si>
  <si>
    <t>Fmcg Consulting</t>
  </si>
  <si>
    <t>Wholesale And Retail</t>
  </si>
  <si>
    <t>Emobility</t>
  </si>
  <si>
    <t>E-Commerce</t>
  </si>
  <si>
    <t>Pension Administration</t>
  </si>
  <si>
    <t>Urban Development</t>
  </si>
  <si>
    <t>Aid</t>
  </si>
  <si>
    <t>Production And Retail</t>
  </si>
  <si>
    <t>Brand &amp; Marketing Strategy Agency.</t>
  </si>
  <si>
    <t>Last Mile Off Grid Solar</t>
  </si>
  <si>
    <t>Transportation/Airlines/Humanitarian</t>
  </si>
  <si>
    <t>Technology</t>
  </si>
  <si>
    <t>Enterprise Ai</t>
  </si>
  <si>
    <t>Sales And Marketing</t>
  </si>
  <si>
    <t>Health Ngo</t>
  </si>
  <si>
    <t>I Do Data Analysis For Different Companies.</t>
  </si>
  <si>
    <t>Manufacturing, Fmcgs</t>
  </si>
  <si>
    <t>General</t>
  </si>
  <si>
    <t>Marketing Amd Advertising</t>
  </si>
  <si>
    <t>Food Processing</t>
  </si>
  <si>
    <t>Ai</t>
  </si>
  <si>
    <t>Digital Marketing</t>
  </si>
  <si>
    <t>Construction</t>
  </si>
  <si>
    <t>International Development</t>
  </si>
  <si>
    <t>Ingo</t>
  </si>
  <si>
    <t>Environment</t>
  </si>
  <si>
    <t>Amrec</t>
  </si>
  <si>
    <t>Statistics</t>
  </si>
  <si>
    <t>Tableau</t>
  </si>
  <si>
    <t>Microsoft Azure</t>
  </si>
  <si>
    <t>Google Data Studio</t>
  </si>
  <si>
    <t>Other Tool</t>
  </si>
  <si>
    <t>Pension</t>
  </si>
  <si>
    <t>Stocks</t>
  </si>
  <si>
    <t>Equity</t>
  </si>
  <si>
    <t>Other Perks</t>
  </si>
  <si>
    <t>Row Labels</t>
  </si>
  <si>
    <t>Grand Total</t>
  </si>
  <si>
    <t>Count of Gender</t>
  </si>
  <si>
    <t>Column Labels</t>
  </si>
  <si>
    <t>Count of Current Role</t>
  </si>
  <si>
    <t>Values</t>
  </si>
  <si>
    <t>Response</t>
  </si>
  <si>
    <t>AMREC</t>
  </si>
  <si>
    <t>Azubi Africa</t>
  </si>
  <si>
    <t>Brand &amp; Marketing Strategy agency.</t>
  </si>
  <si>
    <t>Business</t>
  </si>
  <si>
    <t>Business Information and Credit Management</t>
  </si>
  <si>
    <t>Business Outsourcing Processing</t>
  </si>
  <si>
    <t>Digital marketing</t>
  </si>
  <si>
    <t>Engineering</t>
  </si>
  <si>
    <t>FMCG consulting</t>
  </si>
  <si>
    <t>Food processing</t>
  </si>
  <si>
    <t>Government- taxation</t>
  </si>
  <si>
    <t>machine learning</t>
  </si>
  <si>
    <t>Marketing and advertising</t>
  </si>
  <si>
    <t>Non-profit</t>
  </si>
  <si>
    <t>People and Technology</t>
  </si>
  <si>
    <t>Personal</t>
  </si>
  <si>
    <t>Production and Retail</t>
  </si>
  <si>
    <t>Real estate and construction</t>
  </si>
  <si>
    <t>Religious</t>
  </si>
  <si>
    <t>Sales and marketing</t>
  </si>
  <si>
    <t>Socio-economic Development</t>
  </si>
  <si>
    <t>Still searching</t>
  </si>
  <si>
    <t>Sustainable energy</t>
  </si>
  <si>
    <t>Technology and Telecommunications</t>
  </si>
  <si>
    <t>Urban development</t>
  </si>
  <si>
    <t>Wholesale and Retail</t>
  </si>
  <si>
    <t>Environment and Agriculture</t>
  </si>
  <si>
    <t>Information Technology and software development:</t>
  </si>
  <si>
    <t>Healthcare</t>
  </si>
  <si>
    <t>Transport and Logistics</t>
  </si>
  <si>
    <t>Education and Research</t>
  </si>
  <si>
    <t>Banking, Insurance and Finance</t>
  </si>
  <si>
    <t>Media, Marketing and Advertising</t>
  </si>
  <si>
    <t>Consulting and Business Services</t>
  </si>
  <si>
    <t>Real Estate and Construction</t>
  </si>
  <si>
    <t>Energy, Engineering and manufacturing</t>
  </si>
  <si>
    <t>Commerce, Retail and Sales</t>
  </si>
  <si>
    <t>Public Service and Utilities</t>
  </si>
  <si>
    <t>Tourism and Entertainment</t>
  </si>
  <si>
    <t>Sector</t>
  </si>
  <si>
    <t>Average of Monthly Salary</t>
  </si>
  <si>
    <t>Count of Work Setup</t>
  </si>
  <si>
    <t>Tool_Python</t>
  </si>
  <si>
    <t>Tool_SQL</t>
  </si>
  <si>
    <t>Tool_Excel</t>
  </si>
  <si>
    <t>Tool_Power BI</t>
  </si>
  <si>
    <t>Tool_Google Sheets</t>
  </si>
  <si>
    <t>Tool_Tableau</t>
  </si>
  <si>
    <t>Tool_Microsoft Azure</t>
  </si>
  <si>
    <t>Tool_Google Data Studio</t>
  </si>
  <si>
    <t>Tool_SAS/SPSS</t>
  </si>
  <si>
    <t>Tool_R</t>
  </si>
  <si>
    <t>Benefit_Bonus</t>
  </si>
  <si>
    <t>Benefit_Health Insurance</t>
  </si>
  <si>
    <t>Benefit_Pension</t>
  </si>
  <si>
    <t>Benefit_Stocks</t>
  </si>
  <si>
    <t>Benefit_Equity</t>
  </si>
  <si>
    <t>Benefit_Mobile Phone</t>
  </si>
  <si>
    <t>Benefit_Mobile Credit Top-up</t>
  </si>
  <si>
    <t>Benefit_Fuel Allowance</t>
  </si>
  <si>
    <t>Benefit_Monthly Vouchers</t>
  </si>
  <si>
    <t>Count of Years of Experience</t>
  </si>
  <si>
    <t>Total Tools</t>
  </si>
  <si>
    <t>Total Benefits</t>
  </si>
  <si>
    <t>Average of Total Tools</t>
  </si>
  <si>
    <t>python</t>
  </si>
  <si>
    <t>excel</t>
  </si>
  <si>
    <t>sql</t>
  </si>
  <si>
    <t>power bi</t>
  </si>
  <si>
    <t>google sheets</t>
  </si>
  <si>
    <t>tableau</t>
  </si>
  <si>
    <t>Other tool</t>
  </si>
  <si>
    <t>Tool</t>
  </si>
  <si>
    <t>Average</t>
  </si>
  <si>
    <t>Average Salary</t>
  </si>
  <si>
    <t>Aaerage Tools</t>
  </si>
  <si>
    <t>Percent</t>
  </si>
  <si>
    <t>Count of Sector</t>
  </si>
  <si>
    <t>Count of Level</t>
  </si>
  <si>
    <t>Count of Employer Type</t>
  </si>
  <si>
    <t>0-1yr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</si>
</sst>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scheme val="minor"/>
    </font>
    <font>
      <sz val="10"/>
      <color theme="1"/>
      <name val="Arial"/>
      <scheme val="minor"/>
    </font>
    <font>
      <sz val="10"/>
      <color rgb="FF000000"/>
      <name val="Arial"/>
      <scheme val="minor"/>
    </font>
    <font>
      <sz val="10"/>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3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3" fontId="1" fillId="0" borderId="0" xfId="0" applyNumberFormat="1" applyFont="1" applyAlignment="1"/>
    <xf numFmtId="0" fontId="1" fillId="0" borderId="0" xfId="0" quotePrefix="1" applyFont="1" applyAlignment="1"/>
    <xf numFmtId="0" fontId="0" fillId="0" borderId="0" xfId="0" applyNumberFormat="1" applyFont="1" applyAlignment="1"/>
    <xf numFmtId="9" fontId="0" fillId="0" borderId="0" xfId="1" applyFont="1" applyAlignment="1"/>
    <xf numFmtId="0" fontId="0" fillId="0" borderId="0" xfId="0" pivotButton="1" applyFont="1" applyAlignment="1"/>
    <xf numFmtId="0" fontId="0" fillId="0" borderId="0" xfId="0" applyFont="1" applyAlignment="1">
      <alignment horizontal="left"/>
    </xf>
    <xf numFmtId="0" fontId="3" fillId="0" borderId="0" xfId="0" applyFont="1" applyAlignment="1"/>
    <xf numFmtId="9" fontId="0" fillId="0" borderId="0" xfId="1" applyNumberFormat="1" applyFont="1" applyAlignment="1"/>
    <xf numFmtId="9" fontId="0" fillId="0" borderId="0" xfId="0" applyNumberFormat="1" applyFont="1" applyAlignment="1"/>
    <xf numFmtId="0" fontId="3" fillId="0" borderId="0" xfId="0" applyNumberFormat="1" applyFont="1" applyAlignment="1"/>
    <xf numFmtId="0" fontId="3" fillId="0" borderId="1" xfId="0" applyFont="1" applyBorder="1" applyAlignment="1">
      <alignment vertical="center"/>
    </xf>
    <xf numFmtId="0" fontId="3" fillId="0" borderId="1" xfId="0" applyFont="1" applyBorder="1" applyAlignment="1"/>
    <xf numFmtId="1" fontId="0" fillId="0" borderId="0" xfId="0" applyNumberFormat="1" applyFont="1" applyAlignment="1"/>
    <xf numFmtId="3" fontId="0" fillId="0" borderId="0" xfId="0" applyNumberFormat="1" applyFont="1" applyAlignment="1"/>
    <xf numFmtId="0" fontId="3" fillId="0" borderId="0" xfId="0" pivotButton="1" applyFont="1" applyAlignment="1"/>
    <xf numFmtId="0" fontId="0" fillId="0" borderId="0" xfId="0" applyFont="1" applyFill="1" applyAlignment="1"/>
    <xf numFmtId="9" fontId="0" fillId="0" borderId="0" xfId="1" pivotButton="1" applyNumberFormat="1" applyFont="1" applyAlignment="1"/>
    <xf numFmtId="0" fontId="0" fillId="2" borderId="0" xfId="0" applyFont="1" applyFill="1" applyAlignment="1"/>
    <xf numFmtId="0" fontId="3" fillId="3" borderId="0" xfId="0" applyFont="1" applyFill="1" applyAlignment="1"/>
    <xf numFmtId="0" fontId="4" fillId="4" borderId="2" xfId="0" applyFont="1" applyFill="1" applyBorder="1"/>
    <xf numFmtId="0" fontId="4" fillId="4" borderId="3" xfId="0" applyFont="1" applyFill="1" applyBorder="1" applyAlignment="1">
      <alignment horizontal="left"/>
    </xf>
    <xf numFmtId="0" fontId="4" fillId="4" borderId="3" xfId="0" applyNumberFormat="1" applyFont="1" applyFill="1" applyBorder="1" applyAlignment="1"/>
    <xf numFmtId="10" fontId="0" fillId="0" borderId="0" xfId="0" applyNumberFormat="1" applyFont="1" applyAlignment="1"/>
    <xf numFmtId="0" fontId="4" fillId="4" borderId="2" xfId="0" applyFont="1" applyFill="1" applyBorder="1" applyAlignment="1"/>
    <xf numFmtId="0" fontId="4" fillId="4" borderId="0" xfId="0" applyFont="1" applyFill="1" applyBorder="1" applyAlignment="1">
      <alignment horizontal="left"/>
    </xf>
    <xf numFmtId="0" fontId="4" fillId="4" borderId="0" xfId="0" applyNumberFormat="1" applyFont="1" applyFill="1" applyBorder="1" applyAlignment="1"/>
  </cellXfs>
  <cellStyles count="2">
    <cellStyle name="Normal" xfId="0" builtinId="0"/>
    <cellStyle name="Percent" xfId="1" builtinId="5"/>
  </cellStyles>
  <dxfs count="48">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numFmt numFmtId="13" formatCode="0%"/>
    </dxf>
    <dxf>
      <numFmt numFmtId="13" formatCode="0%"/>
    </dxf>
    <dxf>
      <numFmt numFmtId="3" formatCode="#,##0"/>
    </dxf>
    <dxf>
      <numFmt numFmtId="1" formatCode="0"/>
    </dxf>
    <dxf>
      <font>
        <b/>
        <color theme="1"/>
      </font>
      <border>
        <bottom style="thin">
          <color theme="4"/>
        </bottom>
        <vertical/>
        <horizontal/>
      </border>
    </dxf>
    <dxf>
      <font>
        <color theme="1"/>
      </font>
      <fill>
        <patternFill>
          <bgColor theme="4" tint="0.79998168889431442"/>
        </patternFill>
      </fill>
      <border diagonalUp="0" diagonalDown="0">
        <left/>
        <right/>
        <top/>
        <bottom/>
        <vertical/>
        <horizontal/>
      </border>
    </dxf>
    <dxf>
      <fill>
        <patternFill patternType="none">
          <fgColor indexed="64"/>
          <bgColor auto="1"/>
        </patternFill>
      </fill>
      <border diagonalUp="0" diagonalDown="0">
        <left/>
        <right/>
        <top/>
        <bottom/>
        <vertical/>
        <horizontal/>
      </border>
    </dxf>
  </dxfs>
  <tableStyles count="2" defaultTableStyle="TableStyleMedium2" defaultPivotStyle="PivotStyleLight16">
    <tableStyle name="Slicer Style 1" pivot="0" table="0" count="2" xr9:uid="{89128EDE-FDB1-4C90-AC5B-2EAC8235A555}">
      <tableStyleElement type="wholeTable" dxfId="47"/>
    </tableStyle>
    <tableStyle name="SlicerStyleLight1 2" pivot="0" table="0" count="10" xr9:uid="{D4BC33CC-2063-46FE-83E3-4E508893F0EF}">
      <tableStyleElement type="wholeTable" dxfId="46"/>
      <tableStyleElement type="headerRow" dxfId="45"/>
    </tableStyle>
  </tableStyles>
  <colors>
    <mruColors>
      <color rgb="FFFFFFFF"/>
      <color rgb="FFAAE2F4"/>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D3.xlsx]salary+role!PivotTable1</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CB00BA-6F2B-4F84-AF9B-D7FE8B7616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23A21514-10B5-4018-90F6-7A7CFA3FAED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0C12B-2575-4A14-B836-BE5A5C9376B4}"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C4F1B6BB-6D21-4492-86E8-2C337ABC7AA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fld id="{C6AF3A61-3DFD-4CF9-AB31-0B96E30F4E1A}" type="CATEGORYNAME">
                  <a:rPr lang="en-US"/>
                  <a:pPr>
                    <a:defRPr sz="800" b="1">
                      <a:solidFill>
                        <a:schemeClr val="accent3">
                          <a:lumMod val="50000"/>
                        </a:schemeClr>
                      </a:solidFill>
                    </a:defRPr>
                  </a:pPr>
                  <a:t>[CATEGORY NAME]</a:t>
                </a:fld>
                <a:r>
                  <a:rPr lang="en-US" baseline="0"/>
                  <a:t>
</a:t>
                </a:r>
                <a:fld id="{2944C3FF-3667-4A4F-B9A5-4DE550B689DD}" type="PERCENTAGE">
                  <a:rPr lang="en-US" baseline="0"/>
                  <a:pPr>
                    <a:defRPr sz="800" b="1">
                      <a:solidFill>
                        <a:schemeClr val="accent3">
                          <a:lumMod val="50000"/>
                        </a:schemeClr>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6465057827871269"/>
          <c:y val="0.1452063228938488"/>
          <c:w val="0.55049934219569185"/>
          <c:h val="0.8298881060920017"/>
        </c:manualLayout>
      </c:layout>
      <c:doughnutChart>
        <c:varyColors val="1"/>
        <c:ser>
          <c:idx val="0"/>
          <c:order val="0"/>
          <c:tx>
            <c:strRef>
              <c:f>'salary+role'!$B$3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3F-414B-BE54-A142E0C89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3F-414B-BE54-A142E0C896F4}"/>
              </c:ext>
            </c:extLst>
          </c:dPt>
          <c:dLbls>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fld id="{C6AF3A61-3DFD-4CF9-AB31-0B96E30F4E1A}" type="CATEGORYNAME">
                      <a:rPr lang="en-US"/>
                      <a:pPr>
                        <a:defRPr sz="800" b="1">
                          <a:solidFill>
                            <a:schemeClr val="accent3">
                              <a:lumMod val="50000"/>
                            </a:schemeClr>
                          </a:solidFill>
                        </a:defRPr>
                      </a:pPr>
                      <a:t>[CATEGORY NAME]</a:t>
                    </a:fld>
                    <a:r>
                      <a:rPr lang="en-US" baseline="0"/>
                      <a:t>
</a:t>
                    </a:r>
                    <a:fld id="{2944C3FF-3667-4A4F-B9A5-4DE550B689DD}" type="PERCENTAGE">
                      <a:rPr lang="en-US" baseline="0"/>
                      <a:pPr>
                        <a:defRPr sz="800" b="1">
                          <a:solidFill>
                            <a:schemeClr val="accent3">
                              <a:lumMod val="50000"/>
                            </a:schemeClr>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3F-414B-BE54-A142E0C896F4}"/>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'salary+role'!$A$4:$A$6</c:f>
              <c:strCache>
                <c:ptCount val="2"/>
                <c:pt idx="0">
                  <c:v>Female</c:v>
                </c:pt>
                <c:pt idx="1">
                  <c:v>Male</c:v>
                </c:pt>
              </c:strCache>
            </c:strRef>
          </c:cat>
          <c:val>
            <c:numRef>
              <c:f>'salary+role'!$B$4:$B$6</c:f>
              <c:numCache>
                <c:formatCode>General</c:formatCode>
                <c:ptCount val="2"/>
                <c:pt idx="0">
                  <c:v>125</c:v>
                </c:pt>
                <c:pt idx="1">
                  <c:v>125</c:v>
                </c:pt>
              </c:numCache>
            </c:numRef>
          </c:val>
          <c:extLst>
            <c:ext xmlns:c16="http://schemas.microsoft.com/office/drawing/2014/chart" uri="{C3380CC4-5D6E-409C-BE32-E72D297353CC}">
              <c16:uniqueId val="{00000004-CE3F-414B-BE54-A142E0C896F4}"/>
            </c:ext>
          </c:extLst>
        </c:ser>
        <c:dLbls>
          <c:showLegendKey val="0"/>
          <c:showVal val="0"/>
          <c:showCatName val="1"/>
          <c:showSerName val="0"/>
          <c:showPercent val="1"/>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CB00BA-6F2B-4F84-AF9B-D7FE8B7616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23A21514-10B5-4018-90F6-7A7CFA3FAED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0C12B-2575-4A14-B836-BE5A5C9376B4}"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C4F1B6BB-6D21-4492-86E8-2C337ABC7AA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'salary+role'!$B$3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73-47A8-B1DA-EC44426149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773-47A8-B1DA-EC44426149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'salary+role'!$A$4:$A$6</c:f>
              <c:strCache>
                <c:ptCount val="2"/>
                <c:pt idx="0">
                  <c:v>Female</c:v>
                </c:pt>
                <c:pt idx="1">
                  <c:v>Male</c:v>
                </c:pt>
              </c:strCache>
            </c:strRef>
          </c:cat>
          <c:val>
            <c:numRef>
              <c:f>'salary+role'!$B$4:$B$6</c:f>
              <c:numCache>
                <c:formatCode>General</c:formatCode>
                <c:ptCount val="2"/>
                <c:pt idx="0">
                  <c:v>125</c:v>
                </c:pt>
                <c:pt idx="1">
                  <c:v>125</c:v>
                </c:pt>
              </c:numCache>
            </c:numRef>
          </c:val>
          <c:extLst>
            <c:ext xmlns:c16="http://schemas.microsoft.com/office/drawing/2014/chart" uri="{C3380CC4-5D6E-409C-BE32-E72D297353CC}">
              <c16:uniqueId val="{00000000-A773-47A8-B1DA-EC444261499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'salary+role'!$B$15</c:f>
              <c:strCache>
                <c:ptCount val="1"/>
                <c:pt idx="0">
                  <c:v>Count of Current Role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53A9-4255-BBDA-10E1950EA2BC}"/>
            </c:ext>
          </c:extLst>
        </c:ser>
        <c:ser>
          <c:idx val="1"/>
          <c:order val="1"/>
          <c:tx>
            <c:strRef>
              <c:f>'salary+role'!$C$15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53A9-4255-BBDA-10E1950EA2BC}"/>
            </c:ext>
          </c:extLst>
        </c:ser>
        <c:dLbls>
          <c:showLegendKey val="0"/>
          <c:showVal val="1"/>
          <c:showCatName val="0"/>
          <c:showSerName val="0"/>
          <c:showPercent val="0"/>
          <c:showBubbleSize val="0"/>
        </c:dLbls>
        <c:gapWidth val="95"/>
        <c:overlap val="100"/>
        <c:axId val="489219191"/>
        <c:axId val="489220503"/>
      </c:barChart>
      <c:catAx>
        <c:axId val="489219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9220503"/>
        <c:crosses val="autoZero"/>
        <c:auto val="1"/>
        <c:lblAlgn val="ctr"/>
        <c:lblOffset val="100"/>
        <c:noMultiLvlLbl val="0"/>
      </c:catAx>
      <c:valAx>
        <c:axId val="489220503"/>
        <c:scaling>
          <c:orientation val="minMax"/>
        </c:scaling>
        <c:delete val="1"/>
        <c:axPos val="l"/>
        <c:numFmt formatCode="General" sourceLinked="1"/>
        <c:majorTickMark val="none"/>
        <c:minorTickMark val="none"/>
        <c:tickLblPos val="nextTo"/>
        <c:crossAx val="489219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 in</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'salary+role'!$B$24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'salary+role'!$A$25:$A$28</c:f>
              <c:strCache>
                <c:ptCount val="4"/>
                <c:pt idx="0">
                  <c:v>1yr-2yrs</c:v>
                </c:pt>
                <c:pt idx="1">
                  <c:v>3yrs-5yrs</c:v>
                </c:pt>
                <c:pt idx="2">
                  <c:v>Over 5 Yrs</c:v>
                </c:pt>
                <c:pt idx="3">
                  <c:v>0-1yr</c:v>
                </c:pt>
              </c:strCache>
            </c:strRef>
          </c:cat>
          <c:val>
            <c:numRef>
              <c:f>'salary+role'!$B$25:$B$28</c:f>
              <c:numCache>
                <c:formatCode>General</c:formatCode>
                <c:ptCount val="4"/>
                <c:pt idx="0">
                  <c:v>87</c:v>
                </c:pt>
                <c:pt idx="1">
                  <c:v>91</c:v>
                </c:pt>
                <c:pt idx="2">
                  <c:v>25</c:v>
                </c:pt>
                <c:pt idx="3">
                  <c:v>47</c:v>
                </c:pt>
              </c:numCache>
            </c:numRef>
          </c:val>
          <c:extLst>
            <c:ext xmlns:c16="http://schemas.microsoft.com/office/drawing/2014/chart" uri="{C3380CC4-5D6E-409C-BE32-E72D297353CC}">
              <c16:uniqueId val="{00000000-228D-4181-9A20-B0D6A90012F5}"/>
            </c:ext>
          </c:extLst>
        </c:ser>
        <c:dLbls>
          <c:showLegendKey val="0"/>
          <c:showVal val="1"/>
          <c:showCatName val="0"/>
          <c:showSerName val="0"/>
          <c:showPercent val="0"/>
          <c:showBubbleSize val="0"/>
        </c:dLbls>
        <c:gapWidth val="34"/>
        <c:overlap val="40"/>
        <c:axId val="1255897792"/>
        <c:axId val="1255895168"/>
      </c:barChart>
      <c:catAx>
        <c:axId val="1255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895168"/>
        <c:crosses val="autoZero"/>
        <c:auto val="1"/>
        <c:lblAlgn val="ctr"/>
        <c:lblOffset val="100"/>
        <c:noMultiLvlLbl val="0"/>
      </c:catAx>
      <c:valAx>
        <c:axId val="1255895168"/>
        <c:scaling>
          <c:orientation val="minMax"/>
        </c:scaling>
        <c:delete val="1"/>
        <c:axPos val="l"/>
        <c:numFmt formatCode="General" sourceLinked="1"/>
        <c:majorTickMark val="none"/>
        <c:minorTickMark val="none"/>
        <c:tickLblPos val="nextTo"/>
        <c:crossAx val="12558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'salary+role'!$B$15</c:f>
              <c:strCache>
                <c:ptCount val="1"/>
                <c:pt idx="0">
                  <c:v>Count of Current Role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2D11-4391-8972-01D3BD6BD3EF}"/>
            </c:ext>
          </c:extLst>
        </c:ser>
        <c:ser>
          <c:idx val="1"/>
          <c:order val="1"/>
          <c:tx>
            <c:strRef>
              <c:f>'salary+role'!$C$15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2D11-4391-8972-01D3BD6BD3EF}"/>
            </c:ext>
          </c:extLst>
        </c:ser>
        <c:dLbls>
          <c:showLegendKey val="0"/>
          <c:showVal val="1"/>
          <c:showCatName val="0"/>
          <c:showSerName val="0"/>
          <c:showPercent val="0"/>
          <c:showBubbleSize val="0"/>
        </c:dLbls>
        <c:gapWidth val="65"/>
        <c:overlap val="31"/>
        <c:axId val="127296216"/>
        <c:axId val="382031024"/>
      </c:barChart>
      <c:catAx>
        <c:axId val="12729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2031024"/>
        <c:crosses val="autoZero"/>
        <c:auto val="1"/>
        <c:lblAlgn val="ctr"/>
        <c:lblOffset val="100"/>
        <c:noMultiLvlLbl val="0"/>
      </c:catAx>
      <c:valAx>
        <c:axId val="382031024"/>
        <c:scaling>
          <c:orientation val="minMax"/>
        </c:scaling>
        <c:delete val="1"/>
        <c:axPos val="l"/>
        <c:numFmt formatCode="General" sourceLinked="1"/>
        <c:majorTickMark val="none"/>
        <c:minorTickMark val="none"/>
        <c:tickLblPos val="nextTo"/>
        <c:crossAx val="127296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'salary+role'!$B$10</c:f>
              <c:strCache>
                <c:ptCount val="1"/>
                <c:pt idx="0">
                  <c:v>Count of Gender</c:v>
                </c:pt>
              </c:strCache>
            </c:strRef>
          </c:tx>
          <c:spPr>
            <a:solidFill>
              <a:schemeClr val="accent1"/>
            </a:solidFill>
            <a:ln>
              <a:noFill/>
            </a:ln>
            <a:effectLst/>
          </c:spPr>
          <c:invertIfNegative val="0"/>
          <c:dLbls>
            <c:delete val="1"/>
          </c:dLbls>
          <c:cat>
            <c:strRef>
              <c:f>'salary+role'!$A$11:$A$13</c:f>
              <c:strCache>
                <c:ptCount val="2"/>
                <c:pt idx="0">
                  <c:v>Female</c:v>
                </c:pt>
                <c:pt idx="1">
                  <c:v>Male</c:v>
                </c:pt>
              </c:strCache>
            </c:strRef>
          </c:cat>
          <c:val>
            <c:numRef>
              <c:f>'salary+role'!$B$11:$B$13</c:f>
              <c:numCache>
                <c:formatCode>General</c:formatCode>
                <c:ptCount val="2"/>
                <c:pt idx="0">
                  <c:v>125</c:v>
                </c:pt>
                <c:pt idx="1">
                  <c:v>125</c:v>
                </c:pt>
              </c:numCache>
            </c:numRef>
          </c:val>
          <c:extLst>
            <c:ext xmlns:c16="http://schemas.microsoft.com/office/drawing/2014/chart" uri="{C3380CC4-5D6E-409C-BE32-E72D297353CC}">
              <c16:uniqueId val="{00000000-07C4-4ACE-A297-45465CD1203E}"/>
            </c:ext>
          </c:extLst>
        </c:ser>
        <c:ser>
          <c:idx val="1"/>
          <c:order val="1"/>
          <c:tx>
            <c:strRef>
              <c:f>'salary+role'!$C$10</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'salary+role'!$A$11:$A$13</c:f>
              <c:strCache>
                <c:ptCount val="2"/>
                <c:pt idx="0">
                  <c:v>Female</c:v>
                </c:pt>
                <c:pt idx="1">
                  <c:v>Male</c:v>
                </c:pt>
              </c:strCache>
            </c:strRef>
          </c:cat>
          <c:val>
            <c:numRef>
              <c:f>'salary+role'!$C$11:$C$13</c:f>
              <c:numCache>
                <c:formatCode>#,##0</c:formatCode>
                <c:ptCount val="2"/>
                <c:pt idx="0">
                  <c:v>120618.26640000001</c:v>
                </c:pt>
                <c:pt idx="1">
                  <c:v>146246.54399999999</c:v>
                </c:pt>
              </c:numCache>
            </c:numRef>
          </c:val>
          <c:extLst>
            <c:ext xmlns:c16="http://schemas.microsoft.com/office/drawing/2014/chart" uri="{C3380CC4-5D6E-409C-BE32-E72D297353CC}">
              <c16:uniqueId val="{00000001-07C4-4ACE-A297-45465CD1203E}"/>
            </c:ext>
          </c:extLst>
        </c:ser>
        <c:dLbls>
          <c:showLegendKey val="0"/>
          <c:showVal val="1"/>
          <c:showCatName val="0"/>
          <c:showSerName val="0"/>
          <c:showPercent val="0"/>
          <c:showBubbleSize val="0"/>
        </c:dLbls>
        <c:gapWidth val="43"/>
        <c:overlap val="33"/>
        <c:axId val="1299826976"/>
        <c:axId val="1299835176"/>
      </c:barChart>
      <c:catAx>
        <c:axId val="12998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9835176"/>
        <c:crosses val="autoZero"/>
        <c:auto val="1"/>
        <c:lblAlgn val="ctr"/>
        <c:lblOffset val="100"/>
        <c:noMultiLvlLbl val="0"/>
      </c:catAx>
      <c:valAx>
        <c:axId val="1299835176"/>
        <c:scaling>
          <c:orientation val="minMax"/>
        </c:scaling>
        <c:delete val="1"/>
        <c:axPos val="l"/>
        <c:numFmt formatCode="General" sourceLinked="1"/>
        <c:majorTickMark val="none"/>
        <c:minorTickMark val="none"/>
        <c:tickLblPos val="nextTo"/>
        <c:crossAx val="12998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[analysis of phoenix ke analytics survey D3.xlsx]salary+role!PivotTable4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Calibri" panose="020F0502020204030204" pitchFamily="34" charset="0"/>
                <a:ea typeface="Calibri" panose="020F0502020204030204" pitchFamily="34" charset="0"/>
                <a:cs typeface="Calibri" panose="020F0502020204030204" pitchFamily="34" charset="0"/>
              </a:rPr>
              <a:t>Average Salary Per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4.6181102362204719E-2"/>
          <c:y val="5.0925925925925923E-2"/>
          <c:w val="0.9137254901960784"/>
          <c:h val="0.84731481481481485"/>
        </c:manualLayout>
      </c:layout>
      <c:barChart>
        <c:barDir val="col"/>
        <c:grouping val="clustered"/>
        <c:varyColors val="0"/>
        <c:ser>
          <c:idx val="0"/>
          <c:order val="0"/>
          <c:tx>
            <c:strRef>
              <c:f>'salary+role'!$B$44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'salary+role'!$A$45:$A$48</c:f>
              <c:strCache>
                <c:ptCount val="4"/>
                <c:pt idx="0">
                  <c:v>0-1yr</c:v>
                </c:pt>
                <c:pt idx="1">
                  <c:v>1yr-2yrs</c:v>
                </c:pt>
                <c:pt idx="2">
                  <c:v>3yrs-5yrs</c:v>
                </c:pt>
                <c:pt idx="3">
                  <c:v>Over 5 Yrs</c:v>
                </c:pt>
              </c:strCache>
            </c:strRef>
          </c:cat>
          <c:val>
            <c:numRef>
              <c:f>'salary+role'!$B$45:$B$48</c:f>
              <c:numCache>
                <c:formatCode>#,##0</c:formatCode>
                <c:ptCount val="4"/>
                <c:pt idx="0">
                  <c:v>56289.729787234035</c:v>
                </c:pt>
                <c:pt idx="1">
                  <c:v>102036.3908045977</c:v>
                </c:pt>
                <c:pt idx="2">
                  <c:v>142256.24175824175</c:v>
                </c:pt>
                <c:pt idx="3">
                  <c:v>355600</c:v>
                </c:pt>
              </c:numCache>
            </c:numRef>
          </c:val>
          <c:extLst>
            <c:ext xmlns:c16="http://schemas.microsoft.com/office/drawing/2014/chart" uri="{C3380CC4-5D6E-409C-BE32-E72D297353CC}">
              <c16:uniqueId val="{00000001-BCDC-4FC7-B0EF-FD7D40F75B9D}"/>
            </c:ext>
          </c:extLst>
        </c:ser>
        <c:dLbls>
          <c:showLegendKey val="0"/>
          <c:showVal val="1"/>
          <c:showCatName val="0"/>
          <c:showSerName val="0"/>
          <c:showPercent val="0"/>
          <c:showBubbleSize val="0"/>
        </c:dLbls>
        <c:gapWidth val="150"/>
        <c:axId val="1365239448"/>
        <c:axId val="1365231576"/>
      </c:barChart>
      <c:catAx>
        <c:axId val="136523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5231576"/>
        <c:crosses val="autoZero"/>
        <c:auto val="1"/>
        <c:lblAlgn val="ctr"/>
        <c:lblOffset val="100"/>
        <c:noMultiLvlLbl val="0"/>
      </c:catAx>
      <c:valAx>
        <c:axId val="1365231576"/>
        <c:scaling>
          <c:orientation val="minMax"/>
        </c:scaling>
        <c:delete val="1"/>
        <c:axPos val="l"/>
        <c:numFmt formatCode="#,##0" sourceLinked="1"/>
        <c:majorTickMark val="none"/>
        <c:minorTickMark val="none"/>
        <c:tickLblPos val="nextTo"/>
        <c:crossAx val="136523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D3.xlsx]demographics!PivotTable5</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demographics!$A$2:$A$5</c:f>
              <c:strCache>
                <c:ptCount val="4"/>
                <c:pt idx="0">
                  <c:v>Data Analyst</c:v>
                </c:pt>
                <c:pt idx="1">
                  <c:v>Data Engineer</c:v>
                </c:pt>
                <c:pt idx="2">
                  <c:v>Data Scientist</c:v>
                </c:pt>
                <c:pt idx="3">
                  <c:v>Other</c:v>
                </c:pt>
              </c:strCache>
            </c:strRef>
          </c:cat>
          <c:val>
            <c:numRef>
              <c:f>demographics!$B$2:$B$5</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362E-4298-8278-2CD5710D90CD}"/>
            </c:ext>
          </c:extLst>
        </c:ser>
        <c:dLbls>
          <c:showLegendKey val="0"/>
          <c:showVal val="1"/>
          <c:showCatName val="0"/>
          <c:showSerName val="0"/>
          <c:showPercent val="0"/>
          <c:showBubbleSize val="0"/>
        </c:dLbls>
        <c:gapWidth val="130"/>
        <c:overlap val="-25"/>
        <c:axId val="1299829600"/>
        <c:axId val="1299827632"/>
      </c:barChart>
      <c:catAx>
        <c:axId val="129982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9827632"/>
        <c:crosses val="autoZero"/>
        <c:auto val="1"/>
        <c:lblAlgn val="ctr"/>
        <c:lblOffset val="100"/>
        <c:noMultiLvlLbl val="0"/>
      </c:catAx>
      <c:valAx>
        <c:axId val="1299827632"/>
        <c:scaling>
          <c:orientation val="minMax"/>
        </c:scaling>
        <c:delete val="1"/>
        <c:axPos val="l"/>
        <c:numFmt formatCode="General" sourceLinked="1"/>
        <c:majorTickMark val="none"/>
        <c:minorTickMark val="none"/>
        <c:tickLblPos val="nextTo"/>
        <c:crossAx val="129982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D3.xlsx]demographics!PivotTable6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demographics!$A$10:$A$15</c:f>
              <c:strCache>
                <c:ptCount val="6"/>
                <c:pt idx="0">
                  <c:v>Intern</c:v>
                </c:pt>
                <c:pt idx="1">
                  <c:v>Junior</c:v>
                </c:pt>
                <c:pt idx="2">
                  <c:v>Lead</c:v>
                </c:pt>
                <c:pt idx="3">
                  <c:v>Manager</c:v>
                </c:pt>
                <c:pt idx="4">
                  <c:v>Mid-Level</c:v>
                </c:pt>
                <c:pt idx="5">
                  <c:v>Senior Level</c:v>
                </c:pt>
              </c:strCache>
            </c:strRef>
          </c:cat>
          <c:val>
            <c:numRef>
              <c:f>demographics!$B$10:$B$15</c:f>
              <c:numCache>
                <c:formatCode>General</c:formatCode>
                <c:ptCount val="6"/>
                <c:pt idx="0">
                  <c:v>37</c:v>
                </c:pt>
                <c:pt idx="1">
                  <c:v>72</c:v>
                </c:pt>
                <c:pt idx="2">
                  <c:v>6</c:v>
                </c:pt>
                <c:pt idx="3">
                  <c:v>3</c:v>
                </c:pt>
                <c:pt idx="4">
                  <c:v>110</c:v>
                </c:pt>
                <c:pt idx="5">
                  <c:v>22</c:v>
                </c:pt>
              </c:numCache>
            </c:numRef>
          </c:val>
          <c:extLst>
            <c:ext xmlns:c16="http://schemas.microsoft.com/office/drawing/2014/chart" uri="{C3380CC4-5D6E-409C-BE32-E72D297353CC}">
              <c16:uniqueId val="{00000000-6483-47C9-87D1-9745EF72B46E}"/>
            </c:ext>
          </c:extLst>
        </c:ser>
        <c:dLbls>
          <c:showLegendKey val="0"/>
          <c:showVal val="1"/>
          <c:showCatName val="0"/>
          <c:showSerName val="0"/>
          <c:showPercent val="0"/>
          <c:showBubbleSize val="0"/>
        </c:dLbls>
        <c:gapWidth val="70"/>
        <c:overlap val="-15"/>
        <c:axId val="1299795816"/>
        <c:axId val="1299798440"/>
      </c:barChart>
      <c:catAx>
        <c:axId val="129979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9798440"/>
        <c:crosses val="autoZero"/>
        <c:auto val="1"/>
        <c:lblAlgn val="ctr"/>
        <c:lblOffset val="100"/>
        <c:noMultiLvlLbl val="0"/>
      </c:catAx>
      <c:valAx>
        <c:axId val="1299798440"/>
        <c:scaling>
          <c:orientation val="minMax"/>
        </c:scaling>
        <c:delete val="1"/>
        <c:axPos val="l"/>
        <c:numFmt formatCode="General" sourceLinked="1"/>
        <c:majorTickMark val="none"/>
        <c:minorTickMark val="none"/>
        <c:tickLblPos val="nextTo"/>
        <c:crossAx val="129979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D3.xlsx]demographics!PivotTable7</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B77DBD-5999-417F-9A9B-14D9FAE63A64}" type="CATEGORYNAME">
                  <a:rPr lang="en-US" b="1">
                    <a:solidFill>
                      <a:schemeClr val="accent5">
                        <a:lumMod val="60000"/>
                        <a:lumOff val="40000"/>
                      </a:schemeClr>
                    </a:solidFill>
                  </a:rPr>
                  <a:pPr>
                    <a:defRPr/>
                  </a:pPr>
                  <a:t>[CATEGORY NAME]</a:t>
                </a:fld>
                <a:r>
                  <a:rPr lang="en-US" baseline="0">
                    <a:solidFill>
                      <a:schemeClr val="accent5">
                        <a:lumMod val="60000"/>
                        <a:lumOff val="40000"/>
                      </a:schemeClr>
                    </a:solidFill>
                  </a:rPr>
                  <a:t>
</a:t>
                </a:r>
                <a:fld id="{9944FF73-4A65-4927-B9D6-7C6894CEADE8}" type="PERCENTAGE">
                  <a:rPr lang="en-US" b="1" baseline="0">
                    <a:solidFill>
                      <a:schemeClr val="accent5">
                        <a:lumMod val="60000"/>
                        <a:lumOff val="40000"/>
                      </a:schemeClr>
                    </a:solidFill>
                  </a:rPr>
                  <a:pPr>
                    <a:defRPr/>
                  </a:pPr>
                  <a:t>[PERCENTAGE]</a:t>
                </a:fld>
                <a:endParaRPr lang="en-US" baseline="0">
                  <a:solidFill>
                    <a:schemeClr val="accent5">
                      <a:lumMod val="60000"/>
                      <a:lumOff val="4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pivotFmt>
    </c:pivotFmts>
    <c:plotArea>
      <c:layout/>
      <c:pieChart>
        <c:varyColors val="1"/>
        <c:ser>
          <c:idx val="0"/>
          <c:order val="0"/>
          <c:tx>
            <c:strRef>
              <c:f>demographics!$B$23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06-4A20-AF12-DD9CCCDC1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06-4A20-AF12-DD9CCCDC1DE7}"/>
              </c:ext>
            </c:extLst>
          </c:dPt>
          <c:dLbls>
            <c:dLbl>
              <c:idx val="1"/>
              <c:tx>
                <c:rich>
                  <a:bodyPr/>
                  <a:lstStyle/>
                  <a:p>
                    <a:fld id="{91B77DBD-5999-417F-9A9B-14D9FAE63A64}" type="CATEGORYNAME">
                      <a:rPr lang="en-US" b="1">
                        <a:solidFill>
                          <a:schemeClr val="accent5">
                            <a:lumMod val="60000"/>
                            <a:lumOff val="40000"/>
                          </a:schemeClr>
                        </a:solidFill>
                      </a:rPr>
                      <a:pPr/>
                      <a:t>[CATEGORY NAME]</a:t>
                    </a:fld>
                    <a:r>
                      <a:rPr lang="en-US" baseline="0">
                        <a:solidFill>
                          <a:schemeClr val="accent5">
                            <a:lumMod val="60000"/>
                            <a:lumOff val="40000"/>
                          </a:schemeClr>
                        </a:solidFill>
                      </a:rPr>
                      <a:t>
</a:t>
                    </a:r>
                    <a:fld id="{9944FF73-4A65-4927-B9D6-7C6894CEADE8}" type="PERCENTAGE">
                      <a:rPr lang="en-US" b="1" baseline="0">
                        <a:solidFill>
                          <a:schemeClr val="accent5">
                            <a:lumMod val="60000"/>
                            <a:lumOff val="40000"/>
                          </a:schemeClr>
                        </a:solidFill>
                      </a:rPr>
                      <a:pPr/>
                      <a:t>[PERCENTAGE]</a:t>
                    </a:fld>
                    <a:endParaRPr lang="en-US" baseline="0">
                      <a:solidFill>
                        <a:schemeClr val="accent5">
                          <a:lumMod val="60000"/>
                          <a:lumOff val="40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D06-4A20-AF12-DD9CCCDC1D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demographics!$A$24:$A$25</c:f>
              <c:strCache>
                <c:ptCount val="2"/>
                <c:pt idx="0">
                  <c:v>Established</c:v>
                </c:pt>
                <c:pt idx="1">
                  <c:v>Startup</c:v>
                </c:pt>
              </c:strCache>
            </c:strRef>
          </c:cat>
          <c:val>
            <c:numRef>
              <c:f>demographics!$B$24:$B$25</c:f>
              <c:numCache>
                <c:formatCode>0.00%</c:formatCode>
                <c:ptCount val="2"/>
                <c:pt idx="0">
                  <c:v>0.7</c:v>
                </c:pt>
                <c:pt idx="1">
                  <c:v>0.3</c:v>
                </c:pt>
              </c:numCache>
            </c:numRef>
          </c:val>
          <c:extLst>
            <c:ext xmlns:c16="http://schemas.microsoft.com/office/drawing/2014/chart" uri="{C3380CC4-5D6E-409C-BE32-E72D297353CC}">
              <c16:uniqueId val="{00000004-AC83-4C3B-9438-4A3D708ACB9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'tools+benefits'!$B$3:$B$4</c:f>
              <c:strCache>
                <c:ptCount val="1"/>
                <c:pt idx="0">
                  <c:v>Established</c:v>
                </c:pt>
              </c:strCache>
            </c:strRef>
          </c:tx>
          <c:spPr>
            <a:solidFill>
              <a:schemeClr val="accent1"/>
            </a:solidFill>
            <a:ln>
              <a:noFill/>
            </a:ln>
            <a:effectLst/>
          </c:spPr>
          <c:invertIfNegative val="0"/>
          <c:dLbls>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'tools+benefits'!$B$5:$B$11</c:f>
              <c:numCache>
                <c:formatCode>#,##0</c:formatCode>
                <c:ptCount val="6"/>
                <c:pt idx="0">
                  <c:v>996666.66666666663</c:v>
                </c:pt>
                <c:pt idx="1">
                  <c:v>225531.25</c:v>
                </c:pt>
                <c:pt idx="2">
                  <c:v>218750</c:v>
                </c:pt>
                <c:pt idx="3">
                  <c:v>156771.64285714287</c:v>
                </c:pt>
                <c:pt idx="4">
                  <c:v>105895.69387755102</c:v>
                </c:pt>
                <c:pt idx="5">
                  <c:v>40052.631578947367</c:v>
                </c:pt>
              </c:numCache>
            </c:numRef>
          </c:val>
          <c:extLst>
            <c:ext xmlns:c16="http://schemas.microsoft.com/office/drawing/2014/chart" uri="{C3380CC4-5D6E-409C-BE32-E72D297353CC}">
              <c16:uniqueId val="{00000000-DB66-4E2B-A130-0944B464F906}"/>
            </c:ext>
          </c:extLst>
        </c:ser>
        <c:ser>
          <c:idx val="1"/>
          <c:order val="1"/>
          <c:tx>
            <c:strRef>
              <c:f>'tools+benefits'!$C$3:$C$4</c:f>
              <c:strCache>
                <c:ptCount val="1"/>
                <c:pt idx="0">
                  <c:v>Startup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'tools+benefits'!$C$5:$C$11</c:f>
              <c:numCache>
                <c:formatCode>#,##0</c:formatCode>
                <c:ptCount val="6"/>
                <c:pt idx="1">
                  <c:v>246500</c:v>
                </c:pt>
                <c:pt idx="2">
                  <c:v>97500</c:v>
                </c:pt>
                <c:pt idx="3">
                  <c:v>117948.69230769231</c:v>
                </c:pt>
                <c:pt idx="4">
                  <c:v>71891.304347826081</c:v>
                </c:pt>
                <c:pt idx="5">
                  <c:v>20651.572222222221</c:v>
                </c:pt>
              </c:numCache>
            </c:numRef>
          </c:val>
          <c:extLst>
            <c:ext xmlns:c16="http://schemas.microsoft.com/office/drawing/2014/chart" uri="{C3380CC4-5D6E-409C-BE32-E72D297353CC}">
              <c16:uniqueId val="{00000000-05CC-4F1B-9823-822D170530A5}"/>
            </c:ext>
          </c:extLst>
        </c:ser>
        <c:dLbls>
          <c:showLegendKey val="0"/>
          <c:showVal val="1"/>
          <c:showCatName val="0"/>
          <c:showSerName val="0"/>
          <c:showPercent val="0"/>
          <c:showBubbleSize val="0"/>
        </c:dLbls>
        <c:gapWidth val="41"/>
        <c:overlap val="-3"/>
        <c:axId val="27936503"/>
        <c:axId val="27933223"/>
      </c:barChart>
      <c:catAx>
        <c:axId val="27936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33223"/>
        <c:crosses val="autoZero"/>
        <c:auto val="1"/>
        <c:lblAlgn val="ctr"/>
        <c:lblOffset val="100"/>
        <c:noMultiLvlLbl val="0"/>
      </c:catAx>
      <c:valAx>
        <c:axId val="27933223"/>
        <c:scaling>
          <c:orientation val="minMax"/>
        </c:scaling>
        <c:delete val="1"/>
        <c:axPos val="l"/>
        <c:numFmt formatCode="#,##0" sourceLinked="1"/>
        <c:majorTickMark val="none"/>
        <c:minorTickMark val="none"/>
        <c:tickLblPos val="nextTo"/>
        <c:crossAx val="27936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6750012833200625E-2"/>
              <c:y val="-3.1293055681796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19979486714016659"/>
          <c:y val="9.7750635501270999E-2"/>
          <c:w val="0.5888831160449205"/>
          <c:h val="0.95473458797948452"/>
        </c:manualLayout>
      </c:layout>
      <c:pieChart>
        <c:varyColors val="1"/>
        <c:ser>
          <c:idx val="0"/>
          <c:order val="0"/>
          <c:tx>
            <c:strRef>
              <c:f>'tools+benefits'!$B$17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F-4657-9C9C-CE5A32C4322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7CF-4657-9C9C-CE5A32C4322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7CF-4657-9C9C-CE5A32C43228}"/>
              </c:ext>
            </c:extLst>
          </c:dPt>
          <c:dLbls>
            <c:dLbl>
              <c:idx val="1"/>
              <c:layout>
                <c:manualLayout>
                  <c:x val="-1.6750012833200625E-2"/>
                  <c:y val="-3.12930556817965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CF-4657-9C9C-CE5A32C432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'tools+benefits'!$A$18:$A$21</c:f>
              <c:strCache>
                <c:ptCount val="3"/>
                <c:pt idx="0">
                  <c:v>Full Office</c:v>
                </c:pt>
                <c:pt idx="1">
                  <c:v>Full remote</c:v>
                </c:pt>
                <c:pt idx="2">
                  <c:v>Hybrid</c:v>
                </c:pt>
              </c:strCache>
            </c:strRef>
          </c:cat>
          <c:val>
            <c:numRef>
              <c:f>'tools+benefits'!$B$18:$B$21</c:f>
              <c:numCache>
                <c:formatCode>General</c:formatCode>
                <c:ptCount val="3"/>
                <c:pt idx="0">
                  <c:v>125</c:v>
                </c:pt>
                <c:pt idx="1">
                  <c:v>36</c:v>
                </c:pt>
                <c:pt idx="2">
                  <c:v>89</c:v>
                </c:pt>
              </c:numCache>
            </c:numRef>
          </c:val>
          <c:extLst>
            <c:ext xmlns:c16="http://schemas.microsoft.com/office/drawing/2014/chart" uri="{C3380CC4-5D6E-409C-BE32-E72D297353CC}">
              <c16:uniqueId val="{00000006-47CF-4657-9C9C-CE5A32C4322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'tools+benefits'!$B$17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C0-48E5-A42B-4D4B93DD8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C0-48E5-A42B-4D4B93DD8E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C0-48E5-A42B-4D4B93DD8E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'tools+benefits'!$A$18:$A$21</c:f>
              <c:strCache>
                <c:ptCount val="3"/>
                <c:pt idx="0">
                  <c:v>Full Office</c:v>
                </c:pt>
                <c:pt idx="1">
                  <c:v>Full remote</c:v>
                </c:pt>
                <c:pt idx="2">
                  <c:v>Hybrid</c:v>
                </c:pt>
              </c:strCache>
            </c:strRef>
          </c:cat>
          <c:val>
            <c:numRef>
              <c:f>'tools+benefits'!$B$18:$B$21</c:f>
              <c:numCache>
                <c:formatCode>General</c:formatCode>
                <c:ptCount val="3"/>
                <c:pt idx="0">
                  <c:v>125</c:v>
                </c:pt>
                <c:pt idx="1">
                  <c:v>36</c:v>
                </c:pt>
                <c:pt idx="2">
                  <c:v>89</c:v>
                </c:pt>
              </c:numCache>
            </c:numRef>
          </c:val>
          <c:extLst>
            <c:ext xmlns:c16="http://schemas.microsoft.com/office/drawing/2014/chart" uri="{C3380CC4-5D6E-409C-BE32-E72D297353CC}">
              <c16:uniqueId val="{00000000-C923-4508-9703-C02A98C0CAB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'tools+benefits'!$A$34:$A$44</c:f>
              <c:strCache>
                <c:ptCount val="11"/>
                <c:pt idx="0">
                  <c:v>SAS/SPSS</c:v>
                </c:pt>
                <c:pt idx="1">
                  <c:v>Google Data Studio</c:v>
                </c:pt>
                <c:pt idx="2">
                  <c:v>Microsoft Azure</c:v>
                </c:pt>
                <c:pt idx="3">
                  <c:v>Other</c:v>
                </c:pt>
                <c:pt idx="4">
                  <c:v>R</c:v>
                </c:pt>
                <c:pt idx="5">
                  <c:v>Tableau</c:v>
                </c:pt>
                <c:pt idx="6">
                  <c:v>Google Sheets</c:v>
                </c:pt>
                <c:pt idx="7">
                  <c:v>Python</c:v>
                </c:pt>
                <c:pt idx="8">
                  <c:v>Power BI</c:v>
                </c:pt>
                <c:pt idx="9">
                  <c:v>SQL</c:v>
                </c:pt>
                <c:pt idx="10">
                  <c:v>Excel</c:v>
                </c:pt>
              </c:strCache>
            </c:strRef>
          </c:cat>
          <c:val>
            <c:numRef>
              <c:f>'tools+benefits'!$B$34:$B$44</c:f>
              <c:numCache>
                <c:formatCode>0%</c:formatCode>
                <c:ptCount val="11"/>
                <c:pt idx="0">
                  <c:v>0.08</c:v>
                </c:pt>
                <c:pt idx="1">
                  <c:v>9.6000000000000002E-2</c:v>
                </c:pt>
                <c:pt idx="2">
                  <c:v>0.112</c:v>
                </c:pt>
                <c:pt idx="3">
                  <c:v>0.128</c:v>
                </c:pt>
                <c:pt idx="4">
                  <c:v>0.16800000000000001</c:v>
                </c:pt>
                <c:pt idx="5">
                  <c:v>0.24399999999999999</c:v>
                </c:pt>
                <c:pt idx="6">
                  <c:v>0.376</c:v>
                </c:pt>
                <c:pt idx="7">
                  <c:v>0.52</c:v>
                </c:pt>
                <c:pt idx="8">
                  <c:v>0.60799999999999998</c:v>
                </c:pt>
                <c:pt idx="9">
                  <c:v>0.63600000000000001</c:v>
                </c:pt>
                <c:pt idx="10">
                  <c:v>0.79600000000000004</c:v>
                </c:pt>
              </c:numCache>
            </c:numRef>
          </c:val>
          <c:extLst>
            <c:ext xmlns:c16="http://schemas.microsoft.com/office/drawing/2014/chart" uri="{C3380CC4-5D6E-409C-BE32-E72D297353CC}">
              <c16:uniqueId val="{00000000-303B-440B-B860-DBF5E668BDA7}"/>
            </c:ext>
          </c:extLst>
        </c:ser>
        <c:dLbls>
          <c:showLegendKey val="0"/>
          <c:showVal val="1"/>
          <c:showCatName val="0"/>
          <c:showSerName val="0"/>
          <c:showPercent val="0"/>
          <c:showBubbleSize val="0"/>
        </c:dLbls>
        <c:gapWidth val="15"/>
        <c:overlap val="-25"/>
        <c:axId val="663638519"/>
        <c:axId val="663638847"/>
      </c:barChart>
      <c:catAx>
        <c:axId val="663638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638847"/>
        <c:crosses val="autoZero"/>
        <c:auto val="1"/>
        <c:lblAlgn val="ctr"/>
        <c:lblOffset val="100"/>
        <c:noMultiLvlLbl val="0"/>
      </c:catAx>
      <c:valAx>
        <c:axId val="663638847"/>
        <c:scaling>
          <c:orientation val="minMax"/>
        </c:scaling>
        <c:delete val="1"/>
        <c:axPos val="b"/>
        <c:numFmt formatCode="0%" sourceLinked="1"/>
        <c:majorTickMark val="none"/>
        <c:minorTickMark val="none"/>
        <c:tickLblPos val="nextTo"/>
        <c:crossAx val="663638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'tools+benefits'!$A$51:$A$60</c:f>
              <c:strCache>
                <c:ptCount val="10"/>
                <c:pt idx="0">
                  <c:v>Mobile Phone</c:v>
                </c:pt>
                <c:pt idx="1">
                  <c:v>Equity</c:v>
                </c:pt>
                <c:pt idx="2">
                  <c:v>Monthly Vouchers</c:v>
                </c:pt>
                <c:pt idx="3">
                  <c:v>Fuel Allowance</c:v>
                </c:pt>
                <c:pt idx="4">
                  <c:v>Stocks</c:v>
                </c:pt>
                <c:pt idx="5">
                  <c:v>Pension</c:v>
                </c:pt>
                <c:pt idx="6">
                  <c:v>Bonus</c:v>
                </c:pt>
                <c:pt idx="7">
                  <c:v>Mobile Credit Top-up</c:v>
                </c:pt>
                <c:pt idx="8">
                  <c:v>Other</c:v>
                </c:pt>
                <c:pt idx="9">
                  <c:v>Health Insurance</c:v>
                </c:pt>
              </c:strCache>
            </c:strRef>
          </c:cat>
          <c:val>
            <c:numRef>
              <c:f>'tools+benefits'!$B$51:$B$60</c:f>
              <c:numCache>
                <c:formatCode>0%</c:formatCode>
                <c:ptCount val="10"/>
                <c:pt idx="0">
                  <c:v>9.6000000000000002E-2</c:v>
                </c:pt>
                <c:pt idx="1">
                  <c:v>1.2E-2</c:v>
                </c:pt>
                <c:pt idx="2">
                  <c:v>2.8000000000000001E-2</c:v>
                </c:pt>
                <c:pt idx="3">
                  <c:v>4.8000000000000001E-2</c:v>
                </c:pt>
                <c:pt idx="4">
                  <c:v>3.2000000000000001E-2</c:v>
                </c:pt>
                <c:pt idx="5">
                  <c:v>0.42399999999999999</c:v>
                </c:pt>
                <c:pt idx="6">
                  <c:v>0.28399999999999997</c:v>
                </c:pt>
                <c:pt idx="7">
                  <c:v>0.372</c:v>
                </c:pt>
                <c:pt idx="8">
                  <c:v>0.24399999999999999</c:v>
                </c:pt>
                <c:pt idx="9">
                  <c:v>0.73199999999999998</c:v>
                </c:pt>
              </c:numCache>
            </c:numRef>
          </c:val>
          <c:extLst>
            <c:ext xmlns:c16="http://schemas.microsoft.com/office/drawing/2014/chart" uri="{C3380CC4-5D6E-409C-BE32-E72D297353CC}">
              <c16:uniqueId val="{00000000-B818-4242-8BEB-84FF2E53CD55}"/>
            </c:ext>
          </c:extLst>
        </c:ser>
        <c:dLbls>
          <c:showLegendKey val="0"/>
          <c:showVal val="1"/>
          <c:showCatName val="0"/>
          <c:showSerName val="0"/>
          <c:showPercent val="0"/>
          <c:showBubbleSize val="0"/>
        </c:dLbls>
        <c:gapWidth val="14"/>
        <c:overlap val="-25"/>
        <c:axId val="656647367"/>
        <c:axId val="656645727"/>
      </c:barChart>
      <c:catAx>
        <c:axId val="656647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6645727"/>
        <c:crosses val="autoZero"/>
        <c:auto val="1"/>
        <c:lblAlgn val="ctr"/>
        <c:lblOffset val="100"/>
        <c:noMultiLvlLbl val="0"/>
      </c:catAx>
      <c:valAx>
        <c:axId val="656645727"/>
        <c:scaling>
          <c:orientation val="minMax"/>
        </c:scaling>
        <c:delete val="1"/>
        <c:axPos val="b"/>
        <c:numFmt formatCode="0%" sourceLinked="1"/>
        <c:majorTickMark val="none"/>
        <c:minorTickMark val="none"/>
        <c:tickLblPos val="nextTo"/>
        <c:crossAx val="656647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D3.xlsx]tool+salary!PivotTable14</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'tool+salary'!$B$12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'tool+salary'!$A$13:$A$22</c:f>
              <c:strCache>
                <c:ptCount val="9"/>
                <c:pt idx="0">
                  <c:v>1</c:v>
                </c:pt>
                <c:pt idx="1">
                  <c:v>2</c:v>
                </c:pt>
                <c:pt idx="2">
                  <c:v>3</c:v>
                </c:pt>
                <c:pt idx="3">
                  <c:v>4</c:v>
                </c:pt>
                <c:pt idx="4">
                  <c:v>5</c:v>
                </c:pt>
                <c:pt idx="5">
                  <c:v>6</c:v>
                </c:pt>
                <c:pt idx="6">
                  <c:v>7</c:v>
                </c:pt>
                <c:pt idx="7">
                  <c:v>8</c:v>
                </c:pt>
                <c:pt idx="8">
                  <c:v>9</c:v>
                </c:pt>
              </c:strCache>
            </c:strRef>
          </c:cat>
          <c:val>
            <c:numRef>
              <c:f>'tool+salary'!$B$13:$B$22</c:f>
              <c:numCache>
                <c:formatCode>#,##0</c:formatCode>
                <c:ptCount val="9"/>
                <c:pt idx="0">
                  <c:v>76338.25</c:v>
                </c:pt>
                <c:pt idx="1">
                  <c:v>120162.85714285714</c:v>
                </c:pt>
                <c:pt idx="2">
                  <c:v>134170.59137931035</c:v>
                </c:pt>
                <c:pt idx="3">
                  <c:v>145052.52727272728</c:v>
                </c:pt>
                <c:pt idx="4">
                  <c:v>132963.41463414635</c:v>
                </c:pt>
                <c:pt idx="5">
                  <c:v>105210.52631578948</c:v>
                </c:pt>
                <c:pt idx="6">
                  <c:v>54090.909090909088</c:v>
                </c:pt>
                <c:pt idx="7">
                  <c:v>565833.33333333337</c:v>
                </c:pt>
                <c:pt idx="8">
                  <c:v>120000</c:v>
                </c:pt>
              </c:numCache>
            </c:numRef>
          </c:val>
          <c:smooth val="0"/>
          <c:extLst>
            <c:ext xmlns:c16="http://schemas.microsoft.com/office/drawing/2014/chart" uri="{C3380CC4-5D6E-409C-BE32-E72D297353CC}">
              <c16:uniqueId val="{00000000-A811-4271-A3E9-3A495DAB3959}"/>
            </c:ext>
          </c:extLst>
        </c:ser>
        <c:dLbls>
          <c:dLblPos val="ctr"/>
          <c:showLegendKey val="0"/>
          <c:showVal val="1"/>
          <c:showCatName val="0"/>
          <c:showSerName val="0"/>
          <c:showPercent val="0"/>
          <c:showBubbleSize val="0"/>
        </c:dLbls>
        <c:smooth val="0"/>
        <c:axId val="495524791"/>
        <c:axId val="495522823"/>
      </c:lineChart>
      <c:catAx>
        <c:axId val="495524791"/>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522823"/>
        <c:crosses val="autoZero"/>
        <c:auto val="1"/>
        <c:lblAlgn val="ctr"/>
        <c:lblOffset val="100"/>
        <c:noMultiLvlLbl val="0"/>
      </c:catAx>
      <c:valAx>
        <c:axId val="495522823"/>
        <c:scaling>
          <c:orientation val="minMax"/>
        </c:scaling>
        <c:delete val="1"/>
        <c:axPos val="l"/>
        <c:numFmt formatCode="#,##0" sourceLinked="1"/>
        <c:majorTickMark val="none"/>
        <c:minorTickMark val="none"/>
        <c:tickLblPos val="nextTo"/>
        <c:crossAx val="495524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'tool+salary'!$D$29:$D$39</c:f>
              <c:strCache>
                <c:ptCount val="11"/>
                <c:pt idx="0">
                  <c:v>Python</c:v>
                </c:pt>
                <c:pt idx="1">
                  <c:v>SQL</c:v>
                </c:pt>
                <c:pt idx="2">
                  <c:v>Excel</c:v>
                </c:pt>
                <c:pt idx="3">
                  <c:v>Power BI</c:v>
                </c:pt>
                <c:pt idx="4">
                  <c:v>Google Sheets</c:v>
                </c:pt>
                <c:pt idx="5">
                  <c:v>Tableau</c:v>
                </c:pt>
                <c:pt idx="6">
                  <c:v>Microsoft Azure</c:v>
                </c:pt>
                <c:pt idx="7">
                  <c:v>Google Data Studio</c:v>
                </c:pt>
                <c:pt idx="8">
                  <c:v>SAS/SPSS</c:v>
                </c:pt>
                <c:pt idx="9">
                  <c:v>R</c:v>
                </c:pt>
                <c:pt idx="10">
                  <c:v>Other tool</c:v>
                </c:pt>
              </c:strCache>
            </c:strRef>
          </c:cat>
          <c:val>
            <c:numRef>
              <c:f>'tool+salary'!$E$29:$E$39</c:f>
              <c:numCache>
                <c:formatCode>#,##0</c:formatCode>
                <c:ptCount val="11"/>
                <c:pt idx="0">
                  <c:v>155073.97923076924</c:v>
                </c:pt>
                <c:pt idx="1">
                  <c:v>149703.70440251572</c:v>
                </c:pt>
                <c:pt idx="2">
                  <c:v>128822.67487437186</c:v>
                </c:pt>
                <c:pt idx="3">
                  <c:v>144808.73881578949</c:v>
                </c:pt>
                <c:pt idx="4">
                  <c:v>134271.86170212767</c:v>
                </c:pt>
                <c:pt idx="5">
                  <c:v>154967.21311475409</c:v>
                </c:pt>
                <c:pt idx="6">
                  <c:v>133599.54166666666</c:v>
                </c:pt>
                <c:pt idx="7">
                  <c:v>134271.86170212767</c:v>
                </c:pt>
                <c:pt idx="8">
                  <c:v>205050</c:v>
                </c:pt>
                <c:pt idx="9">
                  <c:v>129714.28571428571</c:v>
                </c:pt>
                <c:pt idx="10">
                  <c:v>202723.9375</c:v>
                </c:pt>
              </c:numCache>
            </c:numRef>
          </c:val>
          <c:extLst>
            <c:ext xmlns:c16="http://schemas.microsoft.com/office/drawing/2014/chart" uri="{C3380CC4-5D6E-409C-BE32-E72D297353CC}">
              <c16:uniqueId val="{00000000-3FD1-438B-8903-D04323A416A7}"/>
            </c:ext>
          </c:extLst>
        </c:ser>
        <c:dLbls>
          <c:showLegendKey val="0"/>
          <c:showVal val="0"/>
          <c:showCatName val="0"/>
          <c:showSerName val="0"/>
          <c:showPercent val="0"/>
          <c:showBubbleSize val="0"/>
        </c:dLbls>
        <c:gapWidth val="24"/>
        <c:axId val="660245815"/>
        <c:axId val="660244175"/>
      </c:barChart>
      <c:catAx>
        <c:axId val="66024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4175"/>
        <c:crosses val="autoZero"/>
        <c:auto val="1"/>
        <c:lblAlgn val="ctr"/>
        <c:lblOffset val="100"/>
        <c:noMultiLvlLbl val="0"/>
      </c:catAx>
      <c:valAx>
        <c:axId val="6602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Tool</a:t>
            </a:r>
          </a:p>
          <a:p>
            <a:pPr>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Most Used</a:t>
            </a:r>
          </a:p>
        </c:rich>
      </c:tx>
      <c:layout>
        <c:manualLayout>
          <c:xMode val="edge"/>
          <c:yMode val="edge"/>
          <c:x val="0.348892911080112"/>
          <c:y val="2.9140588195706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4469973830138"/>
          <c:y val="0.24603988603988605"/>
          <c:w val="0.74304446570825788"/>
          <c:h val="0.69128205128205122"/>
        </c:manualLayout>
      </c:layout>
      <c:barChart>
        <c:barDir val="bar"/>
        <c:grouping val="clustered"/>
        <c:varyColors val="0"/>
        <c:ser>
          <c:idx val="0"/>
          <c:order val="0"/>
          <c:tx>
            <c:strRef>
              <c:f>'tools+benefits'!$B$33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'tools+benefits'!$A$34:$A$44</c:f>
              <c:strCache>
                <c:ptCount val="11"/>
                <c:pt idx="0">
                  <c:v>SAS/SPSS</c:v>
                </c:pt>
                <c:pt idx="1">
                  <c:v>Google Data Studio</c:v>
                </c:pt>
                <c:pt idx="2">
                  <c:v>Microsoft Azure</c:v>
                </c:pt>
                <c:pt idx="3">
                  <c:v>Other</c:v>
                </c:pt>
                <c:pt idx="4">
                  <c:v>R</c:v>
                </c:pt>
                <c:pt idx="5">
                  <c:v>Tableau</c:v>
                </c:pt>
                <c:pt idx="6">
                  <c:v>Google Sheets</c:v>
                </c:pt>
                <c:pt idx="7">
                  <c:v>Python</c:v>
                </c:pt>
                <c:pt idx="8">
                  <c:v>Power BI</c:v>
                </c:pt>
                <c:pt idx="9">
                  <c:v>SQL</c:v>
                </c:pt>
                <c:pt idx="10">
                  <c:v>Excel</c:v>
                </c:pt>
              </c:strCache>
            </c:strRef>
          </c:cat>
          <c:val>
            <c:numRef>
              <c:f>'tools+benefits'!$B$34:$B$44</c:f>
              <c:numCache>
                <c:formatCode>0%</c:formatCode>
                <c:ptCount val="11"/>
                <c:pt idx="0">
                  <c:v>0.08</c:v>
                </c:pt>
                <c:pt idx="1">
                  <c:v>9.6000000000000002E-2</c:v>
                </c:pt>
                <c:pt idx="2">
                  <c:v>0.112</c:v>
                </c:pt>
                <c:pt idx="3">
                  <c:v>0.128</c:v>
                </c:pt>
                <c:pt idx="4">
                  <c:v>0.16800000000000001</c:v>
                </c:pt>
                <c:pt idx="5">
                  <c:v>0.24399999999999999</c:v>
                </c:pt>
                <c:pt idx="6">
                  <c:v>0.376</c:v>
                </c:pt>
                <c:pt idx="7">
                  <c:v>0.52</c:v>
                </c:pt>
                <c:pt idx="8">
                  <c:v>0.60799999999999998</c:v>
                </c:pt>
                <c:pt idx="9">
                  <c:v>0.63600000000000001</c:v>
                </c:pt>
                <c:pt idx="10">
                  <c:v>0.79600000000000004</c:v>
                </c:pt>
              </c:numCache>
            </c:numRef>
          </c:val>
          <c:extLst>
            <c:ext xmlns:c16="http://schemas.microsoft.com/office/drawing/2014/chart" uri="{C3380CC4-5D6E-409C-BE32-E72D297353CC}">
              <c16:uniqueId val="{00000000-424A-4B95-8935-E109F822C8DA}"/>
            </c:ext>
          </c:extLst>
        </c:ser>
        <c:dLbls>
          <c:showLegendKey val="0"/>
          <c:showVal val="1"/>
          <c:showCatName val="0"/>
          <c:showSerName val="0"/>
          <c:showPercent val="0"/>
          <c:showBubbleSize val="0"/>
        </c:dLbls>
        <c:gapWidth val="15"/>
        <c:overlap val="-25"/>
        <c:axId val="663638519"/>
        <c:axId val="663638847"/>
      </c:barChart>
      <c:catAx>
        <c:axId val="663638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638847"/>
        <c:crosses val="autoZero"/>
        <c:auto val="1"/>
        <c:lblAlgn val="ctr"/>
        <c:lblOffset val="100"/>
        <c:noMultiLvlLbl val="0"/>
      </c:catAx>
      <c:valAx>
        <c:axId val="663638847"/>
        <c:scaling>
          <c:orientation val="minMax"/>
        </c:scaling>
        <c:delete val="1"/>
        <c:axPos val="b"/>
        <c:numFmt formatCode="0%" sourceLinked="1"/>
        <c:majorTickMark val="none"/>
        <c:minorTickMark val="none"/>
        <c:tickLblPos val="nextTo"/>
        <c:crossAx val="663638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Data</a:t>
            </a:r>
            <a:r>
              <a:rPr lang="en-GB"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Roles</a:t>
            </a:r>
            <a:endPar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1963154843174291"/>
          <c:y val="0.145161290322580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60000"/>
                      <a:lumOff val="40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'salary+role'!$B$15</c:f>
              <c:strCache>
                <c:ptCount val="1"/>
                <c:pt idx="0">
                  <c:v>Count of Current Role</c:v>
                </c:pt>
              </c:strCache>
            </c:strRef>
          </c:tx>
          <c:spPr>
            <a:solidFill>
              <a:schemeClr val="accent1"/>
            </a:solidFill>
            <a:ln>
              <a:noFill/>
            </a:ln>
            <a:effectLst/>
          </c:spPr>
          <c:invertIfNegative val="0"/>
          <c:dLbls>
            <c:delete val="1"/>
          </c:dLbls>
          <c:cat>
            <c:strRef>
              <c:f>'salary+role'!$A$16:$A$19</c:f>
              <c:strCache>
                <c:ptCount val="4"/>
                <c:pt idx="0">
                  <c:v>Data Analyst</c:v>
                </c:pt>
                <c:pt idx="1">
                  <c:v>Data Engineer</c:v>
                </c:pt>
                <c:pt idx="2">
                  <c:v>Data Scientist</c:v>
                </c:pt>
                <c:pt idx="3">
                  <c:v>Other</c:v>
                </c:pt>
              </c:strCache>
            </c:strRef>
          </c:cat>
          <c:val>
            <c:numRef>
              <c:f>'salary+role'!$B$16:$B$19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0D56-4F63-B107-25BBC010953F}"/>
            </c:ext>
          </c:extLst>
        </c:ser>
        <c:ser>
          <c:idx val="1"/>
          <c:order val="1"/>
          <c:tx>
            <c:strRef>
              <c:f>'salary+role'!$C$15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60000"/>
                        <a:lumOff val="40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0D56-4F63-B107-25BBC010953F}"/>
            </c:ext>
          </c:extLst>
        </c:ser>
        <c:dLbls>
          <c:showLegendKey val="0"/>
          <c:showVal val="1"/>
          <c:showCatName val="0"/>
          <c:showSerName val="0"/>
          <c:showPercent val="0"/>
          <c:showBubbleSize val="0"/>
        </c:dLbls>
        <c:gapWidth val="14"/>
        <c:overlap val="100"/>
        <c:axId val="489219191"/>
        <c:axId val="489220503"/>
      </c:barChart>
      <c:catAx>
        <c:axId val="489219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9220503"/>
        <c:crosses val="autoZero"/>
        <c:auto val="1"/>
        <c:lblAlgn val="ctr"/>
        <c:lblOffset val="100"/>
        <c:noMultiLvlLbl val="0"/>
      </c:catAx>
      <c:valAx>
        <c:axId val="489220503"/>
        <c:scaling>
          <c:orientation val="minMax"/>
        </c:scaling>
        <c:delete val="1"/>
        <c:axPos val="l"/>
        <c:numFmt formatCode="General" sourceLinked="1"/>
        <c:majorTickMark val="none"/>
        <c:minorTickMark val="none"/>
        <c:tickLblPos val="nextTo"/>
        <c:crossAx val="489219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D3.xlsx]tool+salary!PivotTable14</c:name>
    <c:fmtId val="10"/>
  </c:pivotSource>
  <c:chart>
    <c:title>
      <c:tx>
        <c:rich>
          <a:bodyPr rot="0" spcFirstLastPara="1" vertOverflow="ellipsis" vert="horz" wrap="square" anchor="ctr" anchorCtr="1"/>
          <a:lstStyle/>
          <a:p>
            <a:pPr>
              <a:defRPr sz="1400" b="0" i="0" u="none" strike="noStrike" kern="1200" spc="0"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defRPr>
            </a:pPr>
            <a:r>
              <a:rPr lang="en-US">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Salary</a:t>
            </a:r>
            <a:r>
              <a:rPr lang="en-US"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per Number of Tools</a:t>
            </a:r>
            <a:endParaRPr lang="en-US">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'tool+salary'!$B$12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'tool+salary'!$A$13:$A$22</c:f>
              <c:strCache>
                <c:ptCount val="9"/>
                <c:pt idx="0">
                  <c:v>1</c:v>
                </c:pt>
                <c:pt idx="1">
                  <c:v>2</c:v>
                </c:pt>
                <c:pt idx="2">
                  <c:v>3</c:v>
                </c:pt>
                <c:pt idx="3">
                  <c:v>4</c:v>
                </c:pt>
                <c:pt idx="4">
                  <c:v>5</c:v>
                </c:pt>
                <c:pt idx="5">
                  <c:v>6</c:v>
                </c:pt>
                <c:pt idx="6">
                  <c:v>7</c:v>
                </c:pt>
                <c:pt idx="7">
                  <c:v>8</c:v>
                </c:pt>
                <c:pt idx="8">
                  <c:v>9</c:v>
                </c:pt>
              </c:strCache>
            </c:strRef>
          </c:cat>
          <c:val>
            <c:numRef>
              <c:f>'tool+salary'!$B$13:$B$22</c:f>
              <c:numCache>
                <c:formatCode>#,##0</c:formatCode>
                <c:ptCount val="9"/>
                <c:pt idx="0">
                  <c:v>76338.25</c:v>
                </c:pt>
                <c:pt idx="1">
                  <c:v>120162.85714285714</c:v>
                </c:pt>
                <c:pt idx="2">
                  <c:v>134170.59137931035</c:v>
                </c:pt>
                <c:pt idx="3">
                  <c:v>145052.52727272728</c:v>
                </c:pt>
                <c:pt idx="4">
                  <c:v>132963.41463414635</c:v>
                </c:pt>
                <c:pt idx="5">
                  <c:v>105210.52631578948</c:v>
                </c:pt>
                <c:pt idx="6">
                  <c:v>54090.909090909088</c:v>
                </c:pt>
                <c:pt idx="7">
                  <c:v>565833.33333333337</c:v>
                </c:pt>
                <c:pt idx="8">
                  <c:v>120000</c:v>
                </c:pt>
              </c:numCache>
            </c:numRef>
          </c:val>
          <c:smooth val="0"/>
          <c:extLst>
            <c:ext xmlns:c16="http://schemas.microsoft.com/office/drawing/2014/chart" uri="{C3380CC4-5D6E-409C-BE32-E72D297353CC}">
              <c16:uniqueId val="{00000000-7496-4D34-9B67-CF6B00911A28}"/>
            </c:ext>
          </c:extLst>
        </c:ser>
        <c:dLbls>
          <c:dLblPos val="ctr"/>
          <c:showLegendKey val="0"/>
          <c:showVal val="1"/>
          <c:showCatName val="0"/>
          <c:showSerName val="0"/>
          <c:showPercent val="0"/>
          <c:showBubbleSize val="0"/>
        </c:dLbls>
        <c:smooth val="0"/>
        <c:axId val="495524791"/>
        <c:axId val="495522823"/>
      </c:lineChart>
      <c:catAx>
        <c:axId val="495524791"/>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522823"/>
        <c:crosses val="autoZero"/>
        <c:auto val="1"/>
        <c:lblAlgn val="ctr"/>
        <c:lblOffset val="100"/>
        <c:noMultiLvlLbl val="0"/>
      </c:catAx>
      <c:valAx>
        <c:axId val="495522823"/>
        <c:scaling>
          <c:orientation val="minMax"/>
        </c:scaling>
        <c:delete val="1"/>
        <c:axPos val="l"/>
        <c:numFmt formatCode="#,##0" sourceLinked="1"/>
        <c:majorTickMark val="none"/>
        <c:minorTickMark val="none"/>
        <c:tickLblPos val="nextTo"/>
        <c:crossAx val="495524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Likelihood of Benefit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'tools+benefits'!$A$51:$A$60</c:f>
              <c:strCache>
                <c:ptCount val="10"/>
                <c:pt idx="0">
                  <c:v>Mobile Phone</c:v>
                </c:pt>
                <c:pt idx="1">
                  <c:v>Equity</c:v>
                </c:pt>
                <c:pt idx="2">
                  <c:v>Monthly Vouchers</c:v>
                </c:pt>
                <c:pt idx="3">
                  <c:v>Fuel Allowance</c:v>
                </c:pt>
                <c:pt idx="4">
                  <c:v>Stocks</c:v>
                </c:pt>
                <c:pt idx="5">
                  <c:v>Pension</c:v>
                </c:pt>
                <c:pt idx="6">
                  <c:v>Bonus</c:v>
                </c:pt>
                <c:pt idx="7">
                  <c:v>Mobile Credit Top-up</c:v>
                </c:pt>
                <c:pt idx="8">
                  <c:v>Other</c:v>
                </c:pt>
                <c:pt idx="9">
                  <c:v>Health Insurance</c:v>
                </c:pt>
              </c:strCache>
            </c:strRef>
          </c:cat>
          <c:val>
            <c:numRef>
              <c:f>'tools+benefits'!$B$51:$B$60</c:f>
              <c:numCache>
                <c:formatCode>0%</c:formatCode>
                <c:ptCount val="10"/>
                <c:pt idx="0">
                  <c:v>9.6000000000000002E-2</c:v>
                </c:pt>
                <c:pt idx="1">
                  <c:v>1.2E-2</c:v>
                </c:pt>
                <c:pt idx="2">
                  <c:v>2.8000000000000001E-2</c:v>
                </c:pt>
                <c:pt idx="3">
                  <c:v>4.8000000000000001E-2</c:v>
                </c:pt>
                <c:pt idx="4">
                  <c:v>3.2000000000000001E-2</c:v>
                </c:pt>
                <c:pt idx="5">
                  <c:v>0.42399999999999999</c:v>
                </c:pt>
                <c:pt idx="6">
                  <c:v>0.28399999999999997</c:v>
                </c:pt>
                <c:pt idx="7">
                  <c:v>0.372</c:v>
                </c:pt>
                <c:pt idx="8">
                  <c:v>0.24399999999999999</c:v>
                </c:pt>
                <c:pt idx="9">
                  <c:v>0.73199999999999998</c:v>
                </c:pt>
              </c:numCache>
            </c:numRef>
          </c:val>
          <c:extLst>
            <c:ext xmlns:c16="http://schemas.microsoft.com/office/drawing/2014/chart" uri="{C3380CC4-5D6E-409C-BE32-E72D297353CC}">
              <c16:uniqueId val="{00000000-24FF-4BDF-A355-F127FA4F2B71}"/>
            </c:ext>
          </c:extLst>
        </c:ser>
        <c:dLbls>
          <c:showLegendKey val="0"/>
          <c:showVal val="1"/>
          <c:showCatName val="0"/>
          <c:showSerName val="0"/>
          <c:showPercent val="0"/>
          <c:showBubbleSize val="0"/>
        </c:dLbls>
        <c:gapWidth val="14"/>
        <c:overlap val="-25"/>
        <c:axId val="656647367"/>
        <c:axId val="656645727"/>
      </c:barChart>
      <c:catAx>
        <c:axId val="656647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6645727"/>
        <c:crosses val="autoZero"/>
        <c:auto val="1"/>
        <c:lblAlgn val="ctr"/>
        <c:lblOffset val="100"/>
        <c:noMultiLvlLbl val="0"/>
      </c:catAx>
      <c:valAx>
        <c:axId val="656645727"/>
        <c:scaling>
          <c:orientation val="minMax"/>
        </c:scaling>
        <c:delete val="1"/>
        <c:axPos val="b"/>
        <c:numFmt formatCode="0%" sourceLinked="1"/>
        <c:majorTickMark val="none"/>
        <c:minorTickMark val="none"/>
        <c:tickLblPos val="nextTo"/>
        <c:crossAx val="656647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Salary Per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spPr>
            <a:solidFill>
              <a:schemeClr val="accent1"/>
            </a:solidFill>
            <a:ln>
              <a:noFill/>
            </a:ln>
            <a:effectLst/>
          </c:spPr>
          <c:invertIfNegative val="0"/>
          <c:cat>
            <c:strRef>
              <c:f>'tool+salary'!$D$29:$D$39</c:f>
              <c:strCache>
                <c:ptCount val="11"/>
                <c:pt idx="0">
                  <c:v>Python</c:v>
                </c:pt>
                <c:pt idx="1">
                  <c:v>SQL</c:v>
                </c:pt>
                <c:pt idx="2">
                  <c:v>Excel</c:v>
                </c:pt>
                <c:pt idx="3">
                  <c:v>Power BI</c:v>
                </c:pt>
                <c:pt idx="4">
                  <c:v>Google Sheets</c:v>
                </c:pt>
                <c:pt idx="5">
                  <c:v>Tableau</c:v>
                </c:pt>
                <c:pt idx="6">
                  <c:v>Microsoft Azure</c:v>
                </c:pt>
                <c:pt idx="7">
                  <c:v>Google Data Studio</c:v>
                </c:pt>
                <c:pt idx="8">
                  <c:v>SAS/SPSS</c:v>
                </c:pt>
                <c:pt idx="9">
                  <c:v>R</c:v>
                </c:pt>
                <c:pt idx="10">
                  <c:v>Other tool</c:v>
                </c:pt>
              </c:strCache>
            </c:strRef>
          </c:cat>
          <c:val>
            <c:numRef>
              <c:f>'tool+salary'!$E$29:$E$39</c:f>
              <c:numCache>
                <c:formatCode>#,##0</c:formatCode>
                <c:ptCount val="11"/>
                <c:pt idx="0">
                  <c:v>155073.97923076924</c:v>
                </c:pt>
                <c:pt idx="1">
                  <c:v>149703.70440251572</c:v>
                </c:pt>
                <c:pt idx="2">
                  <c:v>128822.67487437186</c:v>
                </c:pt>
                <c:pt idx="3">
                  <c:v>144808.73881578949</c:v>
                </c:pt>
                <c:pt idx="4">
                  <c:v>134271.86170212767</c:v>
                </c:pt>
                <c:pt idx="5">
                  <c:v>154967.21311475409</c:v>
                </c:pt>
                <c:pt idx="6">
                  <c:v>133599.54166666666</c:v>
                </c:pt>
                <c:pt idx="7">
                  <c:v>134271.86170212767</c:v>
                </c:pt>
                <c:pt idx="8">
                  <c:v>205050</c:v>
                </c:pt>
                <c:pt idx="9">
                  <c:v>129714.28571428571</c:v>
                </c:pt>
                <c:pt idx="10">
                  <c:v>202723.9375</c:v>
                </c:pt>
              </c:numCache>
            </c:numRef>
          </c:val>
          <c:extLst>
            <c:ext xmlns:c16="http://schemas.microsoft.com/office/drawing/2014/chart" uri="{C3380CC4-5D6E-409C-BE32-E72D297353CC}">
              <c16:uniqueId val="{00000000-5447-4302-8EB3-170C16680D5D}"/>
            </c:ext>
          </c:extLst>
        </c:ser>
        <c:dLbls>
          <c:showLegendKey val="0"/>
          <c:showVal val="0"/>
          <c:showCatName val="0"/>
          <c:showSerName val="0"/>
          <c:showPercent val="0"/>
          <c:showBubbleSize val="0"/>
        </c:dLbls>
        <c:gapWidth val="24"/>
        <c:axId val="660245815"/>
        <c:axId val="660244175"/>
      </c:barChart>
      <c:catAx>
        <c:axId val="66024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4175"/>
        <c:crosses val="autoZero"/>
        <c:auto val="1"/>
        <c:lblAlgn val="ctr"/>
        <c:lblOffset val="100"/>
        <c:noMultiLvlLbl val="0"/>
      </c:catAx>
      <c:valAx>
        <c:axId val="6602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Salary</a:t>
            </a:r>
            <a:r>
              <a:rPr lang="en-GB"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Per Level</a:t>
            </a:r>
            <a:endPar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6290164231790789"/>
          <c:y val="2.53214043887429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s>
    <c:plotArea>
      <c:layout>
        <c:manualLayout>
          <c:layoutTarget val="inner"/>
          <c:xMode val="edge"/>
          <c:yMode val="edge"/>
          <c:x val="2.167487684729064E-2"/>
          <c:y val="5.5511791768083608E-2"/>
          <c:w val="0.95665024630541873"/>
          <c:h val="0.78489143060583222"/>
        </c:manualLayout>
      </c:layout>
      <c:barChart>
        <c:barDir val="col"/>
        <c:grouping val="clustered"/>
        <c:varyColors val="0"/>
        <c:ser>
          <c:idx val="0"/>
          <c:order val="0"/>
          <c:tx>
            <c:strRef>
              <c:f>'tools+benefits'!$B$3:$B$4</c:f>
              <c:strCache>
                <c:ptCount val="1"/>
                <c:pt idx="0">
                  <c:v>Established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642A-475E-B8BD-9D67C5281E9A}"/>
              </c:ext>
            </c:extLst>
          </c:dPt>
          <c:dLbls>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6="http://schemas.microsoft.com/office/drawing/2014/chart" uri="{C3380CC4-5D6E-409C-BE32-E72D297353CC}">
                  <c16:uniqueId val="{00000000-642A-475E-B8BD-9D67C5281E9A}"/>
                </c:ext>
              </c:extLst>
            </c:dLbl>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'tools+benefits'!$B$5:$B$11</c:f>
              <c:numCache>
                <c:formatCode>#,##0</c:formatCode>
                <c:ptCount val="6"/>
                <c:pt idx="0">
                  <c:v>996666.66666666663</c:v>
                </c:pt>
                <c:pt idx="1">
                  <c:v>225531.25</c:v>
                </c:pt>
                <c:pt idx="2">
                  <c:v>218750</c:v>
                </c:pt>
                <c:pt idx="3">
                  <c:v>156771.64285714287</c:v>
                </c:pt>
                <c:pt idx="4">
                  <c:v>105895.69387755102</c:v>
                </c:pt>
                <c:pt idx="5">
                  <c:v>40052.631578947367</c:v>
                </c:pt>
              </c:numCache>
            </c:numRef>
          </c:val>
          <c:extLst>
            <c:ext xmlns:c16="http://schemas.microsoft.com/office/drawing/2014/chart" uri="{C3380CC4-5D6E-409C-BE32-E72D297353CC}">
              <c16:uniqueId val="{00000001-642A-475E-B8BD-9D67C5281E9A}"/>
            </c:ext>
          </c:extLst>
        </c:ser>
        <c:ser>
          <c:idx val="1"/>
          <c:order val="1"/>
          <c:tx>
            <c:strRef>
              <c:f>'tools+benefits'!$C$3:$C$4</c:f>
              <c:strCache>
                <c:ptCount val="1"/>
                <c:pt idx="0">
                  <c:v>Startup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'tools+benefits'!$C$5:$C$11</c:f>
              <c:numCache>
                <c:formatCode>#,##0</c:formatCode>
                <c:ptCount val="6"/>
                <c:pt idx="1">
                  <c:v>246500</c:v>
                </c:pt>
                <c:pt idx="2">
                  <c:v>97500</c:v>
                </c:pt>
                <c:pt idx="3">
                  <c:v>117948.69230769231</c:v>
                </c:pt>
                <c:pt idx="4">
                  <c:v>71891.304347826081</c:v>
                </c:pt>
                <c:pt idx="5">
                  <c:v>20651.572222222221</c:v>
                </c:pt>
              </c:numCache>
            </c:numRef>
          </c:val>
          <c:extLst>
            <c:ext xmlns:c16="http://schemas.microsoft.com/office/drawing/2014/chart" uri="{C3380CC4-5D6E-409C-BE32-E72D297353CC}">
              <c16:uniqueId val="{00000001-DABC-48C7-96C9-D8A6C8293D41}"/>
            </c:ext>
          </c:extLst>
        </c:ser>
        <c:dLbls>
          <c:showLegendKey val="0"/>
          <c:showVal val="1"/>
          <c:showCatName val="0"/>
          <c:showSerName val="0"/>
          <c:showPercent val="0"/>
          <c:showBubbleSize val="0"/>
        </c:dLbls>
        <c:gapWidth val="41"/>
        <c:overlap val="-3"/>
        <c:axId val="27936503"/>
        <c:axId val="27933223"/>
      </c:barChart>
      <c:catAx>
        <c:axId val="27936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33223"/>
        <c:crosses val="autoZero"/>
        <c:auto val="1"/>
        <c:lblAlgn val="ctr"/>
        <c:lblOffset val="100"/>
        <c:noMultiLvlLbl val="0"/>
      </c:catAx>
      <c:valAx>
        <c:axId val="27933223"/>
        <c:scaling>
          <c:orientation val="minMax"/>
        </c:scaling>
        <c:delete val="1"/>
        <c:axPos val="l"/>
        <c:numFmt formatCode="#,##0" sourceLinked="1"/>
        <c:majorTickMark val="none"/>
        <c:minorTickMark val="none"/>
        <c:tickLblPos val="nextTo"/>
        <c:crossAx val="27936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[analysis of phoenix ke analytics survey D3.xlsx]salary+role!PivotTable4</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Calibri" panose="020F0502020204030204" pitchFamily="34" charset="0"/>
                <a:ea typeface="Calibri" panose="020F0502020204030204" pitchFamily="34" charset="0"/>
                <a:cs typeface="Calibri" panose="020F0502020204030204" pitchFamily="34" charset="0"/>
              </a:rPr>
              <a:t>Salary Per Experience</a:t>
            </a:r>
          </a:p>
        </c:rich>
      </c:tx>
      <c:layout>
        <c:manualLayout>
          <c:xMode val="edge"/>
          <c:yMode val="edge"/>
          <c:x val="0.25664879013643743"/>
          <c:y val="2.17741907830593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896166015762E-2"/>
          <c:y val="0.16734637193975466"/>
          <c:w val="0.9137254901960784"/>
          <c:h val="0.70941170822812949"/>
        </c:manualLayout>
      </c:layout>
      <c:barChart>
        <c:barDir val="col"/>
        <c:grouping val="clustered"/>
        <c:varyColors val="0"/>
        <c:ser>
          <c:idx val="0"/>
          <c:order val="0"/>
          <c:tx>
            <c:strRef>
              <c:f>'salary+role'!$B$44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'salary+role'!$A$45:$A$48</c:f>
              <c:strCache>
                <c:ptCount val="4"/>
                <c:pt idx="0">
                  <c:v>0-1yr</c:v>
                </c:pt>
                <c:pt idx="1">
                  <c:v>1yr-2yrs</c:v>
                </c:pt>
                <c:pt idx="2">
                  <c:v>3yrs-5yrs</c:v>
                </c:pt>
                <c:pt idx="3">
                  <c:v>Over 5 Yrs</c:v>
                </c:pt>
              </c:strCache>
            </c:strRef>
          </c:cat>
          <c:val>
            <c:numRef>
              <c:f>'salary+role'!$B$45:$B$48</c:f>
              <c:numCache>
                <c:formatCode>#,##0</c:formatCode>
                <c:ptCount val="4"/>
                <c:pt idx="0">
                  <c:v>56289.729787234035</c:v>
                </c:pt>
                <c:pt idx="1">
                  <c:v>102036.3908045977</c:v>
                </c:pt>
                <c:pt idx="2">
                  <c:v>142256.24175824175</c:v>
                </c:pt>
                <c:pt idx="3">
                  <c:v>355600</c:v>
                </c:pt>
              </c:numCache>
            </c:numRef>
          </c:val>
          <c:extLst>
            <c:ext xmlns:c16="http://schemas.microsoft.com/office/drawing/2014/chart" uri="{C3380CC4-5D6E-409C-BE32-E72D297353CC}">
              <c16:uniqueId val="{00000001-A6CD-45F6-BD9A-2F3D16D9B3FE}"/>
            </c:ext>
          </c:extLst>
        </c:ser>
        <c:dLbls>
          <c:showLegendKey val="0"/>
          <c:showVal val="1"/>
          <c:showCatName val="0"/>
          <c:showSerName val="0"/>
          <c:showPercent val="0"/>
          <c:showBubbleSize val="0"/>
        </c:dLbls>
        <c:gapWidth val="150"/>
        <c:axId val="1365239448"/>
        <c:axId val="1365231576"/>
      </c:barChart>
      <c:catAx>
        <c:axId val="136523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5231576"/>
        <c:crosses val="autoZero"/>
        <c:auto val="1"/>
        <c:lblAlgn val="ctr"/>
        <c:lblOffset val="100"/>
        <c:noMultiLvlLbl val="0"/>
      </c:catAx>
      <c:valAx>
        <c:axId val="1365231576"/>
        <c:scaling>
          <c:orientation val="minMax"/>
        </c:scaling>
        <c:delete val="1"/>
        <c:axPos val="l"/>
        <c:numFmt formatCode="#,##0" sourceLinked="1"/>
        <c:majorTickMark val="none"/>
        <c:minorTickMark val="none"/>
        <c:tickLblPos val="nextTo"/>
        <c:crossAx val="136523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22</xdr:col>
      <xdr:colOff>303389</xdr:colOff>
      <xdr:row>2</xdr:row>
      <xdr:rowOff>38100</xdr:rowOff>
    </xdr:from>
    <xdr:to>
      <xdr:col>25</xdr:col>
      <xdr:colOff>535517</xdr:colOff>
      <xdr:row>7</xdr:row>
      <xdr:rowOff>95250</xdr:rowOff>
    </xdr:to>
    <mc:AlternateContent xmlns:mc="http://schemas.openxmlformats.org/markup-compatibility/2006" xmlns:a14="http://schemas.microsoft.com/office/drawing/2010/main">
      <mc:Choice Requires="a14">
        <xdr:graphicFrame macro="">
          <xdr:nvGraphicFramePr>
            <xdr:cNvPr id="7" name="Sector 1">
              <a:extLst>
                <a:ext uri="{FF2B5EF4-FFF2-40B4-BE49-F238E27FC236}">
                  <a16:creationId xmlns:a16="http://schemas.microsoft.com/office/drawing/2014/main" id="{D69DF45E-EBD8-4139-8C22-CC5618A3DBD7}"/>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3652500" y="362656"/>
              <a:ext cx="2052461" cy="86853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501650</xdr:colOff>
      <xdr:row>2</xdr:row>
      <xdr:rowOff>31750</xdr:rowOff>
    </xdr:from>
    <xdr:to>
      <xdr:col>18</xdr:col>
      <xdr:colOff>234950</xdr:colOff>
      <xdr:row>6</xdr:row>
      <xdr:rowOff>152400</xdr:rowOff>
    </xdr:to>
    <xdr:sp macro="" textlink="">
      <xdr:nvSpPr>
        <xdr:cNvPr id="49" name="Rectangle: Rounded Corners 48">
          <a:extLst>
            <a:ext uri="{FF2B5EF4-FFF2-40B4-BE49-F238E27FC236}">
              <a16:creationId xmlns:a16="http://schemas.microsoft.com/office/drawing/2014/main" id="{46885F06-68F7-4EFF-B6CC-D245075BA430}"/>
            </a:ext>
          </a:extLst>
        </xdr:cNvPr>
        <xdr:cNvSpPr/>
      </xdr:nvSpPr>
      <xdr:spPr>
        <a:xfrm>
          <a:off x="5378450" y="349250"/>
          <a:ext cx="5829300" cy="75565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514350</xdr:colOff>
      <xdr:row>7</xdr:row>
      <xdr:rowOff>69850</xdr:rowOff>
    </xdr:from>
    <xdr:to>
      <xdr:col>26</xdr:col>
      <xdr:colOff>6350</xdr:colOff>
      <xdr:row>20</xdr:row>
      <xdr:rowOff>146050</xdr:rowOff>
    </xdr:to>
    <xdr:sp macro="" textlink="">
      <xdr:nvSpPr>
        <xdr:cNvPr id="48" name="Rectangle: Rounded Corners 47">
          <a:extLst>
            <a:ext uri="{FF2B5EF4-FFF2-40B4-BE49-F238E27FC236}">
              <a16:creationId xmlns:a16="http://schemas.microsoft.com/office/drawing/2014/main" id="{208F6431-E7F6-4D2E-AC59-9F2977BD1629}"/>
            </a:ext>
          </a:extLst>
        </xdr:cNvPr>
        <xdr:cNvSpPr/>
      </xdr:nvSpPr>
      <xdr:spPr>
        <a:xfrm>
          <a:off x="4781550" y="1181100"/>
          <a:ext cx="11074400" cy="213995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368300</xdr:colOff>
      <xdr:row>21</xdr:row>
      <xdr:rowOff>107950</xdr:rowOff>
    </xdr:from>
    <xdr:to>
      <xdr:col>26</xdr:col>
      <xdr:colOff>120650</xdr:colOff>
      <xdr:row>39</xdr:row>
      <xdr:rowOff>69850</xdr:rowOff>
    </xdr:to>
    <xdr:sp macro="" textlink="">
      <xdr:nvSpPr>
        <xdr:cNvPr id="47" name="Rectangle: Rounded Corners 46">
          <a:extLst>
            <a:ext uri="{FF2B5EF4-FFF2-40B4-BE49-F238E27FC236}">
              <a16:creationId xmlns:a16="http://schemas.microsoft.com/office/drawing/2014/main" id="{0A7D2628-CEDF-4290-9B3D-A183693B0D7D}"/>
            </a:ext>
          </a:extLst>
        </xdr:cNvPr>
        <xdr:cNvSpPr/>
      </xdr:nvSpPr>
      <xdr:spPr>
        <a:xfrm>
          <a:off x="4635500" y="3441700"/>
          <a:ext cx="11334750" cy="28194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120650</xdr:colOff>
      <xdr:row>17</xdr:row>
      <xdr:rowOff>114300</xdr:rowOff>
    </xdr:from>
    <xdr:to>
      <xdr:col>7</xdr:col>
      <xdr:colOff>158750</xdr:colOff>
      <xdr:row>43</xdr:row>
      <xdr:rowOff>25400</xdr:rowOff>
    </xdr:to>
    <xdr:sp macro="" textlink="">
      <xdr:nvSpPr>
        <xdr:cNvPr id="46" name="Rectangle: Rounded Corners 45">
          <a:extLst>
            <a:ext uri="{FF2B5EF4-FFF2-40B4-BE49-F238E27FC236}">
              <a16:creationId xmlns:a16="http://schemas.microsoft.com/office/drawing/2014/main" id="{A896C0D1-8D29-417D-B661-16A61CFF6AF4}"/>
            </a:ext>
          </a:extLst>
        </xdr:cNvPr>
        <xdr:cNvSpPr/>
      </xdr:nvSpPr>
      <xdr:spPr>
        <a:xfrm>
          <a:off x="120650" y="2813050"/>
          <a:ext cx="4305300" cy="40386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457200</xdr:colOff>
      <xdr:row>4</xdr:row>
      <xdr:rowOff>44450</xdr:rowOff>
    </xdr:from>
    <xdr:to>
      <xdr:col>7</xdr:col>
      <xdr:colOff>116417</xdr:colOff>
      <xdr:row>16</xdr:row>
      <xdr:rowOff>44450</xdr:rowOff>
    </xdr:to>
    <xdr:sp macro="" textlink="">
      <xdr:nvSpPr>
        <xdr:cNvPr id="35" name="Rectangle: Rounded Corners 34">
          <a:extLst>
            <a:ext uri="{FF2B5EF4-FFF2-40B4-BE49-F238E27FC236}">
              <a16:creationId xmlns:a16="http://schemas.microsoft.com/office/drawing/2014/main" id="{53DEAA8B-C24D-4036-BA67-DB8E19AFA9BB}"/>
            </a:ext>
          </a:extLst>
        </xdr:cNvPr>
        <xdr:cNvSpPr/>
      </xdr:nvSpPr>
      <xdr:spPr>
        <a:xfrm>
          <a:off x="457200" y="679450"/>
          <a:ext cx="3956050" cy="19050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133350</xdr:colOff>
      <xdr:row>5</xdr:row>
      <xdr:rowOff>44450</xdr:rowOff>
    </xdr:from>
    <xdr:to>
      <xdr:col>3</xdr:col>
      <xdr:colOff>603250</xdr:colOff>
      <xdr:row>15</xdr:row>
      <xdr:rowOff>114300</xdr:rowOff>
    </xdr:to>
    <xdr:graphicFrame macro="">
      <xdr:nvGraphicFramePr>
        <xdr:cNvPr id="6" name="Chart 5">
          <a:extLst>
            <a:ext uri="{FF2B5EF4-FFF2-40B4-BE49-F238E27FC236}">
              <a16:creationId xmlns:a16="http://schemas.microsoft.com/office/drawing/2014/main" id="{727628AE-A92B-4F0C-919C-EC3AC74A1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177800</xdr:colOff>
      <xdr:row>26</xdr:row>
      <xdr:rowOff>127000</xdr:rowOff>
    </xdr:from>
    <xdr:to>
      <xdr:col>7</xdr:col>
      <xdr:colOff>88900</xdr:colOff>
      <xdr:row>30</xdr:row>
      <xdr:rowOff>25400</xdr:rowOff>
    </xdr:to>
    <mc:AlternateContent xmlns:mc="http://schemas.openxmlformats.org/markup-compatibility/2006" xmlns:a14="http://schemas.microsoft.com/office/drawing/2010/main">
      <mc:Choice Requires="a14">
        <xdr:graphicFrame macro="">
          <xdr:nvGraphicFramePr>
            <xdr:cNvPr id="8" name="Current Role 1">
              <a:extLst>
                <a:ext uri="{FF2B5EF4-FFF2-40B4-BE49-F238E27FC236}">
                  <a16:creationId xmlns:a16="http://schemas.microsoft.com/office/drawing/2014/main" id="{CB0DCCBC-94AF-4182-8F8B-6FEE08991709}"/>
                </a:ext>
              </a:extLst>
            </xdr:cNvPr>
            <xdr:cNvGraphicFramePr/>
          </xdr:nvGraphicFramePr>
          <xdr:xfrm>
            <a:off x="0" y="0"/>
            <a:ext cx="0" cy="0"/>
          </xdr:xfrm>
          <a:graphic>
            <a:graphicData uri="http://schemas.microsoft.com/office/drawing/2010/slicer">
              <sle:slicer xmlns:sle="http://schemas.microsoft.com/office/drawing/2010/slicer" name="Current Role 1"/>
            </a:graphicData>
          </a:graphic>
        </xdr:graphicFrame>
      </mc:Choice>
      <mc:Fallback xmlns="">
        <xdr:sp macro="" textlink="">
          <xdr:nvSpPr>
            <xdr:cNvPr id="0" name=""/>
            <xdr:cNvSpPr>
              <a:spLocks noTextEdit="1"/>
            </xdr:cNvSpPr>
          </xdr:nvSpPr>
          <xdr:spPr>
            <a:xfrm>
              <a:off x="177800" y="4346222"/>
              <a:ext cx="4158544" cy="54751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429683</xdr:colOff>
      <xdr:row>5</xdr:row>
      <xdr:rowOff>148167</xdr:rowOff>
    </xdr:from>
    <xdr:to>
      <xdr:col>7</xdr:col>
      <xdr:colOff>289983</xdr:colOff>
      <xdr:row>16</xdr:row>
      <xdr:rowOff>46568</xdr:rowOff>
    </xdr:to>
    <xdr:graphicFrame macro="">
      <xdr:nvGraphicFramePr>
        <xdr:cNvPr id="12" name="Chart 11">
          <a:extLst>
            <a:ext uri="{FF2B5EF4-FFF2-40B4-BE49-F238E27FC236}">
              <a16:creationId xmlns:a16="http://schemas.microsoft.com/office/drawing/2014/main" id="{B6FE8F90-2FB8-40C8-8DD1-253ADF0D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584200</xdr:colOff>
      <xdr:row>7</xdr:row>
      <xdr:rowOff>6350</xdr:rowOff>
    </xdr:from>
    <xdr:to>
      <xdr:col>26</xdr:col>
      <xdr:colOff>44450</xdr:colOff>
      <xdr:row>21</xdr:row>
      <xdr:rowOff>12700</xdr:rowOff>
    </xdr:to>
    <xdr:graphicFrame macro="">
      <xdr:nvGraphicFramePr>
        <xdr:cNvPr id="13" name="Chart 12">
          <a:extLst>
            <a:ext uri="{FF2B5EF4-FFF2-40B4-BE49-F238E27FC236}">
              <a16:creationId xmlns:a16="http://schemas.microsoft.com/office/drawing/2014/main" id="{55C68383-EA30-4B13-9CCB-8DA308BA9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209550</xdr:colOff>
      <xdr:row>16</xdr:row>
      <xdr:rowOff>114300</xdr:rowOff>
    </xdr:from>
    <xdr:to>
      <xdr:col>5</xdr:col>
      <xdr:colOff>438150</xdr:colOff>
      <xdr:row>26</xdr:row>
      <xdr:rowOff>101600</xdr:rowOff>
    </xdr:to>
    <xdr:graphicFrame macro="">
      <xdr:nvGraphicFramePr>
        <xdr:cNvPr id="16" name="Chart 15">
          <a:extLst>
            <a:ext uri="{FF2B5EF4-FFF2-40B4-BE49-F238E27FC236}">
              <a16:creationId xmlns:a16="http://schemas.microsoft.com/office/drawing/2014/main" id="{C5F4DA1C-6D25-4D9D-A8E2-46B5AC397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254000</xdr:colOff>
      <xdr:row>23</xdr:row>
      <xdr:rowOff>69850</xdr:rowOff>
    </xdr:from>
    <xdr:to>
      <xdr:col>13</xdr:col>
      <xdr:colOff>209550</xdr:colOff>
      <xdr:row>36</xdr:row>
      <xdr:rowOff>133350</xdr:rowOff>
    </xdr:to>
    <xdr:graphicFrame macro="">
      <xdr:nvGraphicFramePr>
        <xdr:cNvPr id="19" name="Chart 18">
          <a:extLst>
            <a:ext uri="{FF2B5EF4-FFF2-40B4-BE49-F238E27FC236}">
              <a16:creationId xmlns:a16="http://schemas.microsoft.com/office/drawing/2014/main" id="{4D7375A0-BB91-439C-930F-DCA0F453F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596900</xdr:colOff>
      <xdr:row>23</xdr:row>
      <xdr:rowOff>31750</xdr:rowOff>
    </xdr:from>
    <xdr:to>
      <xdr:col>26</xdr:col>
      <xdr:colOff>254000</xdr:colOff>
      <xdr:row>38</xdr:row>
      <xdr:rowOff>25400</xdr:rowOff>
    </xdr:to>
    <xdr:graphicFrame macro="">
      <xdr:nvGraphicFramePr>
        <xdr:cNvPr id="22" name="Chart 21">
          <a:extLst>
            <a:ext uri="{FF2B5EF4-FFF2-40B4-BE49-F238E27FC236}">
              <a16:creationId xmlns:a16="http://schemas.microsoft.com/office/drawing/2014/main" id="{28036AB3-6064-4B7E-A170-DE2A6D524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196850</xdr:colOff>
      <xdr:row>22</xdr:row>
      <xdr:rowOff>152400</xdr:rowOff>
    </xdr:from>
    <xdr:to>
      <xdr:col>20</xdr:col>
      <xdr:colOff>133350</xdr:colOff>
      <xdr:row>36</xdr:row>
      <xdr:rowOff>88900</xdr:rowOff>
    </xdr:to>
    <xdr:graphicFrame macro="">
      <xdr:nvGraphicFramePr>
        <xdr:cNvPr id="23" name="Chart 22">
          <a:extLst>
            <a:ext uri="{FF2B5EF4-FFF2-40B4-BE49-F238E27FC236}">
              <a16:creationId xmlns:a16="http://schemas.microsoft.com/office/drawing/2014/main" id="{33519012-ECFD-4362-852B-4A90411B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254000</xdr:colOff>
      <xdr:row>8</xdr:row>
      <xdr:rowOff>38100</xdr:rowOff>
    </xdr:from>
    <xdr:to>
      <xdr:col>18</xdr:col>
      <xdr:colOff>603250</xdr:colOff>
      <xdr:row>19</xdr:row>
      <xdr:rowOff>28222</xdr:rowOff>
    </xdr:to>
    <xdr:graphicFrame macro="">
      <xdr:nvGraphicFramePr>
        <xdr:cNvPr id="25" name="Chart 24">
          <a:extLst>
            <a:ext uri="{FF2B5EF4-FFF2-40B4-BE49-F238E27FC236}">
              <a16:creationId xmlns:a16="http://schemas.microsoft.com/office/drawing/2014/main" id="{A1D3F94E-C95A-4D81-91CA-09B12185B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8678</xdr:colOff>
      <xdr:row>2</xdr:row>
      <xdr:rowOff>12700</xdr:rowOff>
    </xdr:from>
    <xdr:to>
      <xdr:col>17</xdr:col>
      <xdr:colOff>260350</xdr:colOff>
      <xdr:row>7</xdr:row>
      <xdr:rowOff>44450</xdr:rowOff>
    </xdr:to>
    <xdr:grpSp>
      <xdr:nvGrpSpPr>
        <xdr:cNvPr id="32" name="Group 31">
          <a:extLst>
            <a:ext uri="{FF2B5EF4-FFF2-40B4-BE49-F238E27FC236}">
              <a16:creationId xmlns:a16="http://schemas.microsoft.com/office/drawing/2014/main" id="{8C38F6DA-9EFD-4D2F-AEC6-DE750DA6CD69}"/>
            </a:ext>
          </a:extLst>
        </xdr:cNvPr>
        <xdr:cNvGrpSpPr/>
      </xdr:nvGrpSpPr>
      <xdr:grpSpPr>
        <a:xfrm>
          <a:off x="6086535" y="339271"/>
          <a:ext cx="4506172" cy="848179"/>
          <a:chOff x="7152428" y="323850"/>
          <a:chExt cx="4518872" cy="749300"/>
        </a:xfrm>
      </xdr:grpSpPr>
      <xdr:sp macro="" textlink="'salary+role'!B8">
        <xdr:nvSpPr>
          <xdr:cNvPr id="37" name="TextBox 36">
            <a:extLst>
              <a:ext uri="{FF2B5EF4-FFF2-40B4-BE49-F238E27FC236}">
                <a16:creationId xmlns:a16="http://schemas.microsoft.com/office/drawing/2014/main" id="{0A39269D-587D-4373-A8AE-5F41DDD7F956}"/>
              </a:ext>
            </a:extLst>
          </xdr:cNvPr>
          <xdr:cNvSpPr txBox="1"/>
        </xdr:nvSpPr>
        <xdr:spPr>
          <a:xfrm>
            <a:off x="7289800" y="654050"/>
            <a:ext cx="1168400" cy="4191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35A54E-D793-460A-974A-659BA6CDAF01}" type="TxLink">
              <a:rPr lang="en-US" sz="2000" b="1" i="0" u="none" strike="noStrike">
                <a:solidFill>
                  <a:schemeClr val="accent3">
                    <a:lumMod val="75000"/>
                  </a:schemeClr>
                </a:solidFill>
                <a:latin typeface="Arial"/>
                <a:cs typeface="Arial"/>
              </a:rPr>
              <a:pPr algn="ctr"/>
              <a:t>250</a:t>
            </a:fld>
            <a:endParaRPr lang="en-KE" sz="2000" b="1">
              <a:solidFill>
                <a:schemeClr val="accent3">
                  <a:lumMod val="75000"/>
                </a:schemeClr>
              </a:solidFill>
            </a:endParaRPr>
          </a:p>
        </xdr:txBody>
      </xdr:sp>
      <xdr:sp macro="" textlink="">
        <xdr:nvSpPr>
          <xdr:cNvPr id="5" name="TextBox 4">
            <a:extLst>
              <a:ext uri="{FF2B5EF4-FFF2-40B4-BE49-F238E27FC236}">
                <a16:creationId xmlns:a16="http://schemas.microsoft.com/office/drawing/2014/main" id="{24BE93C2-322B-4678-AC4D-B6E11B423D5E}"/>
              </a:ext>
            </a:extLst>
          </xdr:cNvPr>
          <xdr:cNvSpPr txBox="1"/>
        </xdr:nvSpPr>
        <xdr:spPr>
          <a:xfrm>
            <a:off x="7152428" y="323850"/>
            <a:ext cx="152453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Total Responses</a:t>
            </a:r>
            <a:endParaRPr lang="en-KE" sz="1200" b="1">
              <a:solidFill>
                <a:schemeClr val="accent2">
                  <a:lumMod val="75000"/>
                </a:schemeClr>
              </a:solidFill>
            </a:endParaRPr>
          </a:p>
        </xdr:txBody>
      </xdr:sp>
      <xdr:sp macro="" textlink="">
        <xdr:nvSpPr>
          <xdr:cNvPr id="14" name="TextBox 13">
            <a:extLst>
              <a:ext uri="{FF2B5EF4-FFF2-40B4-BE49-F238E27FC236}">
                <a16:creationId xmlns:a16="http://schemas.microsoft.com/office/drawing/2014/main" id="{B2557004-1F97-497C-AE8D-B0E8F01E6878}"/>
              </a:ext>
            </a:extLst>
          </xdr:cNvPr>
          <xdr:cNvSpPr txBox="1"/>
        </xdr:nvSpPr>
        <xdr:spPr>
          <a:xfrm>
            <a:off x="8686800" y="323850"/>
            <a:ext cx="1365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Average Salary</a:t>
            </a:r>
            <a:endParaRPr lang="en-KE" sz="1200" b="1">
              <a:solidFill>
                <a:schemeClr val="accent2">
                  <a:lumMod val="75000"/>
                </a:schemeClr>
              </a:solidFill>
            </a:endParaRPr>
          </a:p>
        </xdr:txBody>
      </xdr:sp>
      <xdr:sp macro="" textlink="">
        <xdr:nvSpPr>
          <xdr:cNvPr id="15" name="TextBox 14">
            <a:extLst>
              <a:ext uri="{FF2B5EF4-FFF2-40B4-BE49-F238E27FC236}">
                <a16:creationId xmlns:a16="http://schemas.microsoft.com/office/drawing/2014/main" id="{D50E9169-DB1F-4C70-ACC7-BC905391C7C4}"/>
              </a:ext>
            </a:extLst>
          </xdr:cNvPr>
          <xdr:cNvSpPr txBox="1"/>
        </xdr:nvSpPr>
        <xdr:spPr>
          <a:xfrm>
            <a:off x="10111599" y="323850"/>
            <a:ext cx="142592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Average Tools</a:t>
            </a:r>
            <a:endParaRPr lang="en-KE" sz="1200" b="1">
              <a:solidFill>
                <a:schemeClr val="accent2">
                  <a:lumMod val="75000"/>
                </a:schemeClr>
              </a:solidFill>
            </a:endParaRPr>
          </a:p>
        </xdr:txBody>
      </xdr:sp>
      <xdr:sp macro="" textlink="'tools+benefits'!$D$13">
        <xdr:nvSpPr>
          <xdr:cNvPr id="30" name="TextBox 29">
            <a:extLst>
              <a:ext uri="{FF2B5EF4-FFF2-40B4-BE49-F238E27FC236}">
                <a16:creationId xmlns:a16="http://schemas.microsoft.com/office/drawing/2014/main" id="{D98657BB-0B3C-4C0B-8A5F-54D8F61052D4}"/>
              </a:ext>
            </a:extLst>
          </xdr:cNvPr>
          <xdr:cNvSpPr txBox="1"/>
        </xdr:nvSpPr>
        <xdr:spPr>
          <a:xfrm>
            <a:off x="8559800" y="704850"/>
            <a:ext cx="1708150" cy="3175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23AF80-D22A-4533-92BC-405A5120696B}" type="TxLink">
              <a:rPr lang="en-US" sz="2000" b="1" i="0" u="none" strike="noStrike">
                <a:solidFill>
                  <a:schemeClr val="accent2">
                    <a:lumMod val="75000"/>
                  </a:schemeClr>
                </a:solidFill>
                <a:latin typeface="Arial"/>
                <a:cs typeface="Arial"/>
              </a:rPr>
              <a:pPr algn="ctr"/>
              <a:t>133,432</a:t>
            </a:fld>
            <a:endParaRPr lang="en-KE" sz="2000" b="1">
              <a:solidFill>
                <a:schemeClr val="accent2">
                  <a:lumMod val="75000"/>
                </a:schemeClr>
              </a:solidFill>
            </a:endParaRPr>
          </a:p>
        </xdr:txBody>
      </xdr:sp>
      <xdr:sp macro="" textlink="'tool+salary'!B8">
        <xdr:nvSpPr>
          <xdr:cNvPr id="31" name="TextBox 30">
            <a:extLst>
              <a:ext uri="{FF2B5EF4-FFF2-40B4-BE49-F238E27FC236}">
                <a16:creationId xmlns:a16="http://schemas.microsoft.com/office/drawing/2014/main" id="{07A56A8E-DBC6-461C-8CEA-D4773F5077A9}"/>
              </a:ext>
            </a:extLst>
          </xdr:cNvPr>
          <xdr:cNvSpPr txBox="1"/>
        </xdr:nvSpPr>
        <xdr:spPr>
          <a:xfrm>
            <a:off x="10128250" y="698500"/>
            <a:ext cx="1543050" cy="2984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39B5A4-E072-4D78-AC1B-9A2FDA68AE43}" type="TxLink">
              <a:rPr lang="en-US" sz="2000" b="1" i="0" u="none" strike="noStrike">
                <a:solidFill>
                  <a:schemeClr val="accent2">
                    <a:lumMod val="75000"/>
                  </a:schemeClr>
                </a:solidFill>
                <a:latin typeface="Arial"/>
                <a:cs typeface="Arial"/>
              </a:rPr>
              <a:pPr algn="ctr"/>
              <a:t>4</a:t>
            </a:fld>
            <a:endParaRPr lang="en-KE" sz="2000" b="1">
              <a:solidFill>
                <a:schemeClr val="accent2">
                  <a:lumMod val="75000"/>
                </a:schemeClr>
              </a:solidFill>
            </a:endParaRPr>
          </a:p>
        </xdr:txBody>
      </xdr:sp>
    </xdr:grpSp>
    <xdr:clientData/>
  </xdr:twoCellAnchor>
  <xdr:twoCellAnchor editAs="oneCell">
    <xdr:from>
      <xdr:col>0</xdr:col>
      <xdr:colOff>406400</xdr:colOff>
      <xdr:row>40</xdr:row>
      <xdr:rowOff>0</xdr:rowOff>
    </xdr:from>
    <xdr:to>
      <xdr:col>6</xdr:col>
      <xdr:colOff>374650</xdr:colOff>
      <xdr:row>42</xdr:row>
      <xdr:rowOff>88900</xdr:rowOff>
    </xdr:to>
    <mc:AlternateContent xmlns:mc="http://schemas.openxmlformats.org/markup-compatibility/2006" xmlns:a14="http://schemas.microsoft.com/office/drawing/2010/main">
      <mc:Choice Requires="a14">
        <xdr:graphicFrame macro="">
          <xdr:nvGraphicFramePr>
            <xdr:cNvPr id="45" name="Years of Experience 1">
              <a:extLst>
                <a:ext uri="{FF2B5EF4-FFF2-40B4-BE49-F238E27FC236}">
                  <a16:creationId xmlns:a16="http://schemas.microsoft.com/office/drawing/2014/main" id="{2479072D-D704-44B2-AB27-636CC4ADA020}"/>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mlns="">
        <xdr:sp macro="" textlink="">
          <xdr:nvSpPr>
            <xdr:cNvPr id="0" name=""/>
            <xdr:cNvSpPr>
              <a:spLocks noTextEdit="1"/>
            </xdr:cNvSpPr>
          </xdr:nvSpPr>
          <xdr:spPr>
            <a:xfrm>
              <a:off x="406400" y="6491111"/>
              <a:ext cx="3608917" cy="4134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412750</xdr:colOff>
      <xdr:row>1</xdr:row>
      <xdr:rowOff>6350</xdr:rowOff>
    </xdr:from>
    <xdr:to>
      <xdr:col>7</xdr:col>
      <xdr:colOff>215900</xdr:colOff>
      <xdr:row>3</xdr:row>
      <xdr:rowOff>127000</xdr:rowOff>
    </xdr:to>
    <xdr:sp macro="" textlink="">
      <xdr:nvSpPr>
        <xdr:cNvPr id="36" name="TextBox 35">
          <a:extLst>
            <a:ext uri="{FF2B5EF4-FFF2-40B4-BE49-F238E27FC236}">
              <a16:creationId xmlns:a16="http://schemas.microsoft.com/office/drawing/2014/main" id="{84DBDF5B-8246-4423-AB5D-11166C7D4B00}"/>
            </a:ext>
          </a:extLst>
        </xdr:cNvPr>
        <xdr:cNvSpPr txBox="1"/>
      </xdr:nvSpPr>
      <xdr:spPr>
        <a:xfrm>
          <a:off x="412750" y="165100"/>
          <a:ext cx="4070350" cy="438150"/>
        </a:xfrm>
        <a:prstGeom prst="roundRect">
          <a:avLst/>
        </a:prstGeom>
        <a:solidFill>
          <a:schemeClr val="accent1">
            <a:lumMod val="20000"/>
            <a:lumOff val="8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lang="en-US" sz="1800" b="1">
              <a:solidFill>
                <a:schemeClr val="accent3">
                  <a:lumMod val="50000"/>
                </a:schemeClr>
              </a:solidFill>
            </a:rPr>
            <a:t>PHOENIX</a:t>
          </a:r>
          <a:r>
            <a:rPr lang="en-US" sz="1800" b="1" baseline="0">
              <a:solidFill>
                <a:schemeClr val="accent3">
                  <a:lumMod val="50000"/>
                </a:schemeClr>
              </a:solidFill>
            </a:rPr>
            <a:t> ANALYTICS SURVEY</a:t>
          </a:r>
          <a:endParaRPr lang="en-KE" sz="1800" b="1">
            <a:solidFill>
              <a:schemeClr val="accent3">
                <a:lumMod val="50000"/>
              </a:schemeClr>
            </a:solidFill>
          </a:endParaRPr>
        </a:p>
      </xdr:txBody>
    </xdr:sp>
    <xdr:clientData/>
  </xdr:twoCellAnchor>
  <xdr:twoCellAnchor editAs="oneCell">
    <xdr:from>
      <xdr:col>1</xdr:col>
      <xdr:colOff>133350</xdr:colOff>
      <xdr:row>4</xdr:row>
      <xdr:rowOff>76200</xdr:rowOff>
    </xdr:from>
    <xdr:to>
      <xdr:col>4</xdr:col>
      <xdr:colOff>133350</xdr:colOff>
      <xdr:row>6</xdr:row>
      <xdr:rowOff>127000</xdr:rowOff>
    </xdr:to>
    <mc:AlternateContent xmlns:mc="http://schemas.openxmlformats.org/markup-compatibility/2006" xmlns:a14="http://schemas.microsoft.com/office/drawing/2010/main">
      <mc:Choice Requires="a14">
        <xdr:graphicFrame macro="">
          <xdr:nvGraphicFramePr>
            <xdr:cNvPr id="53" name="Gender 1">
              <a:extLst>
                <a:ext uri="{FF2B5EF4-FFF2-40B4-BE49-F238E27FC236}">
                  <a16:creationId xmlns:a16="http://schemas.microsoft.com/office/drawing/2014/main" id="{32C8608E-F73C-49CD-BDEF-FA38B1341B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0128" y="725311"/>
              <a:ext cx="1820333" cy="3753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345723</xdr:colOff>
      <xdr:row>2</xdr:row>
      <xdr:rowOff>35277</xdr:rowOff>
    </xdr:from>
    <xdr:to>
      <xdr:col>22</xdr:col>
      <xdr:colOff>354190</xdr:colOff>
      <xdr:row>7</xdr:row>
      <xdr:rowOff>56445</xdr:rowOff>
    </xdr:to>
    <mc:AlternateContent xmlns:mc="http://schemas.openxmlformats.org/markup-compatibility/2006" xmlns:a14="http://schemas.microsoft.com/office/drawing/2010/main">
      <mc:Choice Requires="a14">
        <xdr:graphicFrame macro="">
          <xdr:nvGraphicFramePr>
            <xdr:cNvPr id="29" name="Level 1">
              <a:extLst>
                <a:ext uri="{FF2B5EF4-FFF2-40B4-BE49-F238E27FC236}">
                  <a16:creationId xmlns:a16="http://schemas.microsoft.com/office/drawing/2014/main" id="{AB534CB2-11B3-42B7-B94F-A45484C8F041}"/>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1874501" y="359833"/>
              <a:ext cx="1828800" cy="8325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29</xdr:row>
      <xdr:rowOff>35277</xdr:rowOff>
    </xdr:from>
    <xdr:to>
      <xdr:col>6</xdr:col>
      <xdr:colOff>465666</xdr:colOff>
      <xdr:row>40</xdr:row>
      <xdr:rowOff>0</xdr:rowOff>
    </xdr:to>
    <xdr:graphicFrame macro="">
      <xdr:nvGraphicFramePr>
        <xdr:cNvPr id="33" name="Chart 32">
          <a:extLst>
            <a:ext uri="{FF2B5EF4-FFF2-40B4-BE49-F238E27FC236}">
              <a16:creationId xmlns:a16="http://schemas.microsoft.com/office/drawing/2014/main" id="{DF83776F-5201-4EE8-8FFF-A0ADB0829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450850</xdr:colOff>
      <xdr:row>0</xdr:row>
      <xdr:rowOff>6350</xdr:rowOff>
    </xdr:from>
    <xdr:to>
      <xdr:col>7</xdr:col>
      <xdr:colOff>869950</xdr:colOff>
      <xdr:row>10</xdr:row>
      <xdr:rowOff>107950</xdr:rowOff>
    </xdr:to>
    <xdr:graphicFrame macro="">
      <xdr:nvGraphicFramePr>
        <xdr:cNvPr id="2" name="Chart 1">
          <a:extLst>
            <a:ext uri="{FF2B5EF4-FFF2-40B4-BE49-F238E27FC236}">
              <a16:creationId xmlns:a16="http://schemas.microsoft.com/office/drawing/2014/main" id="{7B993F62-4BEA-458E-9F0A-ED20BBCE2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127000</xdr:colOff>
      <xdr:row>13</xdr:row>
      <xdr:rowOff>63500</xdr:rowOff>
    </xdr:from>
    <xdr:to>
      <xdr:col>10</xdr:col>
      <xdr:colOff>50800</xdr:colOff>
      <xdr:row>20</xdr:row>
      <xdr:rowOff>133350</xdr:rowOff>
    </xdr:to>
    <mc:AlternateContent xmlns:mc="http://schemas.openxmlformats.org/markup-compatibility/2006" xmlns:a14="http://schemas.microsoft.com/office/drawing/2010/main">
      <mc:Choice Requires="a14">
        <xdr:graphicFrame macro="">
          <xdr:nvGraphicFramePr>
            <xdr:cNvPr id="3" name="Current Role">
              <a:extLst>
                <a:ext uri="{FF2B5EF4-FFF2-40B4-BE49-F238E27FC236}">
                  <a16:creationId xmlns:a16="http://schemas.microsoft.com/office/drawing/2014/main" id="{F9709B84-799C-4013-B6BE-3C6A6FF91DF9}"/>
                </a:ext>
              </a:extLst>
            </xdr:cNvPr>
            <xdr:cNvGraphicFramePr/>
          </xdr:nvGraphicFramePr>
          <xdr:xfrm>
            <a:off x="0" y="0"/>
            <a:ext cx="0" cy="0"/>
          </xdr:xfrm>
          <a:graphic>
            <a:graphicData uri="http://schemas.microsoft.com/office/drawing/2010/slicer">
              <sle:slicer xmlns:sle="http://schemas.microsoft.com/office/drawing/2010/slicer" name="Current Role"/>
            </a:graphicData>
          </a:graphic>
        </xdr:graphicFrame>
      </mc:Choice>
      <mc:Fallback xmlns="">
        <xdr:sp macro="" textlink="">
          <xdr:nvSpPr>
            <xdr:cNvPr id="0" name=""/>
            <xdr:cNvSpPr>
              <a:spLocks noTextEdit="1"/>
            </xdr:cNvSpPr>
          </xdr:nvSpPr>
          <xdr:spPr>
            <a:xfrm>
              <a:off x="8572500" y="2127250"/>
              <a:ext cx="1828800" cy="11811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22</xdr:row>
      <xdr:rowOff>19050</xdr:rowOff>
    </xdr:from>
    <xdr:to>
      <xdr:col>8</xdr:col>
      <xdr:colOff>749300</xdr:colOff>
      <xdr:row>34</xdr:row>
      <xdr:rowOff>6350</xdr:rowOff>
    </xdr:to>
    <xdr:graphicFrame macro="">
      <xdr:nvGraphicFramePr>
        <xdr:cNvPr id="6" name="Chart 5">
          <a:extLst>
            <a:ext uri="{FF2B5EF4-FFF2-40B4-BE49-F238E27FC236}">
              <a16:creationId xmlns:a16="http://schemas.microsoft.com/office/drawing/2014/main" id="{AF54228A-443D-4C27-B9B4-EB76FF63D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38100</xdr:colOff>
      <xdr:row>46</xdr:row>
      <xdr:rowOff>88900</xdr:rowOff>
    </xdr:from>
    <xdr:to>
      <xdr:col>15</xdr:col>
      <xdr:colOff>171450</xdr:colOff>
      <xdr:row>49</xdr:row>
      <xdr:rowOff>69850</xdr:rowOff>
    </xdr:to>
    <mc:AlternateContent xmlns:mc="http://schemas.openxmlformats.org/markup-compatibility/2006" xmlns:a14="http://schemas.microsoft.com/office/drawing/2010/main">
      <mc:Choice Requires="a14">
        <xdr:graphicFrame macro="">
          <xdr:nvGraphicFramePr>
            <xdr:cNvPr id="7" name="Years of Experience">
              <a:extLst>
                <a:ext uri="{FF2B5EF4-FFF2-40B4-BE49-F238E27FC236}">
                  <a16:creationId xmlns:a16="http://schemas.microsoft.com/office/drawing/2014/main" id="{82090FCB-A61C-4A75-BAA5-AF3B0348B562}"/>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9512300" y="7391400"/>
              <a:ext cx="3790950" cy="4572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463550</xdr:colOff>
      <xdr:row>1</xdr:row>
      <xdr:rowOff>25400</xdr:rowOff>
    </xdr:from>
    <xdr:to>
      <xdr:col>14</xdr:col>
      <xdr:colOff>463550</xdr:colOff>
      <xdr:row>15</xdr:row>
      <xdr:rowOff>136522</xdr:rowOff>
    </xdr:to>
    <mc:AlternateContent xmlns:mc="http://schemas.openxmlformats.org/markup-compatibility/2006" xmlns:a14="http://schemas.microsoft.com/office/drawing/2010/main">
      <mc:Choice Requires="a14">
        <xdr:graphicFrame macro="">
          <xdr:nvGraphicFramePr>
            <xdr:cNvPr id="8" name="Sector">
              <a:extLst>
                <a:ext uri="{FF2B5EF4-FFF2-40B4-BE49-F238E27FC236}">
                  <a16:creationId xmlns:a16="http://schemas.microsoft.com/office/drawing/2014/main" id="{0315B581-D421-40CF-8842-B74C4135AE31}"/>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214350" y="1841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327025</xdr:colOff>
      <xdr:row>35</xdr:row>
      <xdr:rowOff>50800</xdr:rowOff>
    </xdr:from>
    <xdr:to>
      <xdr:col>14</xdr:col>
      <xdr:colOff>152400</xdr:colOff>
      <xdr:row>46</xdr:row>
      <xdr:rowOff>82550</xdr:rowOff>
    </xdr:to>
    <xdr:graphicFrame macro="">
      <xdr:nvGraphicFramePr>
        <xdr:cNvPr id="5" name="Chart 4">
          <a:extLst>
            <a:ext uri="{FF2B5EF4-FFF2-40B4-BE49-F238E27FC236}">
              <a16:creationId xmlns:a16="http://schemas.microsoft.com/office/drawing/2014/main" id="{84168304-CEAC-431F-86F8-BA94BD695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209550</xdr:colOff>
      <xdr:row>0</xdr:row>
      <xdr:rowOff>152400</xdr:rowOff>
    </xdr:from>
    <xdr:to>
      <xdr:col>10</xdr:col>
      <xdr:colOff>133350</xdr:colOff>
      <xdr:row>6</xdr:row>
      <xdr:rowOff>31750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7A60B74F-3979-4594-A0D7-E81E58D323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64500" y="152400"/>
              <a:ext cx="1828800" cy="8318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898525</xdr:colOff>
      <xdr:row>19</xdr:row>
      <xdr:rowOff>69850</xdr:rowOff>
    </xdr:from>
    <xdr:to>
      <xdr:col>14</xdr:col>
      <xdr:colOff>107950</xdr:colOff>
      <xdr:row>33</xdr:row>
      <xdr:rowOff>152400</xdr:rowOff>
    </xdr:to>
    <xdr:graphicFrame macro="">
      <xdr:nvGraphicFramePr>
        <xdr:cNvPr id="4" name="Chart 3">
          <a:extLst>
            <a:ext uri="{FF2B5EF4-FFF2-40B4-BE49-F238E27FC236}">
              <a16:creationId xmlns:a16="http://schemas.microsoft.com/office/drawing/2014/main" id="{D72489BD-1138-402A-AF38-49A78E73C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63499</xdr:colOff>
      <xdr:row>11</xdr:row>
      <xdr:rowOff>76200</xdr:rowOff>
    </xdr:from>
    <xdr:to>
      <xdr:col>6</xdr:col>
      <xdr:colOff>1019174</xdr:colOff>
      <xdr:row>22</xdr:row>
      <xdr:rowOff>152400</xdr:rowOff>
    </xdr:to>
    <xdr:graphicFrame macro="">
      <xdr:nvGraphicFramePr>
        <xdr:cNvPr id="9" name="Chart 8">
          <a:extLst>
            <a:ext uri="{FF2B5EF4-FFF2-40B4-BE49-F238E27FC236}">
              <a16:creationId xmlns:a16="http://schemas.microsoft.com/office/drawing/2014/main" id="{65428E8A-9193-4F96-AA42-2ED56E82F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273050</xdr:colOff>
      <xdr:row>49</xdr:row>
      <xdr:rowOff>82550</xdr:rowOff>
    </xdr:from>
    <xdr:to>
      <xdr:col>4</xdr:col>
      <xdr:colOff>654050</xdr:colOff>
      <xdr:row>66</xdr:row>
      <xdr:rowOff>127000</xdr:rowOff>
    </xdr:to>
    <xdr:graphicFrame macro="">
      <xdr:nvGraphicFramePr>
        <xdr:cNvPr id="10" name="Chart 9">
          <a:extLst>
            <a:ext uri="{FF2B5EF4-FFF2-40B4-BE49-F238E27FC236}">
              <a16:creationId xmlns:a16="http://schemas.microsoft.com/office/drawing/2014/main" id="{8C206949-4AEB-48A6-A889-777A42874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311150</xdr:colOff>
      <xdr:row>0</xdr:row>
      <xdr:rowOff>0</xdr:rowOff>
    </xdr:from>
    <xdr:to>
      <xdr:col>6</xdr:col>
      <xdr:colOff>565150</xdr:colOff>
      <xdr:row>9</xdr:row>
      <xdr:rowOff>19050</xdr:rowOff>
    </xdr:to>
    <xdr:graphicFrame macro="">
      <xdr:nvGraphicFramePr>
        <xdr:cNvPr id="2" name="Chart 1">
          <a:extLst>
            <a:ext uri="{FF2B5EF4-FFF2-40B4-BE49-F238E27FC236}">
              <a16:creationId xmlns:a16="http://schemas.microsoft.com/office/drawing/2014/main" id="{B8CCA337-6094-4E0B-94B7-FF7D6FF96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450850</xdr:colOff>
      <xdr:row>7</xdr:row>
      <xdr:rowOff>114300</xdr:rowOff>
    </xdr:from>
    <xdr:to>
      <xdr:col>8</xdr:col>
      <xdr:colOff>279400</xdr:colOff>
      <xdr:row>22</xdr:row>
      <xdr:rowOff>6350</xdr:rowOff>
    </xdr:to>
    <xdr:graphicFrame macro="">
      <xdr:nvGraphicFramePr>
        <xdr:cNvPr id="3" name="Chart 2">
          <a:extLst>
            <a:ext uri="{FF2B5EF4-FFF2-40B4-BE49-F238E27FC236}">
              <a16:creationId xmlns:a16="http://schemas.microsoft.com/office/drawing/2014/main" id="{074DF6E4-EB1D-4DEF-B9A5-ADF41BDF8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22</xdr:row>
      <xdr:rowOff>57150</xdr:rowOff>
    </xdr:from>
    <xdr:to>
      <xdr:col>5</xdr:col>
      <xdr:colOff>82550</xdr:colOff>
      <xdr:row>32</xdr:row>
      <xdr:rowOff>63500</xdr:rowOff>
    </xdr:to>
    <xdr:graphicFrame macro="">
      <xdr:nvGraphicFramePr>
        <xdr:cNvPr id="4" name="Chart 3">
          <a:extLst>
            <a:ext uri="{FF2B5EF4-FFF2-40B4-BE49-F238E27FC236}">
              <a16:creationId xmlns:a16="http://schemas.microsoft.com/office/drawing/2014/main" id="{3A88F0B7-6B25-4BC3-AE67-6C4DA7518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431800</xdr:colOff>
      <xdr:row>2</xdr:row>
      <xdr:rowOff>114300</xdr:rowOff>
    </xdr:from>
    <xdr:to>
      <xdr:col>15</xdr:col>
      <xdr:colOff>63500</xdr:colOff>
      <xdr:row>15</xdr:row>
      <xdr:rowOff>107950</xdr:rowOff>
    </xdr:to>
    <xdr:graphicFrame macro="">
      <xdr:nvGraphicFramePr>
        <xdr:cNvPr id="2" name="Chart 1">
          <a:extLst>
            <a:ext uri="{FF2B5EF4-FFF2-40B4-BE49-F238E27FC236}">
              <a16:creationId xmlns:a16="http://schemas.microsoft.com/office/drawing/2014/main" id="{5EE1107C-066C-4C35-87F4-ACCF7218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15</xdr:row>
      <xdr:rowOff>95250</xdr:rowOff>
    </xdr:from>
    <xdr:to>
      <xdr:col>6</xdr:col>
      <xdr:colOff>69850</xdr:colOff>
      <xdr:row>28</xdr:row>
      <xdr:rowOff>19050</xdr:rowOff>
    </xdr:to>
    <xdr:graphicFrame macro="">
      <xdr:nvGraphicFramePr>
        <xdr:cNvPr id="3" name="Chart 2">
          <a:extLst>
            <a:ext uri="{FF2B5EF4-FFF2-40B4-BE49-F238E27FC236}">
              <a16:creationId xmlns:a16="http://schemas.microsoft.com/office/drawing/2014/main" id="{0BBB0486-EA9B-42C6-915B-8A39F8641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101600</xdr:colOff>
      <xdr:row>16</xdr:row>
      <xdr:rowOff>76200</xdr:rowOff>
    </xdr:from>
    <xdr:to>
      <xdr:col>9</xdr:col>
      <xdr:colOff>546100</xdr:colOff>
      <xdr:row>21</xdr:row>
      <xdr:rowOff>146050</xdr:rowOff>
    </xdr:to>
    <mc:AlternateContent xmlns:mc="http://schemas.openxmlformats.org/markup-compatibility/2006" xmlns:a14="http://schemas.microsoft.com/office/drawing/2010/main">
      <mc:Choice Requires="a14">
        <xdr:graphicFrame macro="">
          <xdr:nvGraphicFramePr>
            <xdr:cNvPr id="5" name="Employer Type">
              <a:extLst>
                <a:ext uri="{FF2B5EF4-FFF2-40B4-BE49-F238E27FC236}">
                  <a16:creationId xmlns:a16="http://schemas.microsoft.com/office/drawing/2014/main" id="{66CB237A-5A23-4970-9FC9-B24AC50835A9}"/>
                </a:ext>
              </a:extLst>
            </xdr:cNvPr>
            <xdr:cNvGraphicFramePr/>
          </xdr:nvGraphicFramePr>
          <xdr:xfrm>
            <a:off x="0" y="0"/>
            <a:ext cx="0" cy="0"/>
          </xdr:xfrm>
          <a:graphic>
            <a:graphicData uri="http://schemas.microsoft.com/office/drawing/2010/slicer">
              <sle:slicer xmlns:sle="http://schemas.microsoft.com/office/drawing/2010/slicer" name="Employer Type"/>
            </a:graphicData>
          </a:graphic>
        </xdr:graphicFrame>
      </mc:Choice>
      <mc:Fallback xmlns="">
        <xdr:sp macro="" textlink="">
          <xdr:nvSpPr>
            <xdr:cNvPr id="0" name=""/>
            <xdr:cNvSpPr>
              <a:spLocks noTextEdit="1"/>
            </xdr:cNvSpPr>
          </xdr:nvSpPr>
          <xdr:spPr>
            <a:xfrm>
              <a:off x="4457700" y="2616200"/>
              <a:ext cx="1828800" cy="8636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292100</xdr:colOff>
      <xdr:row>27</xdr:row>
      <xdr:rowOff>120650</xdr:rowOff>
    </xdr:from>
    <xdr:to>
      <xdr:col>8</xdr:col>
      <xdr:colOff>425450</xdr:colOff>
      <xdr:row>45</xdr:row>
      <xdr:rowOff>6350</xdr:rowOff>
    </xdr:to>
    <xdr:graphicFrame macro="">
      <xdr:nvGraphicFramePr>
        <xdr:cNvPr id="7" name="Chart 6">
          <a:extLst>
            <a:ext uri="{FF2B5EF4-FFF2-40B4-BE49-F238E27FC236}">
              <a16:creationId xmlns:a16="http://schemas.microsoft.com/office/drawing/2014/main" id="{AF96CB17-57FC-4B9C-BAF7-CA9714E21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330200</xdr:colOff>
      <xdr:row>47</xdr:row>
      <xdr:rowOff>107950</xdr:rowOff>
    </xdr:from>
    <xdr:to>
      <xdr:col>9</xdr:col>
      <xdr:colOff>374650</xdr:colOff>
      <xdr:row>64</xdr:row>
      <xdr:rowOff>152400</xdr:rowOff>
    </xdr:to>
    <xdr:graphicFrame macro="">
      <xdr:nvGraphicFramePr>
        <xdr:cNvPr id="8" name="Chart 7">
          <a:extLst>
            <a:ext uri="{FF2B5EF4-FFF2-40B4-BE49-F238E27FC236}">
              <a16:creationId xmlns:a16="http://schemas.microsoft.com/office/drawing/2014/main" id="{EF1F8A31-35B3-498B-A3F4-B092CFEC9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171450</xdr:colOff>
      <xdr:row>24</xdr:row>
      <xdr:rowOff>25400</xdr:rowOff>
    </xdr:from>
    <xdr:to>
      <xdr:col>10</xdr:col>
      <xdr:colOff>781050</xdr:colOff>
      <xdr:row>32</xdr:row>
      <xdr:rowOff>50800</xdr:rowOff>
    </xdr:to>
    <mc:AlternateContent xmlns:mc="http://schemas.openxmlformats.org/markup-compatibility/2006" xmlns:a14="http://schemas.microsoft.com/office/drawing/2010/main">
      <mc:Choice Requires="a14">
        <xdr:graphicFrame macro="">
          <xdr:nvGraphicFramePr>
            <xdr:cNvPr id="9" name="Work Setup">
              <a:extLst>
                <a:ext uri="{FF2B5EF4-FFF2-40B4-BE49-F238E27FC236}">
                  <a16:creationId xmlns:a16="http://schemas.microsoft.com/office/drawing/2014/main" id="{3DC76D16-74F9-4E4B-925E-787F2D15C5F3}"/>
                </a:ext>
              </a:extLst>
            </xdr:cNvPr>
            <xdr:cNvGraphicFramePr/>
          </xdr:nvGraphicFramePr>
          <xdr:xfrm>
            <a:off x="0" y="0"/>
            <a:ext cx="0" cy="0"/>
          </xdr:xfrm>
          <a:graphic>
            <a:graphicData uri="http://schemas.microsoft.com/office/drawing/2010/slicer">
              <sle:slicer xmlns:sle="http://schemas.microsoft.com/office/drawing/2010/slicer" name="Work Setup"/>
            </a:graphicData>
          </a:graphic>
        </xdr:graphicFrame>
      </mc:Choice>
      <mc:Fallback xmlns="">
        <xdr:sp macro="" textlink="">
          <xdr:nvSpPr>
            <xdr:cNvPr id="0" name=""/>
            <xdr:cNvSpPr>
              <a:spLocks noTextEdit="1"/>
            </xdr:cNvSpPr>
          </xdr:nvSpPr>
          <xdr:spPr>
            <a:xfrm>
              <a:off x="5302250" y="3835400"/>
              <a:ext cx="1828800" cy="1295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107950</xdr:colOff>
      <xdr:row>6</xdr:row>
      <xdr:rowOff>6350</xdr:rowOff>
    </xdr:from>
    <xdr:to>
      <xdr:col>17</xdr:col>
      <xdr:colOff>133350</xdr:colOff>
      <xdr:row>8</xdr:row>
      <xdr:rowOff>101600</xdr:rowOff>
    </xdr:to>
    <xdr:sp macro="" textlink="$D$13">
      <xdr:nvSpPr>
        <xdr:cNvPr id="4" name="TextBox 3">
          <a:extLst>
            <a:ext uri="{FF2B5EF4-FFF2-40B4-BE49-F238E27FC236}">
              <a16:creationId xmlns:a16="http://schemas.microsoft.com/office/drawing/2014/main" id="{4D39CE74-98EC-4F14-A69C-7D297D426CAC}"/>
            </a:ext>
          </a:extLst>
        </xdr:cNvPr>
        <xdr:cNvSpPr txBox="1"/>
      </xdr:nvSpPr>
      <xdr:spPr>
        <a:xfrm>
          <a:off x="9505950" y="958850"/>
          <a:ext cx="1244600" cy="4127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251182-919A-49BE-A3EC-DBB593DFE4B9}" type="TxLink">
            <a:rPr lang="en-US" sz="2000" b="0" i="0" u="none" strike="noStrike">
              <a:solidFill>
                <a:schemeClr val="accent4">
                  <a:lumMod val="25000"/>
                </a:schemeClr>
              </a:solidFill>
              <a:latin typeface="Arial"/>
              <a:cs typeface="Arial"/>
            </a:rPr>
            <a:pPr algn="ctr"/>
            <a:t>133,432</a:t>
          </a:fld>
          <a:endParaRPr lang="en-KE" sz="2000">
            <a:solidFill>
              <a:schemeClr val="accent4">
                <a:lumMod val="25000"/>
              </a:schemeClr>
            </a:solidFill>
          </a:endParaRPr>
        </a:p>
      </xdr:txBody>
    </xdr:sp>
    <xdr:clientData/>
  </xdr:twoCellAnchor>
  <xdr:twoCellAnchor editAs="oneCell">
    <xdr:from>
      <xdr:col>10</xdr:col>
      <xdr:colOff>882650</xdr:colOff>
      <xdr:row>16</xdr:row>
      <xdr:rowOff>88900</xdr:rowOff>
    </xdr:from>
    <xdr:to>
      <xdr:col>13</xdr:col>
      <xdr:colOff>419100</xdr:colOff>
      <xdr:row>27</xdr:row>
      <xdr:rowOff>152400</xdr:rowOff>
    </xdr:to>
    <mc:AlternateContent xmlns:mc="http://schemas.openxmlformats.org/markup-compatibility/2006" xmlns:a14="http://schemas.microsoft.com/office/drawing/2010/main">
      <mc:Choice Requires="a14">
        <xdr:graphicFrame macro="">
          <xdr:nvGraphicFramePr>
            <xdr:cNvPr id="6" name="Level">
              <a:extLst>
                <a:ext uri="{FF2B5EF4-FFF2-40B4-BE49-F238E27FC236}">
                  <a16:creationId xmlns:a16="http://schemas.microsoft.com/office/drawing/2014/main" id="{7371ED3C-1C38-4C5D-B353-F383AD566D1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7232650" y="2628900"/>
              <a:ext cx="1828800" cy="1809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581025</xdr:colOff>
      <xdr:row>7</xdr:row>
      <xdr:rowOff>12700</xdr:rowOff>
    </xdr:from>
    <xdr:to>
      <xdr:col>9</xdr:col>
      <xdr:colOff>85725</xdr:colOff>
      <xdr:row>24</xdr:row>
      <xdr:rowOff>57150</xdr:rowOff>
    </xdr:to>
    <xdr:graphicFrame macro="">
      <xdr:nvGraphicFramePr>
        <xdr:cNvPr id="3" name="Chart 2">
          <a:extLst>
            <a:ext uri="{FF2B5EF4-FFF2-40B4-BE49-F238E27FC236}">
              <a16:creationId xmlns:a16="http://schemas.microsoft.com/office/drawing/2014/main" id="{F01F268F-3D6F-40EA-ACA2-8F8B80833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358775</xdr:colOff>
      <xdr:row>24</xdr:row>
      <xdr:rowOff>139700</xdr:rowOff>
    </xdr:from>
    <xdr:to>
      <xdr:col>12</xdr:col>
      <xdr:colOff>498475</xdr:colOff>
      <xdr:row>42</xdr:row>
      <xdr:rowOff>25400</xdr:rowOff>
    </xdr:to>
    <xdr:graphicFrame macro="">
      <xdr:nvGraphicFramePr>
        <xdr:cNvPr id="4" name="Chart 3">
          <a:extLst>
            <a:ext uri="{FF2B5EF4-FFF2-40B4-BE49-F238E27FC236}">
              <a16:creationId xmlns:a16="http://schemas.microsoft.com/office/drawing/2014/main" id="{F2460AEF-D71C-48E4-89ED-ADD7ECB7F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444500</xdr:colOff>
      <xdr:row>3</xdr:row>
      <xdr:rowOff>57150</xdr:rowOff>
    </xdr:from>
    <xdr:to>
      <xdr:col>13</xdr:col>
      <xdr:colOff>508000</xdr:colOff>
      <xdr:row>6</xdr:row>
      <xdr:rowOff>69850</xdr:rowOff>
    </xdr:to>
    <xdr:sp macro="" textlink="$B$8">
      <xdr:nvSpPr>
        <xdr:cNvPr id="2" name="TextBox 1">
          <a:extLst>
            <a:ext uri="{FF2B5EF4-FFF2-40B4-BE49-F238E27FC236}">
              <a16:creationId xmlns:a16="http://schemas.microsoft.com/office/drawing/2014/main" id="{22EE9C28-569F-4681-B3CC-1D616142DFBF}"/>
            </a:ext>
          </a:extLst>
        </xdr:cNvPr>
        <xdr:cNvSpPr txBox="1"/>
      </xdr:nvSpPr>
      <xdr:spPr>
        <a:xfrm>
          <a:off x="9296400" y="533400"/>
          <a:ext cx="1282700" cy="4889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13B5C8-EF98-4E28-8E2A-710DF72362B5}" type="TxLink">
            <a:rPr lang="en-US" sz="2000" b="0" i="0" u="none" strike="noStrike">
              <a:solidFill>
                <a:schemeClr val="accent3">
                  <a:lumMod val="75000"/>
                </a:schemeClr>
              </a:solidFill>
              <a:latin typeface="Arial"/>
              <a:cs typeface="Arial"/>
            </a:rPr>
            <a:pPr algn="ctr"/>
            <a:t>4</a:t>
          </a:fld>
          <a:endParaRPr lang="en-KE" sz="2000">
            <a:solidFill>
              <a:schemeClr val="accent3">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tah Wambui" refreshedDate="45680.487495601854" createdVersion="6" refreshedVersion="6" minRefreshableVersion="3" recordCount="250" xr:uid="{453BF47D-3BEB-4171-9706-8C3C829120DC}">
  <cacheSource type="worksheet">
    <worksheetSource name="Table1__4"/>
  </cacheSource>
  <cacheFields count="32">
    <cacheField name="Current Role" numFmtId="0">
      <sharedItems count="4">
        <s v="Data Analyst"/>
        <s v="Other"/>
        <s v="Data Engineer"/>
        <s v="Data Scientist"/>
      </sharedItems>
    </cacheField>
    <cacheField name="Level" numFmtId="0">
      <sharedItems count="6">
        <s v="Intern"/>
        <s v="Mid-Level"/>
        <s v="Manager"/>
        <s v="Senior Level"/>
        <s v="Lead"/>
        <s v="Junior"/>
      </sharedItems>
    </cacheField>
    <cacheField name="Years of Experience" numFmtId="0">
      <sharedItems count="6">
        <s v="0-1yr"/>
        <s v="1yr-2yrs"/>
        <s v="3yrs-5yrs"/>
        <s v="Over 5 Yrs"/>
        <s v="Over  7 Yrs" u="1"/>
        <s v="Beginner" u="1"/>
      </sharedItems>
    </cacheField>
    <cacheField name="Industry" numFmtId="0">
      <sharedItems/>
    </cacheField>
    <cacheField name="Sector" numFmtId="0">
      <sharedItems count="15">
        <s v="Education and Research"/>
        <s v="NGO"/>
        <s v="Information Technology and software development:"/>
        <s v="Banking, Insurance and Finance"/>
        <s v="Other"/>
        <s v="Commerce, Retail and Sales"/>
        <s v="Public Service and Utilities"/>
        <s v="Energy, Engineering and manufacturing"/>
        <s v="Healthcare"/>
        <s v="Media, Marketing and Advertising"/>
        <s v="Environment and Agriculture"/>
        <s v="Transport and Logistics"/>
        <s v="Consulting and Business Services"/>
        <s v="Real Estate and Construction"/>
        <s v="Tourism and Entertainment"/>
      </sharedItems>
    </cacheField>
    <cacheField name="Gender" numFmtId="0">
      <sharedItems count="2">
        <s v="Male"/>
        <s v="Female"/>
      </sharedItems>
    </cacheField>
    <cacheField name="Monthly Salary" numFmtId="0">
      <sharedItems containsSemiMixedTypes="0" containsString="0" containsNumber="1" minValue="0" maxValue="2500000"/>
    </cacheField>
    <cacheField name="Work Setup" numFmtId="0">
      <sharedItems count="3">
        <s v="Full remote"/>
        <s v="Hybrid"/>
        <s v="Full Office"/>
      </sharedItems>
    </cacheField>
    <cacheField name="Employer Type" numFmtId="0">
      <sharedItems count="2">
        <s v="Startup"/>
        <s v="Established"/>
      </sharedItems>
    </cacheField>
    <cacheField name="Tool_Python" numFmtId="0">
      <sharedItems containsSemiMixedTypes="0" containsString="0" containsNumber="1" containsInteger="1" minValue="0" maxValue="1" count="2">
        <n v="1"/>
        <n v="0"/>
      </sharedItems>
    </cacheField>
    <cacheField name="Tool_SQL" numFmtId="0">
      <sharedItems containsSemiMixedTypes="0" containsString="0" containsNumber="1" containsInteger="1" minValue="0" maxValue="1" count="2">
        <n v="1"/>
        <n v="0"/>
      </sharedItems>
    </cacheField>
    <cacheField name="Tool_Excel" numFmtId="0">
      <sharedItems containsSemiMixedTypes="0" containsString="0" containsNumber="1" containsInteger="1" minValue="0" maxValue="1" count="2">
        <n v="1"/>
        <n v="0"/>
      </sharedItems>
    </cacheField>
    <cacheField name="Tool_Power BI" numFmtId="0">
      <sharedItems containsSemiMixedTypes="0" containsString="0" containsNumber="1" containsInteger="1" minValue="0" maxValue="1" count="2">
        <n v="1"/>
        <n v="0"/>
      </sharedItems>
    </cacheField>
    <cacheField name="Tool_Google Sheets" numFmtId="0">
      <sharedItems containsSemiMixedTypes="0" containsString="0" containsNumber="1" containsInteger="1" minValue="0" maxValue="1" count="2">
        <n v="1"/>
        <n v="0"/>
      </sharedItems>
    </cacheField>
    <cacheField name="Tool_Tableau" numFmtId="0">
      <sharedItems containsSemiMixedTypes="0" containsString="0" containsNumber="1" containsInteger="1" minValue="0" maxValue="1" count="2">
        <n v="1"/>
        <n v="0"/>
      </sharedItems>
    </cacheField>
    <cacheField name="Tool_Microsoft Azure" numFmtId="0">
      <sharedItems containsSemiMixedTypes="0" containsString="0" containsNumber="1" containsInteger="1" minValue="0" maxValue="1"/>
    </cacheField>
    <cacheField name="Tool_Google Data Studio" numFmtId="0">
      <sharedItems containsSemiMixedTypes="0" containsString="0" containsNumber="1" containsInteger="1" minValue="0" maxValue="1" count="2">
        <n v="0"/>
        <n v="1"/>
      </sharedItems>
    </cacheField>
    <cacheField name="Tool_SAS/SPSS" numFmtId="0">
      <sharedItems containsSemiMixedTypes="0" containsString="0" containsNumber="1" containsInteger="1" minValue="0" maxValue="1" count="2">
        <n v="0"/>
        <n v="1"/>
      </sharedItems>
    </cacheField>
    <cacheField name="Tool_R" numFmtId="0">
      <sharedItems containsSemiMixedTypes="0" containsString="0" containsNumber="1" containsInteger="1" minValue="0" maxValue="1" count="2">
        <n v="0"/>
        <n v="1"/>
      </sharedItems>
    </cacheField>
    <cacheField name="Other Tool" numFmtId="0">
      <sharedItems containsSemiMixedTypes="0" containsString="0" containsNumber="1" containsInteger="1" minValue="0" maxValue="1" count="2">
        <n v="0"/>
        <n v="1"/>
      </sharedItems>
    </cacheField>
    <cacheField name="Benefit_Bonus" numFmtId="0">
      <sharedItems containsSemiMixedTypes="0" containsString="0" containsNumber="1" containsInteger="1" minValue="0" maxValue="1"/>
    </cacheField>
    <cacheField name="Benefit_Health Insurance" numFmtId="0">
      <sharedItems containsSemiMixedTypes="0" containsString="0" containsNumber="1" containsInteger="1" minValue="0" maxValue="1"/>
    </cacheField>
    <cacheField name="Benefit_Pension" numFmtId="0">
      <sharedItems containsSemiMixedTypes="0" containsString="0" containsNumber="1" containsInteger="1" minValue="0" maxValue="1"/>
    </cacheField>
    <cacheField name="Benefit_Stocks" numFmtId="0">
      <sharedItems containsSemiMixedTypes="0" containsString="0" containsNumber="1" containsInteger="1" minValue="0" maxValue="1"/>
    </cacheField>
    <cacheField name="Benefit_Equity" numFmtId="0">
      <sharedItems containsSemiMixedTypes="0" containsString="0" containsNumber="1" containsInteger="1" minValue="0" maxValue="1"/>
    </cacheField>
    <cacheField name="Benefit_Mobile Phone" numFmtId="0">
      <sharedItems containsSemiMixedTypes="0" containsString="0" containsNumber="1" containsInteger="1" minValue="0" maxValue="1"/>
    </cacheField>
    <cacheField name="Benefit_Mobile Credit Top-up" numFmtId="0">
      <sharedItems containsSemiMixedTypes="0" containsString="0" containsNumber="1" containsInteger="1" minValue="0" maxValue="1"/>
    </cacheField>
    <cacheField name="Benefit_Fuel Allowance" numFmtId="0">
      <sharedItems containsSemiMixedTypes="0" containsString="0" containsNumber="1" containsInteger="1" minValue="0" maxValue="1"/>
    </cacheField>
    <cacheField name="Benefit_Monthly Vouchers" numFmtId="0">
      <sharedItems containsSemiMixedTypes="0" containsString="0" containsNumber="1" containsInteger="1" minValue="0" maxValue="1"/>
    </cacheField>
    <cacheField name="Other Perks" numFmtId="0">
      <sharedItems containsSemiMixedTypes="0" containsString="0" containsNumber="1" containsInteger="1" minValue="0" maxValue="1"/>
    </cacheField>
    <cacheField name="Total Tools" numFmtId="0">
      <sharedItems containsSemiMixedTypes="0" containsString="0" containsNumber="1" containsInteger="1" minValue="1" maxValue="9" count="9">
        <n v="6"/>
        <n v="3"/>
        <n v="4"/>
        <n v="2"/>
        <n v="5"/>
        <n v="7"/>
        <n v="1"/>
        <n v="8"/>
        <n v="9"/>
      </sharedItems>
    </cacheField>
    <cacheField name="Total Benefits" numFmtId="0">
      <sharedItems containsSemiMixedTypes="0" containsString="0" containsNumber="1" containsInteger="1" minValue="0" maxValue="8"/>
    </cacheField>
  </cacheFields>
  <extLst>
    <ext xmlns:x14="http://schemas.microsoft.com/office/spreadsheetml/2009/9/main" uri="{725AE2AE-9491-48be-B2B4-4EB974FC3084}">
      <x14:pivotCacheDefinition pivotCacheId="133673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s v="Education"/>
    <x v="0"/>
    <x v="0"/>
    <n v="15000"/>
    <x v="0"/>
    <x v="0"/>
    <x v="0"/>
    <x v="0"/>
    <x v="0"/>
    <x v="0"/>
    <x v="0"/>
    <x v="0"/>
    <n v="0"/>
    <x v="0"/>
    <x v="0"/>
    <x v="0"/>
    <x v="0"/>
    <n v="1"/>
    <n v="0"/>
    <n v="0"/>
    <n v="0"/>
    <n v="0"/>
    <n v="0"/>
    <n v="0"/>
    <n v="0"/>
    <n v="0"/>
    <n v="0"/>
    <x v="0"/>
    <n v="1"/>
  </r>
  <r>
    <x v="1"/>
    <x v="1"/>
    <x v="1"/>
    <s v="Ngo"/>
    <x v="1"/>
    <x v="0"/>
    <n v="375000"/>
    <x v="1"/>
    <x v="1"/>
    <x v="0"/>
    <x v="1"/>
    <x v="0"/>
    <x v="0"/>
    <x v="0"/>
    <x v="1"/>
    <n v="0"/>
    <x v="1"/>
    <x v="0"/>
    <x v="1"/>
    <x v="0"/>
    <n v="0"/>
    <n v="1"/>
    <n v="0"/>
    <n v="0"/>
    <n v="0"/>
    <n v="0"/>
    <n v="1"/>
    <n v="0"/>
    <n v="0"/>
    <n v="0"/>
    <x v="0"/>
    <n v="2"/>
  </r>
  <r>
    <x v="2"/>
    <x v="1"/>
    <x v="2"/>
    <s v="Fintech"/>
    <x v="2"/>
    <x v="0"/>
    <n v="335000"/>
    <x v="0"/>
    <x v="1"/>
    <x v="0"/>
    <x v="0"/>
    <x v="1"/>
    <x v="1"/>
    <x v="1"/>
    <x v="1"/>
    <n v="1"/>
    <x v="0"/>
    <x v="0"/>
    <x v="0"/>
    <x v="0"/>
    <n v="1"/>
    <n v="1"/>
    <n v="0"/>
    <n v="0"/>
    <n v="0"/>
    <n v="0"/>
    <n v="1"/>
    <n v="0"/>
    <n v="0"/>
    <n v="0"/>
    <x v="1"/>
    <n v="3"/>
  </r>
  <r>
    <x v="0"/>
    <x v="2"/>
    <x v="3"/>
    <s v="Telecommunications"/>
    <x v="2"/>
    <x v="1"/>
    <n v="310000"/>
    <x v="1"/>
    <x v="1"/>
    <x v="0"/>
    <x v="0"/>
    <x v="0"/>
    <x v="0"/>
    <x v="1"/>
    <x v="1"/>
    <n v="0"/>
    <x v="0"/>
    <x v="0"/>
    <x v="0"/>
    <x v="0"/>
    <n v="1"/>
    <n v="1"/>
    <n v="1"/>
    <n v="0"/>
    <n v="0"/>
    <n v="1"/>
    <n v="1"/>
    <n v="1"/>
    <n v="1"/>
    <n v="0"/>
    <x v="2"/>
    <n v="7"/>
  </r>
  <r>
    <x v="2"/>
    <x v="1"/>
    <x v="2"/>
    <s v="Banking"/>
    <x v="3"/>
    <x v="0"/>
    <n v="280000"/>
    <x v="1"/>
    <x v="1"/>
    <x v="0"/>
    <x v="0"/>
    <x v="1"/>
    <x v="1"/>
    <x v="1"/>
    <x v="1"/>
    <n v="0"/>
    <x v="0"/>
    <x v="0"/>
    <x v="0"/>
    <x v="1"/>
    <n v="0"/>
    <n v="1"/>
    <n v="1"/>
    <n v="0"/>
    <n v="0"/>
    <n v="0"/>
    <n v="0"/>
    <n v="0"/>
    <n v="0"/>
    <n v="1"/>
    <x v="1"/>
    <n v="2"/>
  </r>
  <r>
    <x v="0"/>
    <x v="1"/>
    <x v="3"/>
    <s v="Socio-Economic Development"/>
    <x v="4"/>
    <x v="1"/>
    <n v="230000"/>
    <x v="2"/>
    <x v="1"/>
    <x v="1"/>
    <x v="1"/>
    <x v="0"/>
    <x v="0"/>
    <x v="1"/>
    <x v="1"/>
    <n v="0"/>
    <x v="0"/>
    <x v="0"/>
    <x v="1"/>
    <x v="0"/>
    <n v="0"/>
    <n v="1"/>
    <n v="1"/>
    <n v="0"/>
    <n v="0"/>
    <n v="0"/>
    <n v="1"/>
    <n v="0"/>
    <n v="0"/>
    <n v="0"/>
    <x v="1"/>
    <n v="3"/>
  </r>
  <r>
    <x v="0"/>
    <x v="3"/>
    <x v="3"/>
    <s v="Telco"/>
    <x v="2"/>
    <x v="0"/>
    <n v="200000"/>
    <x v="1"/>
    <x v="1"/>
    <x v="0"/>
    <x v="0"/>
    <x v="0"/>
    <x v="0"/>
    <x v="1"/>
    <x v="1"/>
    <n v="0"/>
    <x v="0"/>
    <x v="0"/>
    <x v="0"/>
    <x v="0"/>
    <n v="1"/>
    <n v="1"/>
    <n v="1"/>
    <n v="0"/>
    <n v="0"/>
    <n v="1"/>
    <n v="1"/>
    <n v="0"/>
    <n v="0"/>
    <n v="0"/>
    <x v="2"/>
    <n v="5"/>
  </r>
  <r>
    <x v="0"/>
    <x v="1"/>
    <x v="2"/>
    <s v="Ngo"/>
    <x v="1"/>
    <x v="0"/>
    <n v="200000"/>
    <x v="1"/>
    <x v="1"/>
    <x v="0"/>
    <x v="1"/>
    <x v="0"/>
    <x v="0"/>
    <x v="1"/>
    <x v="0"/>
    <n v="0"/>
    <x v="0"/>
    <x v="0"/>
    <x v="0"/>
    <x v="0"/>
    <n v="0"/>
    <n v="1"/>
    <n v="1"/>
    <n v="0"/>
    <n v="0"/>
    <n v="0"/>
    <n v="1"/>
    <n v="0"/>
    <n v="0"/>
    <n v="0"/>
    <x v="2"/>
    <n v="3"/>
  </r>
  <r>
    <x v="0"/>
    <x v="3"/>
    <x v="2"/>
    <s v="Machine Learning"/>
    <x v="2"/>
    <x v="0"/>
    <n v="200000"/>
    <x v="2"/>
    <x v="1"/>
    <x v="1"/>
    <x v="0"/>
    <x v="1"/>
    <x v="1"/>
    <x v="0"/>
    <x v="1"/>
    <n v="0"/>
    <x v="0"/>
    <x v="0"/>
    <x v="0"/>
    <x v="0"/>
    <n v="1"/>
    <n v="0"/>
    <n v="0"/>
    <n v="0"/>
    <n v="0"/>
    <n v="0"/>
    <n v="0"/>
    <n v="0"/>
    <n v="0"/>
    <n v="0"/>
    <x v="3"/>
    <n v="1"/>
  </r>
  <r>
    <x v="0"/>
    <x v="1"/>
    <x v="3"/>
    <s v="Retail"/>
    <x v="5"/>
    <x v="1"/>
    <n v="200000"/>
    <x v="2"/>
    <x v="0"/>
    <x v="1"/>
    <x v="1"/>
    <x v="0"/>
    <x v="1"/>
    <x v="0"/>
    <x v="1"/>
    <n v="0"/>
    <x v="0"/>
    <x v="0"/>
    <x v="0"/>
    <x v="1"/>
    <n v="0"/>
    <n v="1"/>
    <n v="0"/>
    <n v="1"/>
    <n v="0"/>
    <n v="0"/>
    <n v="1"/>
    <n v="0"/>
    <n v="0"/>
    <n v="0"/>
    <x v="1"/>
    <n v="3"/>
  </r>
  <r>
    <x v="0"/>
    <x v="1"/>
    <x v="1"/>
    <s v="Government"/>
    <x v="6"/>
    <x v="1"/>
    <n v="177000"/>
    <x v="2"/>
    <x v="1"/>
    <x v="0"/>
    <x v="0"/>
    <x v="0"/>
    <x v="0"/>
    <x v="1"/>
    <x v="1"/>
    <n v="0"/>
    <x v="0"/>
    <x v="0"/>
    <x v="0"/>
    <x v="0"/>
    <n v="0"/>
    <n v="1"/>
    <n v="1"/>
    <n v="0"/>
    <n v="0"/>
    <n v="0"/>
    <n v="0"/>
    <n v="0"/>
    <n v="0"/>
    <n v="0"/>
    <x v="2"/>
    <n v="2"/>
  </r>
  <r>
    <x v="0"/>
    <x v="1"/>
    <x v="3"/>
    <s v="Utilities"/>
    <x v="6"/>
    <x v="0"/>
    <n v="166000"/>
    <x v="2"/>
    <x v="1"/>
    <x v="1"/>
    <x v="1"/>
    <x v="0"/>
    <x v="0"/>
    <x v="1"/>
    <x v="1"/>
    <n v="0"/>
    <x v="0"/>
    <x v="0"/>
    <x v="1"/>
    <x v="0"/>
    <n v="0"/>
    <n v="1"/>
    <n v="1"/>
    <n v="0"/>
    <n v="0"/>
    <n v="0"/>
    <n v="0"/>
    <n v="0"/>
    <n v="0"/>
    <n v="0"/>
    <x v="1"/>
    <n v="2"/>
  </r>
  <r>
    <x v="0"/>
    <x v="1"/>
    <x v="1"/>
    <s v="Fintech"/>
    <x v="2"/>
    <x v="1"/>
    <n v="160000"/>
    <x v="2"/>
    <x v="0"/>
    <x v="0"/>
    <x v="0"/>
    <x v="0"/>
    <x v="0"/>
    <x v="1"/>
    <x v="1"/>
    <n v="0"/>
    <x v="0"/>
    <x v="0"/>
    <x v="0"/>
    <x v="0"/>
    <n v="0"/>
    <n v="1"/>
    <n v="1"/>
    <n v="0"/>
    <n v="0"/>
    <n v="0"/>
    <n v="1"/>
    <n v="0"/>
    <n v="0"/>
    <n v="0"/>
    <x v="2"/>
    <n v="3"/>
  </r>
  <r>
    <x v="0"/>
    <x v="4"/>
    <x v="2"/>
    <s v="Manufacturing"/>
    <x v="7"/>
    <x v="0"/>
    <n v="155000"/>
    <x v="2"/>
    <x v="0"/>
    <x v="1"/>
    <x v="0"/>
    <x v="0"/>
    <x v="0"/>
    <x v="0"/>
    <x v="1"/>
    <n v="0"/>
    <x v="0"/>
    <x v="0"/>
    <x v="0"/>
    <x v="0"/>
    <n v="1"/>
    <n v="1"/>
    <n v="0"/>
    <n v="0"/>
    <n v="0"/>
    <n v="0"/>
    <n v="1"/>
    <n v="0"/>
    <n v="0"/>
    <n v="0"/>
    <x v="2"/>
    <n v="3"/>
  </r>
  <r>
    <x v="2"/>
    <x v="1"/>
    <x v="2"/>
    <s v="Telecommunications"/>
    <x v="2"/>
    <x v="0"/>
    <n v="155000"/>
    <x v="0"/>
    <x v="1"/>
    <x v="1"/>
    <x v="0"/>
    <x v="0"/>
    <x v="0"/>
    <x v="1"/>
    <x v="1"/>
    <n v="1"/>
    <x v="0"/>
    <x v="0"/>
    <x v="0"/>
    <x v="0"/>
    <n v="1"/>
    <n v="1"/>
    <n v="1"/>
    <n v="0"/>
    <n v="0"/>
    <n v="0"/>
    <n v="0"/>
    <n v="0"/>
    <n v="0"/>
    <n v="0"/>
    <x v="2"/>
    <n v="3"/>
  </r>
  <r>
    <x v="0"/>
    <x v="1"/>
    <x v="1"/>
    <s v="Saas(Foodtech)"/>
    <x v="2"/>
    <x v="1"/>
    <n v="150000"/>
    <x v="1"/>
    <x v="0"/>
    <x v="0"/>
    <x v="0"/>
    <x v="0"/>
    <x v="1"/>
    <x v="0"/>
    <x v="0"/>
    <n v="0"/>
    <x v="0"/>
    <x v="0"/>
    <x v="0"/>
    <x v="1"/>
    <n v="0"/>
    <n v="0"/>
    <n v="0"/>
    <n v="0"/>
    <n v="0"/>
    <n v="0"/>
    <n v="0"/>
    <n v="0"/>
    <n v="0"/>
    <n v="1"/>
    <x v="0"/>
    <n v="0"/>
  </r>
  <r>
    <x v="1"/>
    <x v="5"/>
    <x v="1"/>
    <s v="Ngo"/>
    <x v="1"/>
    <x v="1"/>
    <n v="125000"/>
    <x v="1"/>
    <x v="1"/>
    <x v="1"/>
    <x v="1"/>
    <x v="0"/>
    <x v="0"/>
    <x v="0"/>
    <x v="1"/>
    <n v="0"/>
    <x v="0"/>
    <x v="0"/>
    <x v="0"/>
    <x v="0"/>
    <n v="1"/>
    <n v="1"/>
    <n v="0"/>
    <n v="0"/>
    <n v="0"/>
    <n v="0"/>
    <n v="1"/>
    <n v="0"/>
    <n v="0"/>
    <n v="0"/>
    <x v="1"/>
    <n v="3"/>
  </r>
  <r>
    <x v="0"/>
    <x v="1"/>
    <x v="2"/>
    <s v="Fintech"/>
    <x v="2"/>
    <x v="1"/>
    <n v="120000"/>
    <x v="0"/>
    <x v="1"/>
    <x v="0"/>
    <x v="0"/>
    <x v="0"/>
    <x v="1"/>
    <x v="1"/>
    <x v="1"/>
    <n v="1"/>
    <x v="0"/>
    <x v="0"/>
    <x v="1"/>
    <x v="0"/>
    <n v="1"/>
    <n v="1"/>
    <n v="0"/>
    <n v="0"/>
    <n v="0"/>
    <n v="0"/>
    <n v="0"/>
    <n v="0"/>
    <n v="0"/>
    <n v="1"/>
    <x v="4"/>
    <n v="2"/>
  </r>
  <r>
    <x v="0"/>
    <x v="5"/>
    <x v="1"/>
    <s v="Professional Services (Accounting)"/>
    <x v="3"/>
    <x v="1"/>
    <n v="109000"/>
    <x v="1"/>
    <x v="1"/>
    <x v="0"/>
    <x v="1"/>
    <x v="0"/>
    <x v="0"/>
    <x v="1"/>
    <x v="1"/>
    <n v="0"/>
    <x v="0"/>
    <x v="0"/>
    <x v="0"/>
    <x v="0"/>
    <n v="1"/>
    <n v="1"/>
    <n v="1"/>
    <n v="0"/>
    <n v="0"/>
    <n v="0"/>
    <n v="0"/>
    <n v="0"/>
    <n v="0"/>
    <n v="0"/>
    <x v="1"/>
    <n v="3"/>
  </r>
  <r>
    <x v="0"/>
    <x v="1"/>
    <x v="2"/>
    <s v="Fmcg"/>
    <x v="5"/>
    <x v="0"/>
    <n v="105000"/>
    <x v="1"/>
    <x v="1"/>
    <x v="1"/>
    <x v="0"/>
    <x v="0"/>
    <x v="0"/>
    <x v="0"/>
    <x v="0"/>
    <n v="0"/>
    <x v="0"/>
    <x v="0"/>
    <x v="0"/>
    <x v="0"/>
    <n v="0"/>
    <n v="1"/>
    <n v="0"/>
    <n v="0"/>
    <n v="0"/>
    <n v="0"/>
    <n v="1"/>
    <n v="0"/>
    <n v="0"/>
    <n v="0"/>
    <x v="4"/>
    <n v="2"/>
  </r>
  <r>
    <x v="0"/>
    <x v="1"/>
    <x v="2"/>
    <s v="Bank"/>
    <x v="3"/>
    <x v="0"/>
    <n v="97200"/>
    <x v="2"/>
    <x v="1"/>
    <x v="1"/>
    <x v="1"/>
    <x v="0"/>
    <x v="0"/>
    <x v="1"/>
    <x v="1"/>
    <n v="0"/>
    <x v="0"/>
    <x v="0"/>
    <x v="0"/>
    <x v="0"/>
    <n v="0"/>
    <n v="0"/>
    <n v="1"/>
    <n v="0"/>
    <n v="0"/>
    <n v="0"/>
    <n v="1"/>
    <n v="0"/>
    <n v="0"/>
    <n v="0"/>
    <x v="3"/>
    <n v="2"/>
  </r>
  <r>
    <x v="0"/>
    <x v="1"/>
    <x v="1"/>
    <s v="Banking"/>
    <x v="3"/>
    <x v="1"/>
    <n v="95000"/>
    <x v="2"/>
    <x v="1"/>
    <x v="1"/>
    <x v="0"/>
    <x v="0"/>
    <x v="1"/>
    <x v="0"/>
    <x v="1"/>
    <n v="0"/>
    <x v="0"/>
    <x v="0"/>
    <x v="0"/>
    <x v="1"/>
    <n v="0"/>
    <n v="1"/>
    <n v="1"/>
    <n v="0"/>
    <n v="0"/>
    <n v="0"/>
    <n v="0"/>
    <n v="0"/>
    <n v="0"/>
    <n v="0"/>
    <x v="2"/>
    <n v="2"/>
  </r>
  <r>
    <x v="1"/>
    <x v="5"/>
    <x v="2"/>
    <s v="Health"/>
    <x v="8"/>
    <x v="0"/>
    <n v="92000"/>
    <x v="2"/>
    <x v="1"/>
    <x v="0"/>
    <x v="0"/>
    <x v="0"/>
    <x v="0"/>
    <x v="1"/>
    <x v="1"/>
    <n v="1"/>
    <x v="0"/>
    <x v="0"/>
    <x v="0"/>
    <x v="0"/>
    <n v="1"/>
    <n v="1"/>
    <n v="1"/>
    <n v="0"/>
    <n v="0"/>
    <n v="0"/>
    <n v="0"/>
    <n v="0"/>
    <n v="0"/>
    <n v="0"/>
    <x v="4"/>
    <n v="3"/>
  </r>
  <r>
    <x v="0"/>
    <x v="5"/>
    <x v="1"/>
    <s v="Utilities"/>
    <x v="6"/>
    <x v="0"/>
    <n v="90000"/>
    <x v="0"/>
    <x v="0"/>
    <x v="0"/>
    <x v="1"/>
    <x v="0"/>
    <x v="1"/>
    <x v="1"/>
    <x v="1"/>
    <n v="0"/>
    <x v="0"/>
    <x v="0"/>
    <x v="0"/>
    <x v="0"/>
    <n v="0"/>
    <n v="1"/>
    <n v="0"/>
    <n v="0"/>
    <n v="0"/>
    <n v="0"/>
    <n v="0"/>
    <n v="0"/>
    <n v="0"/>
    <n v="0"/>
    <x v="3"/>
    <n v="1"/>
  </r>
  <r>
    <x v="0"/>
    <x v="5"/>
    <x v="1"/>
    <s v="Fintech"/>
    <x v="2"/>
    <x v="0"/>
    <n v="80000"/>
    <x v="2"/>
    <x v="0"/>
    <x v="0"/>
    <x v="0"/>
    <x v="0"/>
    <x v="1"/>
    <x v="0"/>
    <x v="0"/>
    <n v="0"/>
    <x v="1"/>
    <x v="0"/>
    <x v="1"/>
    <x v="0"/>
    <n v="0"/>
    <n v="0"/>
    <n v="0"/>
    <n v="0"/>
    <n v="0"/>
    <n v="0"/>
    <n v="0"/>
    <n v="0"/>
    <n v="0"/>
    <n v="1"/>
    <x v="5"/>
    <n v="0"/>
  </r>
  <r>
    <x v="0"/>
    <x v="1"/>
    <x v="2"/>
    <s v="Fmcg"/>
    <x v="5"/>
    <x v="0"/>
    <n v="65000"/>
    <x v="2"/>
    <x v="1"/>
    <x v="1"/>
    <x v="1"/>
    <x v="0"/>
    <x v="0"/>
    <x v="1"/>
    <x v="0"/>
    <n v="0"/>
    <x v="0"/>
    <x v="0"/>
    <x v="0"/>
    <x v="0"/>
    <n v="1"/>
    <n v="0"/>
    <n v="0"/>
    <n v="0"/>
    <n v="0"/>
    <n v="0"/>
    <n v="0"/>
    <n v="0"/>
    <n v="0"/>
    <n v="0"/>
    <x v="1"/>
    <n v="1"/>
  </r>
  <r>
    <x v="0"/>
    <x v="1"/>
    <x v="2"/>
    <s v="It"/>
    <x v="2"/>
    <x v="1"/>
    <n v="62000"/>
    <x v="2"/>
    <x v="1"/>
    <x v="1"/>
    <x v="0"/>
    <x v="0"/>
    <x v="1"/>
    <x v="0"/>
    <x v="1"/>
    <n v="0"/>
    <x v="0"/>
    <x v="0"/>
    <x v="0"/>
    <x v="0"/>
    <n v="0"/>
    <n v="1"/>
    <n v="1"/>
    <n v="0"/>
    <n v="0"/>
    <n v="0"/>
    <n v="0"/>
    <n v="0"/>
    <n v="0"/>
    <n v="0"/>
    <x v="1"/>
    <n v="2"/>
  </r>
  <r>
    <x v="0"/>
    <x v="1"/>
    <x v="2"/>
    <s v="Media"/>
    <x v="9"/>
    <x v="1"/>
    <n v="60000"/>
    <x v="2"/>
    <x v="1"/>
    <x v="1"/>
    <x v="0"/>
    <x v="0"/>
    <x v="0"/>
    <x v="0"/>
    <x v="1"/>
    <n v="0"/>
    <x v="0"/>
    <x v="0"/>
    <x v="0"/>
    <x v="0"/>
    <n v="0"/>
    <n v="1"/>
    <n v="0"/>
    <n v="0"/>
    <n v="0"/>
    <n v="0"/>
    <n v="0"/>
    <n v="0"/>
    <n v="0"/>
    <n v="0"/>
    <x v="2"/>
    <n v="1"/>
  </r>
  <r>
    <x v="0"/>
    <x v="1"/>
    <x v="1"/>
    <s v="Insurance Broker"/>
    <x v="3"/>
    <x v="1"/>
    <n v="55000"/>
    <x v="2"/>
    <x v="1"/>
    <x v="1"/>
    <x v="1"/>
    <x v="0"/>
    <x v="0"/>
    <x v="1"/>
    <x v="1"/>
    <n v="0"/>
    <x v="0"/>
    <x v="0"/>
    <x v="0"/>
    <x v="0"/>
    <n v="1"/>
    <n v="1"/>
    <n v="1"/>
    <n v="0"/>
    <n v="0"/>
    <n v="0"/>
    <n v="0"/>
    <n v="0"/>
    <n v="0"/>
    <n v="0"/>
    <x v="3"/>
    <n v="3"/>
  </r>
  <r>
    <x v="1"/>
    <x v="5"/>
    <x v="0"/>
    <s v="Health"/>
    <x v="8"/>
    <x v="0"/>
    <n v="50000"/>
    <x v="2"/>
    <x v="1"/>
    <x v="0"/>
    <x v="1"/>
    <x v="1"/>
    <x v="1"/>
    <x v="1"/>
    <x v="1"/>
    <n v="0"/>
    <x v="0"/>
    <x v="0"/>
    <x v="0"/>
    <x v="0"/>
    <n v="0"/>
    <n v="1"/>
    <n v="0"/>
    <n v="0"/>
    <n v="0"/>
    <n v="0"/>
    <n v="1"/>
    <n v="0"/>
    <n v="0"/>
    <n v="0"/>
    <x v="6"/>
    <n v="2"/>
  </r>
  <r>
    <x v="0"/>
    <x v="3"/>
    <x v="2"/>
    <s v="Fintech"/>
    <x v="2"/>
    <x v="0"/>
    <n v="40000"/>
    <x v="2"/>
    <x v="1"/>
    <x v="0"/>
    <x v="0"/>
    <x v="0"/>
    <x v="0"/>
    <x v="0"/>
    <x v="0"/>
    <n v="1"/>
    <x v="1"/>
    <x v="0"/>
    <x v="0"/>
    <x v="0"/>
    <n v="0"/>
    <n v="1"/>
    <n v="0"/>
    <n v="0"/>
    <n v="0"/>
    <n v="0"/>
    <n v="0"/>
    <n v="0"/>
    <n v="0"/>
    <n v="0"/>
    <x v="7"/>
    <n v="1"/>
  </r>
  <r>
    <x v="3"/>
    <x v="1"/>
    <x v="2"/>
    <s v="Education"/>
    <x v="0"/>
    <x v="0"/>
    <n v="40000"/>
    <x v="0"/>
    <x v="1"/>
    <x v="0"/>
    <x v="0"/>
    <x v="0"/>
    <x v="0"/>
    <x v="0"/>
    <x v="0"/>
    <n v="0"/>
    <x v="0"/>
    <x v="0"/>
    <x v="1"/>
    <x v="0"/>
    <n v="0"/>
    <n v="1"/>
    <n v="0"/>
    <n v="0"/>
    <n v="0"/>
    <n v="0"/>
    <n v="0"/>
    <n v="0"/>
    <n v="0"/>
    <n v="0"/>
    <x v="5"/>
    <n v="1"/>
  </r>
  <r>
    <x v="0"/>
    <x v="0"/>
    <x v="0"/>
    <s v="Sustainable Energy"/>
    <x v="7"/>
    <x v="0"/>
    <n v="35000"/>
    <x v="1"/>
    <x v="1"/>
    <x v="0"/>
    <x v="0"/>
    <x v="0"/>
    <x v="0"/>
    <x v="0"/>
    <x v="0"/>
    <n v="0"/>
    <x v="0"/>
    <x v="0"/>
    <x v="0"/>
    <x v="0"/>
    <n v="0"/>
    <n v="1"/>
    <n v="1"/>
    <n v="0"/>
    <n v="0"/>
    <n v="0"/>
    <n v="0"/>
    <n v="0"/>
    <n v="0"/>
    <n v="1"/>
    <x v="0"/>
    <n v="2"/>
  </r>
  <r>
    <x v="0"/>
    <x v="5"/>
    <x v="0"/>
    <s v="Fintech"/>
    <x v="2"/>
    <x v="1"/>
    <n v="30000"/>
    <x v="1"/>
    <x v="1"/>
    <x v="0"/>
    <x v="0"/>
    <x v="0"/>
    <x v="0"/>
    <x v="1"/>
    <x v="0"/>
    <n v="1"/>
    <x v="0"/>
    <x v="0"/>
    <x v="0"/>
    <x v="0"/>
    <n v="0"/>
    <n v="1"/>
    <n v="0"/>
    <n v="0"/>
    <n v="0"/>
    <n v="0"/>
    <n v="0"/>
    <n v="0"/>
    <n v="0"/>
    <n v="0"/>
    <x v="0"/>
    <n v="1"/>
  </r>
  <r>
    <x v="2"/>
    <x v="5"/>
    <x v="1"/>
    <s v="Fintech"/>
    <x v="2"/>
    <x v="1"/>
    <n v="30000"/>
    <x v="2"/>
    <x v="0"/>
    <x v="1"/>
    <x v="0"/>
    <x v="0"/>
    <x v="1"/>
    <x v="0"/>
    <x v="1"/>
    <n v="0"/>
    <x v="0"/>
    <x v="0"/>
    <x v="0"/>
    <x v="0"/>
    <n v="0"/>
    <n v="0"/>
    <n v="0"/>
    <n v="0"/>
    <n v="0"/>
    <n v="0"/>
    <n v="0"/>
    <n v="0"/>
    <n v="1"/>
    <n v="0"/>
    <x v="1"/>
    <n v="1"/>
  </r>
  <r>
    <x v="0"/>
    <x v="5"/>
    <x v="1"/>
    <s v="Solar"/>
    <x v="7"/>
    <x v="1"/>
    <n v="27000"/>
    <x v="2"/>
    <x v="1"/>
    <x v="1"/>
    <x v="1"/>
    <x v="0"/>
    <x v="1"/>
    <x v="1"/>
    <x v="1"/>
    <n v="0"/>
    <x v="0"/>
    <x v="0"/>
    <x v="0"/>
    <x v="0"/>
    <n v="0"/>
    <n v="0"/>
    <n v="0"/>
    <n v="0"/>
    <n v="0"/>
    <n v="0"/>
    <n v="0"/>
    <n v="0"/>
    <n v="0"/>
    <n v="1"/>
    <x v="6"/>
    <n v="0"/>
  </r>
  <r>
    <x v="0"/>
    <x v="0"/>
    <x v="0"/>
    <s v="Fast Moving Consumer Goods"/>
    <x v="5"/>
    <x v="0"/>
    <n v="25000"/>
    <x v="2"/>
    <x v="0"/>
    <x v="1"/>
    <x v="0"/>
    <x v="0"/>
    <x v="1"/>
    <x v="0"/>
    <x v="0"/>
    <n v="0"/>
    <x v="0"/>
    <x v="0"/>
    <x v="1"/>
    <x v="0"/>
    <n v="0"/>
    <n v="0"/>
    <n v="0"/>
    <n v="0"/>
    <n v="0"/>
    <n v="0"/>
    <n v="1"/>
    <n v="0"/>
    <n v="0"/>
    <n v="0"/>
    <x v="4"/>
    <n v="1"/>
  </r>
  <r>
    <x v="0"/>
    <x v="5"/>
    <x v="2"/>
    <s v="People And Technology"/>
    <x v="2"/>
    <x v="1"/>
    <n v="15000"/>
    <x v="0"/>
    <x v="1"/>
    <x v="1"/>
    <x v="1"/>
    <x v="1"/>
    <x v="1"/>
    <x v="1"/>
    <x v="1"/>
    <n v="0"/>
    <x v="0"/>
    <x v="0"/>
    <x v="0"/>
    <x v="1"/>
    <n v="0"/>
    <n v="0"/>
    <n v="0"/>
    <n v="0"/>
    <n v="0"/>
    <n v="0"/>
    <n v="0"/>
    <n v="0"/>
    <n v="0"/>
    <n v="1"/>
    <x v="6"/>
    <n v="0"/>
  </r>
  <r>
    <x v="3"/>
    <x v="1"/>
    <x v="1"/>
    <s v="Agriculture"/>
    <x v="10"/>
    <x v="1"/>
    <n v="80000"/>
    <x v="2"/>
    <x v="0"/>
    <x v="0"/>
    <x v="1"/>
    <x v="0"/>
    <x v="0"/>
    <x v="0"/>
    <x v="0"/>
    <n v="0"/>
    <x v="0"/>
    <x v="0"/>
    <x v="0"/>
    <x v="0"/>
    <n v="0"/>
    <n v="0"/>
    <n v="0"/>
    <n v="0"/>
    <n v="0"/>
    <n v="0"/>
    <n v="0"/>
    <n v="0"/>
    <n v="0"/>
    <n v="1"/>
    <x v="4"/>
    <n v="0"/>
  </r>
  <r>
    <x v="1"/>
    <x v="5"/>
    <x v="1"/>
    <s v="Ngo"/>
    <x v="1"/>
    <x v="1"/>
    <n v="100000"/>
    <x v="1"/>
    <x v="1"/>
    <x v="1"/>
    <x v="1"/>
    <x v="0"/>
    <x v="0"/>
    <x v="0"/>
    <x v="1"/>
    <n v="0"/>
    <x v="0"/>
    <x v="0"/>
    <x v="1"/>
    <x v="1"/>
    <n v="0"/>
    <n v="1"/>
    <n v="1"/>
    <n v="0"/>
    <n v="0"/>
    <n v="1"/>
    <n v="1"/>
    <n v="0"/>
    <n v="0"/>
    <n v="0"/>
    <x v="4"/>
    <n v="4"/>
  </r>
  <r>
    <x v="0"/>
    <x v="5"/>
    <x v="1"/>
    <s v="Health"/>
    <x v="8"/>
    <x v="1"/>
    <n v="108500"/>
    <x v="2"/>
    <x v="0"/>
    <x v="1"/>
    <x v="0"/>
    <x v="0"/>
    <x v="0"/>
    <x v="0"/>
    <x v="0"/>
    <n v="0"/>
    <x v="1"/>
    <x v="0"/>
    <x v="0"/>
    <x v="0"/>
    <n v="0"/>
    <n v="1"/>
    <n v="1"/>
    <n v="0"/>
    <n v="0"/>
    <n v="0"/>
    <n v="1"/>
    <n v="0"/>
    <n v="0"/>
    <n v="0"/>
    <x v="0"/>
    <n v="3"/>
  </r>
  <r>
    <x v="0"/>
    <x v="1"/>
    <x v="1"/>
    <s v="Energy"/>
    <x v="7"/>
    <x v="0"/>
    <n v="160000"/>
    <x v="1"/>
    <x v="1"/>
    <x v="0"/>
    <x v="1"/>
    <x v="1"/>
    <x v="1"/>
    <x v="1"/>
    <x v="1"/>
    <n v="0"/>
    <x v="0"/>
    <x v="0"/>
    <x v="0"/>
    <x v="0"/>
    <n v="1"/>
    <n v="1"/>
    <n v="1"/>
    <n v="0"/>
    <n v="0"/>
    <n v="1"/>
    <n v="1"/>
    <n v="0"/>
    <n v="0"/>
    <n v="1"/>
    <x v="6"/>
    <n v="5"/>
  </r>
  <r>
    <x v="3"/>
    <x v="5"/>
    <x v="0"/>
    <s v="Health"/>
    <x v="8"/>
    <x v="0"/>
    <n v="65000"/>
    <x v="2"/>
    <x v="0"/>
    <x v="0"/>
    <x v="1"/>
    <x v="1"/>
    <x v="1"/>
    <x v="1"/>
    <x v="1"/>
    <n v="0"/>
    <x v="0"/>
    <x v="0"/>
    <x v="0"/>
    <x v="0"/>
    <n v="0"/>
    <n v="1"/>
    <n v="0"/>
    <n v="0"/>
    <n v="0"/>
    <n v="0"/>
    <n v="0"/>
    <n v="0"/>
    <n v="0"/>
    <n v="0"/>
    <x v="6"/>
    <n v="1"/>
  </r>
  <r>
    <x v="1"/>
    <x v="1"/>
    <x v="1"/>
    <s v="Automotive Industry"/>
    <x v="7"/>
    <x v="1"/>
    <n v="75000"/>
    <x v="1"/>
    <x v="0"/>
    <x v="0"/>
    <x v="0"/>
    <x v="0"/>
    <x v="0"/>
    <x v="0"/>
    <x v="1"/>
    <n v="0"/>
    <x v="1"/>
    <x v="0"/>
    <x v="0"/>
    <x v="0"/>
    <n v="1"/>
    <n v="1"/>
    <n v="0"/>
    <n v="0"/>
    <n v="1"/>
    <n v="0"/>
    <n v="0"/>
    <n v="0"/>
    <n v="0"/>
    <n v="0"/>
    <x v="0"/>
    <n v="3"/>
  </r>
  <r>
    <x v="0"/>
    <x v="1"/>
    <x v="2"/>
    <s v="Development - Ingo"/>
    <x v="1"/>
    <x v="1"/>
    <n v="300000"/>
    <x v="0"/>
    <x v="1"/>
    <x v="1"/>
    <x v="1"/>
    <x v="0"/>
    <x v="0"/>
    <x v="1"/>
    <x v="1"/>
    <n v="0"/>
    <x v="0"/>
    <x v="0"/>
    <x v="0"/>
    <x v="0"/>
    <n v="1"/>
    <n v="1"/>
    <n v="1"/>
    <n v="0"/>
    <n v="0"/>
    <n v="1"/>
    <n v="1"/>
    <n v="1"/>
    <n v="0"/>
    <n v="0"/>
    <x v="3"/>
    <n v="6"/>
  </r>
  <r>
    <x v="0"/>
    <x v="5"/>
    <x v="1"/>
    <s v="Financial"/>
    <x v="3"/>
    <x v="1"/>
    <n v="90000"/>
    <x v="2"/>
    <x v="1"/>
    <x v="1"/>
    <x v="1"/>
    <x v="0"/>
    <x v="0"/>
    <x v="1"/>
    <x v="1"/>
    <n v="0"/>
    <x v="0"/>
    <x v="0"/>
    <x v="0"/>
    <x v="0"/>
    <n v="0"/>
    <n v="1"/>
    <n v="0"/>
    <n v="0"/>
    <n v="0"/>
    <n v="0"/>
    <n v="0"/>
    <n v="0"/>
    <n v="0"/>
    <n v="0"/>
    <x v="3"/>
    <n v="1"/>
  </r>
  <r>
    <x v="0"/>
    <x v="1"/>
    <x v="2"/>
    <s v="Fintech And It"/>
    <x v="2"/>
    <x v="1"/>
    <n v="266000"/>
    <x v="1"/>
    <x v="1"/>
    <x v="0"/>
    <x v="0"/>
    <x v="0"/>
    <x v="0"/>
    <x v="1"/>
    <x v="1"/>
    <n v="0"/>
    <x v="0"/>
    <x v="0"/>
    <x v="0"/>
    <x v="0"/>
    <n v="1"/>
    <n v="1"/>
    <n v="1"/>
    <n v="0"/>
    <n v="0"/>
    <n v="1"/>
    <n v="1"/>
    <n v="0"/>
    <n v="0"/>
    <n v="0"/>
    <x v="2"/>
    <n v="5"/>
  </r>
  <r>
    <x v="0"/>
    <x v="1"/>
    <x v="2"/>
    <s v="Market Research"/>
    <x v="0"/>
    <x v="1"/>
    <n v="85000"/>
    <x v="1"/>
    <x v="1"/>
    <x v="1"/>
    <x v="1"/>
    <x v="1"/>
    <x v="1"/>
    <x v="1"/>
    <x v="1"/>
    <n v="0"/>
    <x v="0"/>
    <x v="1"/>
    <x v="0"/>
    <x v="0"/>
    <n v="0"/>
    <n v="1"/>
    <n v="1"/>
    <n v="0"/>
    <n v="0"/>
    <n v="0"/>
    <n v="0"/>
    <n v="0"/>
    <n v="0"/>
    <n v="0"/>
    <x v="6"/>
    <n v="2"/>
  </r>
  <r>
    <x v="0"/>
    <x v="5"/>
    <x v="1"/>
    <s v="Fmcg"/>
    <x v="5"/>
    <x v="1"/>
    <n v="160000"/>
    <x v="2"/>
    <x v="1"/>
    <x v="1"/>
    <x v="0"/>
    <x v="0"/>
    <x v="0"/>
    <x v="1"/>
    <x v="1"/>
    <n v="0"/>
    <x v="0"/>
    <x v="0"/>
    <x v="0"/>
    <x v="0"/>
    <n v="0"/>
    <n v="1"/>
    <n v="0"/>
    <n v="0"/>
    <n v="0"/>
    <n v="0"/>
    <n v="0"/>
    <n v="0"/>
    <n v="0"/>
    <n v="0"/>
    <x v="1"/>
    <n v="1"/>
  </r>
  <r>
    <x v="3"/>
    <x v="1"/>
    <x v="2"/>
    <s v="Logistics"/>
    <x v="11"/>
    <x v="0"/>
    <n v="80000"/>
    <x v="2"/>
    <x v="1"/>
    <x v="0"/>
    <x v="0"/>
    <x v="1"/>
    <x v="0"/>
    <x v="1"/>
    <x v="0"/>
    <n v="1"/>
    <x v="1"/>
    <x v="0"/>
    <x v="0"/>
    <x v="1"/>
    <n v="0"/>
    <n v="1"/>
    <n v="0"/>
    <n v="0"/>
    <n v="0"/>
    <n v="0"/>
    <n v="1"/>
    <n v="0"/>
    <n v="0"/>
    <n v="0"/>
    <x v="5"/>
    <n v="2"/>
  </r>
  <r>
    <x v="0"/>
    <x v="1"/>
    <x v="1"/>
    <s v="Telecommunications"/>
    <x v="2"/>
    <x v="1"/>
    <n v="190000"/>
    <x v="1"/>
    <x v="1"/>
    <x v="0"/>
    <x v="0"/>
    <x v="1"/>
    <x v="0"/>
    <x v="1"/>
    <x v="1"/>
    <n v="0"/>
    <x v="0"/>
    <x v="0"/>
    <x v="0"/>
    <x v="1"/>
    <n v="1"/>
    <n v="1"/>
    <n v="1"/>
    <n v="0"/>
    <n v="0"/>
    <n v="1"/>
    <n v="1"/>
    <n v="0"/>
    <n v="0"/>
    <n v="1"/>
    <x v="2"/>
    <n v="5"/>
  </r>
  <r>
    <x v="0"/>
    <x v="0"/>
    <x v="1"/>
    <s v="Hr"/>
    <x v="4"/>
    <x v="0"/>
    <n v="250000"/>
    <x v="2"/>
    <x v="1"/>
    <x v="1"/>
    <x v="0"/>
    <x v="0"/>
    <x v="0"/>
    <x v="1"/>
    <x v="0"/>
    <n v="0"/>
    <x v="0"/>
    <x v="0"/>
    <x v="0"/>
    <x v="0"/>
    <n v="0"/>
    <n v="0"/>
    <n v="0"/>
    <n v="0"/>
    <n v="0"/>
    <n v="0"/>
    <n v="0"/>
    <n v="0"/>
    <n v="0"/>
    <n v="1"/>
    <x v="2"/>
    <n v="0"/>
  </r>
  <r>
    <x v="0"/>
    <x v="1"/>
    <x v="2"/>
    <s v="Fmcg"/>
    <x v="5"/>
    <x v="0"/>
    <n v="50000"/>
    <x v="2"/>
    <x v="1"/>
    <x v="0"/>
    <x v="0"/>
    <x v="0"/>
    <x v="0"/>
    <x v="1"/>
    <x v="1"/>
    <n v="0"/>
    <x v="0"/>
    <x v="0"/>
    <x v="1"/>
    <x v="1"/>
    <n v="0"/>
    <n v="1"/>
    <n v="1"/>
    <n v="0"/>
    <n v="0"/>
    <n v="0"/>
    <n v="0"/>
    <n v="0"/>
    <n v="0"/>
    <n v="0"/>
    <x v="0"/>
    <n v="2"/>
  </r>
  <r>
    <x v="1"/>
    <x v="1"/>
    <x v="2"/>
    <s v="Environment Conservancy"/>
    <x v="10"/>
    <x v="1"/>
    <n v="160000"/>
    <x v="0"/>
    <x v="1"/>
    <x v="1"/>
    <x v="1"/>
    <x v="0"/>
    <x v="1"/>
    <x v="1"/>
    <x v="1"/>
    <n v="0"/>
    <x v="0"/>
    <x v="0"/>
    <x v="0"/>
    <x v="0"/>
    <n v="0"/>
    <n v="1"/>
    <n v="1"/>
    <n v="0"/>
    <n v="0"/>
    <n v="0"/>
    <n v="1"/>
    <n v="0"/>
    <n v="0"/>
    <n v="0"/>
    <x v="6"/>
    <n v="3"/>
  </r>
  <r>
    <x v="0"/>
    <x v="1"/>
    <x v="2"/>
    <s v="Non Profit Organization"/>
    <x v="1"/>
    <x v="0"/>
    <n v="70000"/>
    <x v="2"/>
    <x v="1"/>
    <x v="1"/>
    <x v="1"/>
    <x v="0"/>
    <x v="0"/>
    <x v="0"/>
    <x v="1"/>
    <n v="0"/>
    <x v="0"/>
    <x v="1"/>
    <x v="0"/>
    <x v="0"/>
    <n v="0"/>
    <n v="1"/>
    <n v="1"/>
    <n v="0"/>
    <n v="0"/>
    <n v="0"/>
    <n v="0"/>
    <n v="0"/>
    <n v="0"/>
    <n v="0"/>
    <x v="2"/>
    <n v="2"/>
  </r>
  <r>
    <x v="0"/>
    <x v="5"/>
    <x v="2"/>
    <s v="Business Information And Credit Management"/>
    <x v="12"/>
    <x v="0"/>
    <n v="50000"/>
    <x v="1"/>
    <x v="1"/>
    <x v="1"/>
    <x v="0"/>
    <x v="1"/>
    <x v="1"/>
    <x v="1"/>
    <x v="1"/>
    <n v="0"/>
    <x v="0"/>
    <x v="0"/>
    <x v="0"/>
    <x v="0"/>
    <n v="0"/>
    <n v="1"/>
    <n v="0"/>
    <n v="0"/>
    <n v="0"/>
    <n v="0"/>
    <n v="0"/>
    <n v="0"/>
    <n v="0"/>
    <n v="0"/>
    <x v="6"/>
    <n v="1"/>
  </r>
  <r>
    <x v="0"/>
    <x v="5"/>
    <x v="0"/>
    <s v="Ngo"/>
    <x v="1"/>
    <x v="0"/>
    <n v="100000"/>
    <x v="1"/>
    <x v="1"/>
    <x v="1"/>
    <x v="1"/>
    <x v="0"/>
    <x v="0"/>
    <x v="1"/>
    <x v="1"/>
    <n v="0"/>
    <x v="0"/>
    <x v="0"/>
    <x v="0"/>
    <x v="0"/>
    <n v="0"/>
    <n v="0"/>
    <n v="0"/>
    <n v="0"/>
    <n v="0"/>
    <n v="0"/>
    <n v="0"/>
    <n v="0"/>
    <n v="0"/>
    <n v="1"/>
    <x v="3"/>
    <n v="0"/>
  </r>
  <r>
    <x v="1"/>
    <x v="1"/>
    <x v="1"/>
    <s v="Health"/>
    <x v="8"/>
    <x v="1"/>
    <n v="90000"/>
    <x v="1"/>
    <x v="0"/>
    <x v="0"/>
    <x v="0"/>
    <x v="0"/>
    <x v="0"/>
    <x v="1"/>
    <x v="1"/>
    <n v="1"/>
    <x v="0"/>
    <x v="0"/>
    <x v="0"/>
    <x v="0"/>
    <n v="1"/>
    <n v="1"/>
    <n v="1"/>
    <n v="0"/>
    <n v="0"/>
    <n v="0"/>
    <n v="0"/>
    <n v="0"/>
    <n v="0"/>
    <n v="0"/>
    <x v="4"/>
    <n v="3"/>
  </r>
  <r>
    <x v="0"/>
    <x v="5"/>
    <x v="0"/>
    <s v="Marketing"/>
    <x v="9"/>
    <x v="1"/>
    <n v="15000"/>
    <x v="2"/>
    <x v="0"/>
    <x v="0"/>
    <x v="0"/>
    <x v="0"/>
    <x v="0"/>
    <x v="0"/>
    <x v="0"/>
    <n v="0"/>
    <x v="0"/>
    <x v="0"/>
    <x v="0"/>
    <x v="0"/>
    <n v="0"/>
    <n v="0"/>
    <n v="0"/>
    <n v="0"/>
    <n v="0"/>
    <n v="0"/>
    <n v="1"/>
    <n v="0"/>
    <n v="0"/>
    <n v="0"/>
    <x v="0"/>
    <n v="1"/>
  </r>
  <r>
    <x v="3"/>
    <x v="0"/>
    <x v="0"/>
    <s v="Research/Education"/>
    <x v="0"/>
    <x v="0"/>
    <n v="0"/>
    <x v="1"/>
    <x v="1"/>
    <x v="0"/>
    <x v="0"/>
    <x v="0"/>
    <x v="0"/>
    <x v="0"/>
    <x v="0"/>
    <n v="1"/>
    <x v="0"/>
    <x v="0"/>
    <x v="0"/>
    <x v="0"/>
    <n v="0"/>
    <n v="0"/>
    <n v="0"/>
    <n v="0"/>
    <n v="0"/>
    <n v="0"/>
    <n v="0"/>
    <n v="0"/>
    <n v="0"/>
    <n v="1"/>
    <x v="5"/>
    <n v="0"/>
  </r>
  <r>
    <x v="0"/>
    <x v="0"/>
    <x v="0"/>
    <s v="Professional Body"/>
    <x v="4"/>
    <x v="1"/>
    <n v="0"/>
    <x v="2"/>
    <x v="0"/>
    <x v="1"/>
    <x v="0"/>
    <x v="0"/>
    <x v="0"/>
    <x v="0"/>
    <x v="1"/>
    <n v="0"/>
    <x v="0"/>
    <x v="0"/>
    <x v="0"/>
    <x v="0"/>
    <n v="0"/>
    <n v="0"/>
    <n v="0"/>
    <n v="0"/>
    <n v="0"/>
    <n v="0"/>
    <n v="0"/>
    <n v="0"/>
    <n v="0"/>
    <n v="1"/>
    <x v="2"/>
    <n v="0"/>
  </r>
  <r>
    <x v="0"/>
    <x v="1"/>
    <x v="2"/>
    <s v="Artificial Intelligence"/>
    <x v="2"/>
    <x v="0"/>
    <n v="62000"/>
    <x v="2"/>
    <x v="1"/>
    <x v="1"/>
    <x v="0"/>
    <x v="1"/>
    <x v="1"/>
    <x v="0"/>
    <x v="1"/>
    <n v="0"/>
    <x v="1"/>
    <x v="0"/>
    <x v="0"/>
    <x v="0"/>
    <n v="1"/>
    <n v="1"/>
    <n v="0"/>
    <n v="0"/>
    <n v="0"/>
    <n v="0"/>
    <n v="0"/>
    <n v="0"/>
    <n v="0"/>
    <n v="0"/>
    <x v="1"/>
    <n v="2"/>
  </r>
  <r>
    <x v="1"/>
    <x v="1"/>
    <x v="1"/>
    <s v="Fintech"/>
    <x v="2"/>
    <x v="1"/>
    <n v="150000"/>
    <x v="2"/>
    <x v="0"/>
    <x v="1"/>
    <x v="0"/>
    <x v="0"/>
    <x v="0"/>
    <x v="1"/>
    <x v="1"/>
    <n v="0"/>
    <x v="0"/>
    <x v="0"/>
    <x v="0"/>
    <x v="0"/>
    <n v="1"/>
    <n v="1"/>
    <n v="1"/>
    <n v="0"/>
    <n v="0"/>
    <n v="0"/>
    <n v="0"/>
    <n v="0"/>
    <n v="0"/>
    <n v="0"/>
    <x v="1"/>
    <n v="3"/>
  </r>
  <r>
    <x v="3"/>
    <x v="5"/>
    <x v="1"/>
    <s v="Fintech"/>
    <x v="2"/>
    <x v="0"/>
    <n v="38000"/>
    <x v="2"/>
    <x v="1"/>
    <x v="0"/>
    <x v="0"/>
    <x v="1"/>
    <x v="1"/>
    <x v="1"/>
    <x v="1"/>
    <n v="0"/>
    <x v="0"/>
    <x v="0"/>
    <x v="1"/>
    <x v="0"/>
    <n v="1"/>
    <n v="0"/>
    <n v="0"/>
    <n v="0"/>
    <n v="0"/>
    <n v="0"/>
    <n v="0"/>
    <n v="0"/>
    <n v="0"/>
    <n v="0"/>
    <x v="1"/>
    <n v="1"/>
  </r>
  <r>
    <x v="0"/>
    <x v="5"/>
    <x v="1"/>
    <s v="Ngo"/>
    <x v="1"/>
    <x v="1"/>
    <n v="115000"/>
    <x v="1"/>
    <x v="1"/>
    <x v="1"/>
    <x v="1"/>
    <x v="1"/>
    <x v="0"/>
    <x v="0"/>
    <x v="1"/>
    <n v="0"/>
    <x v="0"/>
    <x v="0"/>
    <x v="1"/>
    <x v="1"/>
    <n v="0"/>
    <n v="1"/>
    <n v="1"/>
    <n v="0"/>
    <n v="0"/>
    <n v="1"/>
    <n v="1"/>
    <n v="0"/>
    <n v="0"/>
    <n v="0"/>
    <x v="2"/>
    <n v="4"/>
  </r>
  <r>
    <x v="0"/>
    <x v="0"/>
    <x v="0"/>
    <s v="Research"/>
    <x v="0"/>
    <x v="0"/>
    <n v="0"/>
    <x v="0"/>
    <x v="0"/>
    <x v="0"/>
    <x v="0"/>
    <x v="0"/>
    <x v="0"/>
    <x v="1"/>
    <x v="1"/>
    <n v="0"/>
    <x v="0"/>
    <x v="1"/>
    <x v="0"/>
    <x v="0"/>
    <n v="0"/>
    <n v="0"/>
    <n v="0"/>
    <n v="0"/>
    <n v="0"/>
    <n v="0"/>
    <n v="0"/>
    <n v="0"/>
    <n v="0"/>
    <n v="1"/>
    <x v="4"/>
    <n v="0"/>
  </r>
  <r>
    <x v="1"/>
    <x v="5"/>
    <x v="1"/>
    <s v="Finance"/>
    <x v="3"/>
    <x v="0"/>
    <n v="116000"/>
    <x v="1"/>
    <x v="1"/>
    <x v="0"/>
    <x v="0"/>
    <x v="0"/>
    <x v="0"/>
    <x v="1"/>
    <x v="1"/>
    <n v="0"/>
    <x v="0"/>
    <x v="0"/>
    <x v="0"/>
    <x v="0"/>
    <n v="1"/>
    <n v="1"/>
    <n v="1"/>
    <n v="0"/>
    <n v="0"/>
    <n v="0"/>
    <n v="0"/>
    <n v="0"/>
    <n v="0"/>
    <n v="0"/>
    <x v="2"/>
    <n v="3"/>
  </r>
  <r>
    <x v="0"/>
    <x v="1"/>
    <x v="1"/>
    <s v="Government- Taxation"/>
    <x v="6"/>
    <x v="1"/>
    <n v="177000"/>
    <x v="2"/>
    <x v="1"/>
    <x v="0"/>
    <x v="0"/>
    <x v="0"/>
    <x v="1"/>
    <x v="1"/>
    <x v="1"/>
    <n v="0"/>
    <x v="0"/>
    <x v="0"/>
    <x v="0"/>
    <x v="0"/>
    <n v="0"/>
    <n v="1"/>
    <n v="1"/>
    <n v="0"/>
    <n v="0"/>
    <n v="0"/>
    <n v="0"/>
    <n v="0"/>
    <n v="0"/>
    <n v="1"/>
    <x v="1"/>
    <n v="2"/>
  </r>
  <r>
    <x v="3"/>
    <x v="0"/>
    <x v="0"/>
    <s v="Health"/>
    <x v="8"/>
    <x v="0"/>
    <n v="35000"/>
    <x v="2"/>
    <x v="1"/>
    <x v="0"/>
    <x v="0"/>
    <x v="0"/>
    <x v="1"/>
    <x v="1"/>
    <x v="0"/>
    <n v="0"/>
    <x v="0"/>
    <x v="0"/>
    <x v="0"/>
    <x v="0"/>
    <n v="0"/>
    <n v="1"/>
    <n v="0"/>
    <n v="0"/>
    <n v="0"/>
    <n v="0"/>
    <n v="1"/>
    <n v="0"/>
    <n v="0"/>
    <n v="0"/>
    <x v="2"/>
    <n v="2"/>
  </r>
  <r>
    <x v="1"/>
    <x v="1"/>
    <x v="2"/>
    <s v="Bank"/>
    <x v="3"/>
    <x v="0"/>
    <n v="97000"/>
    <x v="2"/>
    <x v="1"/>
    <x v="1"/>
    <x v="0"/>
    <x v="0"/>
    <x v="1"/>
    <x v="1"/>
    <x v="1"/>
    <n v="0"/>
    <x v="0"/>
    <x v="0"/>
    <x v="0"/>
    <x v="0"/>
    <n v="0"/>
    <n v="1"/>
    <n v="0"/>
    <n v="0"/>
    <n v="0"/>
    <n v="0"/>
    <n v="1"/>
    <n v="0"/>
    <n v="0"/>
    <n v="0"/>
    <x v="3"/>
    <n v="2"/>
  </r>
  <r>
    <x v="2"/>
    <x v="1"/>
    <x v="2"/>
    <s v="Technology And Telecommunications"/>
    <x v="2"/>
    <x v="0"/>
    <n v="170000"/>
    <x v="0"/>
    <x v="1"/>
    <x v="1"/>
    <x v="0"/>
    <x v="0"/>
    <x v="0"/>
    <x v="1"/>
    <x v="1"/>
    <n v="1"/>
    <x v="0"/>
    <x v="0"/>
    <x v="0"/>
    <x v="0"/>
    <n v="1"/>
    <n v="1"/>
    <n v="0"/>
    <n v="0"/>
    <n v="0"/>
    <n v="0"/>
    <n v="0"/>
    <n v="0"/>
    <n v="0"/>
    <n v="1"/>
    <x v="2"/>
    <n v="2"/>
  </r>
  <r>
    <x v="0"/>
    <x v="0"/>
    <x v="1"/>
    <s v="Non-Profit"/>
    <x v="4"/>
    <x v="0"/>
    <n v="21000"/>
    <x v="1"/>
    <x v="1"/>
    <x v="1"/>
    <x v="0"/>
    <x v="0"/>
    <x v="0"/>
    <x v="1"/>
    <x v="1"/>
    <n v="0"/>
    <x v="0"/>
    <x v="1"/>
    <x v="0"/>
    <x v="0"/>
    <n v="0"/>
    <n v="1"/>
    <n v="0"/>
    <n v="0"/>
    <n v="0"/>
    <n v="0"/>
    <n v="1"/>
    <n v="0"/>
    <n v="0"/>
    <n v="0"/>
    <x v="2"/>
    <n v="2"/>
  </r>
  <r>
    <x v="3"/>
    <x v="1"/>
    <x v="2"/>
    <s v="Agriculture"/>
    <x v="10"/>
    <x v="1"/>
    <n v="130000"/>
    <x v="2"/>
    <x v="1"/>
    <x v="0"/>
    <x v="1"/>
    <x v="0"/>
    <x v="0"/>
    <x v="1"/>
    <x v="1"/>
    <n v="0"/>
    <x v="0"/>
    <x v="0"/>
    <x v="0"/>
    <x v="0"/>
    <n v="0"/>
    <n v="0"/>
    <n v="0"/>
    <n v="0"/>
    <n v="0"/>
    <n v="0"/>
    <n v="0"/>
    <n v="0"/>
    <n v="0"/>
    <n v="1"/>
    <x v="1"/>
    <n v="0"/>
  </r>
  <r>
    <x v="1"/>
    <x v="0"/>
    <x v="1"/>
    <s v="Finance - Pensions"/>
    <x v="6"/>
    <x v="1"/>
    <n v="25000"/>
    <x v="2"/>
    <x v="1"/>
    <x v="0"/>
    <x v="1"/>
    <x v="0"/>
    <x v="1"/>
    <x v="0"/>
    <x v="1"/>
    <n v="0"/>
    <x v="0"/>
    <x v="0"/>
    <x v="0"/>
    <x v="0"/>
    <n v="0"/>
    <n v="1"/>
    <n v="1"/>
    <n v="0"/>
    <n v="0"/>
    <n v="0"/>
    <n v="0"/>
    <n v="0"/>
    <n v="0"/>
    <n v="1"/>
    <x v="1"/>
    <n v="2"/>
  </r>
  <r>
    <x v="0"/>
    <x v="5"/>
    <x v="0"/>
    <s v="It"/>
    <x v="2"/>
    <x v="1"/>
    <n v="40000"/>
    <x v="2"/>
    <x v="1"/>
    <x v="1"/>
    <x v="0"/>
    <x v="0"/>
    <x v="0"/>
    <x v="1"/>
    <x v="1"/>
    <n v="0"/>
    <x v="0"/>
    <x v="0"/>
    <x v="0"/>
    <x v="0"/>
    <n v="0"/>
    <n v="1"/>
    <n v="0"/>
    <n v="0"/>
    <n v="0"/>
    <n v="0"/>
    <n v="1"/>
    <n v="0"/>
    <n v="0"/>
    <n v="0"/>
    <x v="1"/>
    <n v="2"/>
  </r>
  <r>
    <x v="0"/>
    <x v="5"/>
    <x v="3"/>
    <s v="Utilities"/>
    <x v="6"/>
    <x v="1"/>
    <n v="150000"/>
    <x v="2"/>
    <x v="1"/>
    <x v="0"/>
    <x v="1"/>
    <x v="1"/>
    <x v="1"/>
    <x v="1"/>
    <x v="1"/>
    <n v="0"/>
    <x v="0"/>
    <x v="0"/>
    <x v="0"/>
    <x v="0"/>
    <n v="0"/>
    <n v="1"/>
    <n v="1"/>
    <n v="0"/>
    <n v="0"/>
    <n v="0"/>
    <n v="0"/>
    <n v="0"/>
    <n v="0"/>
    <n v="0"/>
    <x v="6"/>
    <n v="2"/>
  </r>
  <r>
    <x v="3"/>
    <x v="1"/>
    <x v="2"/>
    <s v="Telecommunications"/>
    <x v="2"/>
    <x v="1"/>
    <n v="140000"/>
    <x v="1"/>
    <x v="1"/>
    <x v="0"/>
    <x v="0"/>
    <x v="0"/>
    <x v="0"/>
    <x v="1"/>
    <x v="0"/>
    <n v="0"/>
    <x v="0"/>
    <x v="0"/>
    <x v="0"/>
    <x v="0"/>
    <n v="1"/>
    <n v="1"/>
    <n v="1"/>
    <n v="0"/>
    <n v="0"/>
    <n v="0"/>
    <n v="1"/>
    <n v="0"/>
    <n v="0"/>
    <n v="0"/>
    <x v="4"/>
    <n v="4"/>
  </r>
  <r>
    <x v="0"/>
    <x v="5"/>
    <x v="2"/>
    <s v="Health"/>
    <x v="8"/>
    <x v="1"/>
    <n v="112000"/>
    <x v="2"/>
    <x v="1"/>
    <x v="1"/>
    <x v="1"/>
    <x v="0"/>
    <x v="1"/>
    <x v="1"/>
    <x v="1"/>
    <n v="0"/>
    <x v="0"/>
    <x v="0"/>
    <x v="1"/>
    <x v="0"/>
    <n v="0"/>
    <n v="1"/>
    <n v="0"/>
    <n v="0"/>
    <n v="0"/>
    <n v="0"/>
    <n v="1"/>
    <n v="0"/>
    <n v="0"/>
    <n v="0"/>
    <x v="3"/>
    <n v="2"/>
  </r>
  <r>
    <x v="0"/>
    <x v="1"/>
    <x v="3"/>
    <s v="Retail"/>
    <x v="5"/>
    <x v="1"/>
    <n v="270000"/>
    <x v="2"/>
    <x v="1"/>
    <x v="1"/>
    <x v="0"/>
    <x v="0"/>
    <x v="1"/>
    <x v="0"/>
    <x v="1"/>
    <n v="0"/>
    <x v="0"/>
    <x v="0"/>
    <x v="0"/>
    <x v="0"/>
    <n v="0"/>
    <n v="1"/>
    <n v="0"/>
    <n v="0"/>
    <n v="0"/>
    <n v="0"/>
    <n v="1"/>
    <n v="0"/>
    <n v="0"/>
    <n v="0"/>
    <x v="1"/>
    <n v="2"/>
  </r>
  <r>
    <x v="0"/>
    <x v="1"/>
    <x v="2"/>
    <s v="Media"/>
    <x v="9"/>
    <x v="1"/>
    <n v="180000"/>
    <x v="1"/>
    <x v="1"/>
    <x v="1"/>
    <x v="0"/>
    <x v="0"/>
    <x v="0"/>
    <x v="0"/>
    <x v="1"/>
    <n v="0"/>
    <x v="1"/>
    <x v="0"/>
    <x v="0"/>
    <x v="0"/>
    <n v="0"/>
    <n v="1"/>
    <n v="1"/>
    <n v="0"/>
    <n v="0"/>
    <n v="0"/>
    <n v="1"/>
    <n v="0"/>
    <n v="0"/>
    <n v="0"/>
    <x v="4"/>
    <n v="3"/>
  </r>
  <r>
    <x v="0"/>
    <x v="3"/>
    <x v="3"/>
    <s v="Market Research"/>
    <x v="0"/>
    <x v="0"/>
    <n v="150000"/>
    <x v="1"/>
    <x v="1"/>
    <x v="0"/>
    <x v="0"/>
    <x v="0"/>
    <x v="0"/>
    <x v="1"/>
    <x v="1"/>
    <n v="0"/>
    <x v="0"/>
    <x v="0"/>
    <x v="0"/>
    <x v="0"/>
    <n v="0"/>
    <n v="1"/>
    <n v="1"/>
    <n v="0"/>
    <n v="0"/>
    <n v="0"/>
    <n v="0"/>
    <n v="0"/>
    <n v="0"/>
    <n v="0"/>
    <x v="2"/>
    <n v="2"/>
  </r>
  <r>
    <x v="0"/>
    <x v="5"/>
    <x v="1"/>
    <s v="Gaming"/>
    <x v="2"/>
    <x v="1"/>
    <n v="200000"/>
    <x v="0"/>
    <x v="0"/>
    <x v="0"/>
    <x v="0"/>
    <x v="1"/>
    <x v="1"/>
    <x v="1"/>
    <x v="1"/>
    <n v="0"/>
    <x v="0"/>
    <x v="0"/>
    <x v="0"/>
    <x v="0"/>
    <n v="1"/>
    <n v="0"/>
    <n v="0"/>
    <n v="0"/>
    <n v="0"/>
    <n v="0"/>
    <n v="0"/>
    <n v="0"/>
    <n v="0"/>
    <n v="0"/>
    <x v="3"/>
    <n v="1"/>
  </r>
  <r>
    <x v="0"/>
    <x v="5"/>
    <x v="2"/>
    <s v="Health"/>
    <x v="8"/>
    <x v="1"/>
    <n v="108500"/>
    <x v="2"/>
    <x v="1"/>
    <x v="1"/>
    <x v="0"/>
    <x v="0"/>
    <x v="0"/>
    <x v="0"/>
    <x v="1"/>
    <n v="0"/>
    <x v="1"/>
    <x v="0"/>
    <x v="0"/>
    <x v="0"/>
    <n v="0"/>
    <n v="1"/>
    <n v="0"/>
    <n v="0"/>
    <n v="0"/>
    <n v="0"/>
    <n v="0"/>
    <n v="0"/>
    <n v="0"/>
    <n v="0"/>
    <x v="4"/>
    <n v="1"/>
  </r>
  <r>
    <x v="0"/>
    <x v="1"/>
    <x v="2"/>
    <s v="Health"/>
    <x v="8"/>
    <x v="1"/>
    <n v="45000"/>
    <x v="2"/>
    <x v="1"/>
    <x v="1"/>
    <x v="1"/>
    <x v="0"/>
    <x v="1"/>
    <x v="1"/>
    <x v="1"/>
    <n v="0"/>
    <x v="0"/>
    <x v="0"/>
    <x v="0"/>
    <x v="0"/>
    <n v="0"/>
    <n v="1"/>
    <n v="1"/>
    <n v="0"/>
    <n v="0"/>
    <n v="0"/>
    <n v="1"/>
    <n v="0"/>
    <n v="0"/>
    <n v="0"/>
    <x v="6"/>
    <n v="3"/>
  </r>
  <r>
    <x v="0"/>
    <x v="1"/>
    <x v="2"/>
    <s v="Consulting"/>
    <x v="12"/>
    <x v="0"/>
    <n v="100000"/>
    <x v="2"/>
    <x v="1"/>
    <x v="0"/>
    <x v="0"/>
    <x v="0"/>
    <x v="0"/>
    <x v="0"/>
    <x v="0"/>
    <n v="0"/>
    <x v="1"/>
    <x v="0"/>
    <x v="1"/>
    <x v="0"/>
    <n v="0"/>
    <n v="1"/>
    <n v="1"/>
    <n v="0"/>
    <n v="0"/>
    <n v="0"/>
    <n v="0"/>
    <n v="0"/>
    <n v="0"/>
    <n v="1"/>
    <x v="7"/>
    <n v="2"/>
  </r>
  <r>
    <x v="0"/>
    <x v="1"/>
    <x v="2"/>
    <s v="Health"/>
    <x v="8"/>
    <x v="1"/>
    <n v="108500"/>
    <x v="2"/>
    <x v="1"/>
    <x v="1"/>
    <x v="0"/>
    <x v="0"/>
    <x v="0"/>
    <x v="0"/>
    <x v="0"/>
    <n v="0"/>
    <x v="1"/>
    <x v="0"/>
    <x v="0"/>
    <x v="0"/>
    <n v="0"/>
    <n v="1"/>
    <n v="0"/>
    <n v="0"/>
    <n v="0"/>
    <n v="0"/>
    <n v="0"/>
    <n v="0"/>
    <n v="0"/>
    <n v="0"/>
    <x v="0"/>
    <n v="1"/>
  </r>
  <r>
    <x v="0"/>
    <x v="5"/>
    <x v="1"/>
    <s v="Fmcg"/>
    <x v="5"/>
    <x v="0"/>
    <n v="77000"/>
    <x v="2"/>
    <x v="0"/>
    <x v="0"/>
    <x v="0"/>
    <x v="0"/>
    <x v="0"/>
    <x v="0"/>
    <x v="1"/>
    <n v="0"/>
    <x v="1"/>
    <x v="0"/>
    <x v="0"/>
    <x v="0"/>
    <n v="0"/>
    <n v="0"/>
    <n v="0"/>
    <n v="0"/>
    <n v="0"/>
    <n v="0"/>
    <n v="0"/>
    <n v="0"/>
    <n v="0"/>
    <n v="1"/>
    <x v="0"/>
    <n v="0"/>
  </r>
  <r>
    <x v="0"/>
    <x v="3"/>
    <x v="2"/>
    <s v="Fintech"/>
    <x v="2"/>
    <x v="1"/>
    <n v="260000"/>
    <x v="1"/>
    <x v="1"/>
    <x v="0"/>
    <x v="0"/>
    <x v="0"/>
    <x v="0"/>
    <x v="0"/>
    <x v="1"/>
    <n v="0"/>
    <x v="0"/>
    <x v="0"/>
    <x v="0"/>
    <x v="0"/>
    <n v="1"/>
    <n v="1"/>
    <n v="1"/>
    <n v="0"/>
    <n v="0"/>
    <n v="1"/>
    <n v="1"/>
    <n v="0"/>
    <n v="0"/>
    <n v="0"/>
    <x v="4"/>
    <n v="5"/>
  </r>
  <r>
    <x v="1"/>
    <x v="1"/>
    <x v="2"/>
    <s v="Media"/>
    <x v="9"/>
    <x v="0"/>
    <n v="450000"/>
    <x v="0"/>
    <x v="1"/>
    <x v="0"/>
    <x v="0"/>
    <x v="0"/>
    <x v="0"/>
    <x v="0"/>
    <x v="1"/>
    <n v="0"/>
    <x v="0"/>
    <x v="0"/>
    <x v="0"/>
    <x v="0"/>
    <n v="0"/>
    <n v="0"/>
    <n v="0"/>
    <n v="0"/>
    <n v="0"/>
    <n v="0"/>
    <n v="0"/>
    <n v="0"/>
    <n v="0"/>
    <n v="1"/>
    <x v="4"/>
    <n v="0"/>
  </r>
  <r>
    <x v="1"/>
    <x v="4"/>
    <x v="3"/>
    <s v="Healtg"/>
    <x v="2"/>
    <x v="1"/>
    <n v="185000"/>
    <x v="2"/>
    <x v="1"/>
    <x v="1"/>
    <x v="1"/>
    <x v="0"/>
    <x v="1"/>
    <x v="1"/>
    <x v="1"/>
    <n v="0"/>
    <x v="0"/>
    <x v="0"/>
    <x v="1"/>
    <x v="1"/>
    <n v="0"/>
    <n v="1"/>
    <n v="0"/>
    <n v="0"/>
    <n v="0"/>
    <n v="0"/>
    <n v="0"/>
    <n v="0"/>
    <n v="0"/>
    <n v="0"/>
    <x v="1"/>
    <n v="1"/>
  </r>
  <r>
    <x v="0"/>
    <x v="1"/>
    <x v="0"/>
    <s v="Consumer Tech And Media"/>
    <x v="2"/>
    <x v="1"/>
    <n v="60000"/>
    <x v="2"/>
    <x v="1"/>
    <x v="0"/>
    <x v="0"/>
    <x v="0"/>
    <x v="1"/>
    <x v="1"/>
    <x v="0"/>
    <n v="0"/>
    <x v="0"/>
    <x v="0"/>
    <x v="0"/>
    <x v="0"/>
    <n v="1"/>
    <n v="1"/>
    <n v="1"/>
    <n v="0"/>
    <n v="0"/>
    <n v="0"/>
    <n v="0"/>
    <n v="0"/>
    <n v="0"/>
    <n v="0"/>
    <x v="2"/>
    <n v="3"/>
  </r>
  <r>
    <x v="0"/>
    <x v="1"/>
    <x v="2"/>
    <s v="Fmcg Consulting"/>
    <x v="12"/>
    <x v="1"/>
    <n v="94000"/>
    <x v="1"/>
    <x v="1"/>
    <x v="1"/>
    <x v="1"/>
    <x v="0"/>
    <x v="0"/>
    <x v="1"/>
    <x v="0"/>
    <n v="0"/>
    <x v="0"/>
    <x v="0"/>
    <x v="0"/>
    <x v="0"/>
    <n v="1"/>
    <n v="1"/>
    <n v="1"/>
    <n v="0"/>
    <n v="0"/>
    <n v="0"/>
    <n v="1"/>
    <n v="0"/>
    <n v="0"/>
    <n v="0"/>
    <x v="1"/>
    <n v="4"/>
  </r>
  <r>
    <x v="1"/>
    <x v="1"/>
    <x v="2"/>
    <s v="Non Profit"/>
    <x v="1"/>
    <x v="1"/>
    <n v="201500"/>
    <x v="1"/>
    <x v="1"/>
    <x v="1"/>
    <x v="1"/>
    <x v="0"/>
    <x v="0"/>
    <x v="1"/>
    <x v="1"/>
    <n v="0"/>
    <x v="0"/>
    <x v="0"/>
    <x v="0"/>
    <x v="0"/>
    <n v="0"/>
    <n v="1"/>
    <n v="0"/>
    <n v="0"/>
    <n v="0"/>
    <n v="0"/>
    <n v="0"/>
    <n v="0"/>
    <n v="0"/>
    <n v="0"/>
    <x v="3"/>
    <n v="1"/>
  </r>
  <r>
    <x v="0"/>
    <x v="1"/>
    <x v="1"/>
    <s v="Conservation"/>
    <x v="10"/>
    <x v="1"/>
    <n v="130000"/>
    <x v="2"/>
    <x v="1"/>
    <x v="1"/>
    <x v="0"/>
    <x v="1"/>
    <x v="1"/>
    <x v="1"/>
    <x v="0"/>
    <n v="0"/>
    <x v="0"/>
    <x v="0"/>
    <x v="0"/>
    <x v="0"/>
    <n v="1"/>
    <n v="1"/>
    <n v="0"/>
    <n v="0"/>
    <n v="0"/>
    <n v="0"/>
    <n v="1"/>
    <n v="0"/>
    <n v="0"/>
    <n v="1"/>
    <x v="3"/>
    <n v="3"/>
  </r>
  <r>
    <x v="0"/>
    <x v="5"/>
    <x v="1"/>
    <s v="Finance"/>
    <x v="3"/>
    <x v="1"/>
    <n v="90000"/>
    <x v="2"/>
    <x v="1"/>
    <x v="1"/>
    <x v="0"/>
    <x v="0"/>
    <x v="0"/>
    <x v="1"/>
    <x v="1"/>
    <n v="0"/>
    <x v="0"/>
    <x v="0"/>
    <x v="0"/>
    <x v="0"/>
    <n v="0"/>
    <n v="1"/>
    <n v="1"/>
    <n v="0"/>
    <n v="0"/>
    <n v="0"/>
    <n v="0"/>
    <n v="0"/>
    <n v="0"/>
    <n v="0"/>
    <x v="1"/>
    <n v="2"/>
  </r>
  <r>
    <x v="3"/>
    <x v="3"/>
    <x v="2"/>
    <s v="Fintech"/>
    <x v="2"/>
    <x v="1"/>
    <n v="250000"/>
    <x v="1"/>
    <x v="0"/>
    <x v="0"/>
    <x v="0"/>
    <x v="0"/>
    <x v="0"/>
    <x v="0"/>
    <x v="0"/>
    <n v="0"/>
    <x v="0"/>
    <x v="0"/>
    <x v="0"/>
    <x v="0"/>
    <n v="1"/>
    <n v="1"/>
    <n v="0"/>
    <n v="0"/>
    <n v="0"/>
    <n v="0"/>
    <n v="1"/>
    <n v="0"/>
    <n v="0"/>
    <n v="0"/>
    <x v="0"/>
    <n v="3"/>
  </r>
  <r>
    <x v="0"/>
    <x v="1"/>
    <x v="2"/>
    <s v="Fmcg"/>
    <x v="5"/>
    <x v="1"/>
    <n v="40000"/>
    <x v="2"/>
    <x v="1"/>
    <x v="1"/>
    <x v="0"/>
    <x v="0"/>
    <x v="1"/>
    <x v="1"/>
    <x v="1"/>
    <n v="0"/>
    <x v="0"/>
    <x v="1"/>
    <x v="0"/>
    <x v="0"/>
    <n v="0"/>
    <n v="0"/>
    <n v="0"/>
    <n v="0"/>
    <n v="0"/>
    <n v="0"/>
    <n v="0"/>
    <n v="0"/>
    <n v="0"/>
    <n v="1"/>
    <x v="1"/>
    <n v="0"/>
  </r>
  <r>
    <x v="1"/>
    <x v="1"/>
    <x v="3"/>
    <s v="Fintech"/>
    <x v="2"/>
    <x v="1"/>
    <n v="130000"/>
    <x v="2"/>
    <x v="0"/>
    <x v="1"/>
    <x v="1"/>
    <x v="0"/>
    <x v="1"/>
    <x v="0"/>
    <x v="1"/>
    <n v="0"/>
    <x v="0"/>
    <x v="0"/>
    <x v="0"/>
    <x v="0"/>
    <n v="0"/>
    <n v="1"/>
    <n v="0"/>
    <n v="0"/>
    <n v="0"/>
    <n v="0"/>
    <n v="1"/>
    <n v="0"/>
    <n v="0"/>
    <n v="0"/>
    <x v="3"/>
    <n v="2"/>
  </r>
  <r>
    <x v="0"/>
    <x v="0"/>
    <x v="1"/>
    <s v="Wholesale And Retail"/>
    <x v="5"/>
    <x v="1"/>
    <n v="15000"/>
    <x v="2"/>
    <x v="1"/>
    <x v="1"/>
    <x v="1"/>
    <x v="0"/>
    <x v="1"/>
    <x v="0"/>
    <x v="1"/>
    <n v="0"/>
    <x v="0"/>
    <x v="0"/>
    <x v="0"/>
    <x v="0"/>
    <n v="0"/>
    <n v="0"/>
    <n v="0"/>
    <n v="0"/>
    <n v="0"/>
    <n v="0"/>
    <n v="0"/>
    <n v="0"/>
    <n v="0"/>
    <n v="1"/>
    <x v="3"/>
    <n v="0"/>
  </r>
  <r>
    <x v="0"/>
    <x v="1"/>
    <x v="2"/>
    <s v="Fintech"/>
    <x v="2"/>
    <x v="0"/>
    <n v="180000"/>
    <x v="1"/>
    <x v="1"/>
    <x v="0"/>
    <x v="0"/>
    <x v="1"/>
    <x v="0"/>
    <x v="1"/>
    <x v="0"/>
    <n v="0"/>
    <x v="1"/>
    <x v="0"/>
    <x v="1"/>
    <x v="0"/>
    <n v="0"/>
    <n v="1"/>
    <n v="0"/>
    <n v="0"/>
    <n v="0"/>
    <n v="0"/>
    <n v="0"/>
    <n v="1"/>
    <n v="0"/>
    <n v="0"/>
    <x v="0"/>
    <n v="2"/>
  </r>
  <r>
    <x v="0"/>
    <x v="0"/>
    <x v="0"/>
    <s v="Hr"/>
    <x v="4"/>
    <x v="1"/>
    <n v="25000"/>
    <x v="0"/>
    <x v="0"/>
    <x v="1"/>
    <x v="0"/>
    <x v="0"/>
    <x v="0"/>
    <x v="1"/>
    <x v="1"/>
    <n v="0"/>
    <x v="0"/>
    <x v="0"/>
    <x v="0"/>
    <x v="0"/>
    <n v="0"/>
    <n v="0"/>
    <n v="0"/>
    <n v="0"/>
    <n v="0"/>
    <n v="0"/>
    <n v="0"/>
    <n v="0"/>
    <n v="0"/>
    <n v="1"/>
    <x v="1"/>
    <n v="0"/>
  </r>
  <r>
    <x v="0"/>
    <x v="0"/>
    <x v="1"/>
    <s v="Emobility"/>
    <x v="2"/>
    <x v="0"/>
    <n v="20000"/>
    <x v="2"/>
    <x v="0"/>
    <x v="0"/>
    <x v="0"/>
    <x v="0"/>
    <x v="0"/>
    <x v="0"/>
    <x v="0"/>
    <n v="0"/>
    <x v="0"/>
    <x v="0"/>
    <x v="0"/>
    <x v="0"/>
    <n v="0"/>
    <n v="0"/>
    <n v="0"/>
    <n v="0"/>
    <n v="0"/>
    <n v="0"/>
    <n v="1"/>
    <n v="0"/>
    <n v="0"/>
    <n v="0"/>
    <x v="0"/>
    <n v="1"/>
  </r>
  <r>
    <x v="1"/>
    <x v="3"/>
    <x v="2"/>
    <s v="E-Commerce"/>
    <x v="2"/>
    <x v="1"/>
    <n v="200000"/>
    <x v="2"/>
    <x v="0"/>
    <x v="0"/>
    <x v="0"/>
    <x v="0"/>
    <x v="0"/>
    <x v="0"/>
    <x v="1"/>
    <n v="0"/>
    <x v="0"/>
    <x v="0"/>
    <x v="0"/>
    <x v="0"/>
    <n v="0"/>
    <n v="1"/>
    <n v="1"/>
    <n v="0"/>
    <n v="0"/>
    <n v="0"/>
    <n v="0"/>
    <n v="0"/>
    <n v="0"/>
    <n v="0"/>
    <x v="4"/>
    <n v="2"/>
  </r>
  <r>
    <x v="0"/>
    <x v="0"/>
    <x v="0"/>
    <s v="Health"/>
    <x v="8"/>
    <x v="0"/>
    <n v="40000"/>
    <x v="1"/>
    <x v="0"/>
    <x v="1"/>
    <x v="0"/>
    <x v="0"/>
    <x v="0"/>
    <x v="0"/>
    <x v="1"/>
    <n v="0"/>
    <x v="0"/>
    <x v="0"/>
    <x v="0"/>
    <x v="0"/>
    <n v="0"/>
    <n v="1"/>
    <n v="0"/>
    <n v="0"/>
    <n v="0"/>
    <n v="0"/>
    <n v="0"/>
    <n v="0"/>
    <n v="0"/>
    <n v="0"/>
    <x v="2"/>
    <n v="1"/>
  </r>
  <r>
    <x v="1"/>
    <x v="1"/>
    <x v="2"/>
    <s v="Fmcg"/>
    <x v="5"/>
    <x v="0"/>
    <n v="100000"/>
    <x v="1"/>
    <x v="0"/>
    <x v="0"/>
    <x v="0"/>
    <x v="0"/>
    <x v="0"/>
    <x v="1"/>
    <x v="1"/>
    <n v="0"/>
    <x v="0"/>
    <x v="0"/>
    <x v="0"/>
    <x v="0"/>
    <n v="0"/>
    <n v="0"/>
    <n v="0"/>
    <n v="0"/>
    <n v="0"/>
    <n v="0"/>
    <n v="0"/>
    <n v="0"/>
    <n v="0"/>
    <n v="1"/>
    <x v="2"/>
    <n v="0"/>
  </r>
  <r>
    <x v="2"/>
    <x v="1"/>
    <x v="2"/>
    <s v="Non Profit"/>
    <x v="1"/>
    <x v="0"/>
    <n v="240000"/>
    <x v="2"/>
    <x v="1"/>
    <x v="0"/>
    <x v="0"/>
    <x v="1"/>
    <x v="1"/>
    <x v="1"/>
    <x v="1"/>
    <n v="0"/>
    <x v="0"/>
    <x v="0"/>
    <x v="0"/>
    <x v="1"/>
    <n v="0"/>
    <n v="1"/>
    <n v="1"/>
    <n v="0"/>
    <n v="0"/>
    <n v="0"/>
    <n v="1"/>
    <n v="0"/>
    <n v="0"/>
    <n v="1"/>
    <x v="1"/>
    <n v="3"/>
  </r>
  <r>
    <x v="0"/>
    <x v="5"/>
    <x v="0"/>
    <s v="Fintech"/>
    <x v="2"/>
    <x v="1"/>
    <n v="50000"/>
    <x v="2"/>
    <x v="0"/>
    <x v="0"/>
    <x v="1"/>
    <x v="0"/>
    <x v="1"/>
    <x v="0"/>
    <x v="1"/>
    <n v="0"/>
    <x v="0"/>
    <x v="0"/>
    <x v="0"/>
    <x v="1"/>
    <n v="0"/>
    <n v="1"/>
    <n v="0"/>
    <n v="0"/>
    <n v="0"/>
    <n v="0"/>
    <n v="1"/>
    <n v="0"/>
    <n v="0"/>
    <n v="0"/>
    <x v="2"/>
    <n v="2"/>
  </r>
  <r>
    <x v="0"/>
    <x v="5"/>
    <x v="0"/>
    <s v="Fintech"/>
    <x v="2"/>
    <x v="1"/>
    <n v="85000"/>
    <x v="0"/>
    <x v="1"/>
    <x v="1"/>
    <x v="1"/>
    <x v="0"/>
    <x v="1"/>
    <x v="1"/>
    <x v="1"/>
    <n v="0"/>
    <x v="0"/>
    <x v="0"/>
    <x v="0"/>
    <x v="0"/>
    <n v="1"/>
    <n v="1"/>
    <n v="0"/>
    <n v="0"/>
    <n v="0"/>
    <n v="0"/>
    <n v="1"/>
    <n v="0"/>
    <n v="0"/>
    <n v="0"/>
    <x v="6"/>
    <n v="3"/>
  </r>
  <r>
    <x v="0"/>
    <x v="2"/>
    <x v="2"/>
    <s v="Banking"/>
    <x v="3"/>
    <x v="1"/>
    <n v="180000"/>
    <x v="2"/>
    <x v="1"/>
    <x v="1"/>
    <x v="0"/>
    <x v="0"/>
    <x v="0"/>
    <x v="1"/>
    <x v="1"/>
    <n v="0"/>
    <x v="0"/>
    <x v="0"/>
    <x v="0"/>
    <x v="0"/>
    <n v="1"/>
    <n v="1"/>
    <n v="1"/>
    <n v="0"/>
    <n v="0"/>
    <n v="0"/>
    <n v="0"/>
    <n v="0"/>
    <n v="0"/>
    <n v="0"/>
    <x v="1"/>
    <n v="3"/>
  </r>
  <r>
    <x v="0"/>
    <x v="5"/>
    <x v="1"/>
    <s v="Pension Administration"/>
    <x v="6"/>
    <x v="0"/>
    <n v="70000"/>
    <x v="2"/>
    <x v="1"/>
    <x v="0"/>
    <x v="1"/>
    <x v="0"/>
    <x v="0"/>
    <x v="1"/>
    <x v="1"/>
    <n v="0"/>
    <x v="0"/>
    <x v="0"/>
    <x v="0"/>
    <x v="0"/>
    <n v="0"/>
    <n v="1"/>
    <n v="1"/>
    <n v="0"/>
    <n v="0"/>
    <n v="0"/>
    <n v="1"/>
    <n v="1"/>
    <n v="1"/>
    <n v="0"/>
    <x v="1"/>
    <n v="5"/>
  </r>
  <r>
    <x v="2"/>
    <x v="3"/>
    <x v="3"/>
    <s v="Fintech"/>
    <x v="2"/>
    <x v="0"/>
    <n v="270000"/>
    <x v="1"/>
    <x v="1"/>
    <x v="0"/>
    <x v="0"/>
    <x v="0"/>
    <x v="0"/>
    <x v="1"/>
    <x v="0"/>
    <n v="1"/>
    <x v="1"/>
    <x v="0"/>
    <x v="1"/>
    <x v="0"/>
    <n v="1"/>
    <n v="1"/>
    <n v="1"/>
    <n v="0"/>
    <n v="1"/>
    <n v="1"/>
    <n v="1"/>
    <n v="1"/>
    <n v="1"/>
    <n v="0"/>
    <x v="7"/>
    <n v="8"/>
  </r>
  <r>
    <x v="0"/>
    <x v="1"/>
    <x v="2"/>
    <s v="It"/>
    <x v="2"/>
    <x v="1"/>
    <n v="50000"/>
    <x v="1"/>
    <x v="0"/>
    <x v="1"/>
    <x v="0"/>
    <x v="0"/>
    <x v="0"/>
    <x v="0"/>
    <x v="1"/>
    <n v="0"/>
    <x v="0"/>
    <x v="0"/>
    <x v="0"/>
    <x v="0"/>
    <n v="0"/>
    <n v="1"/>
    <n v="1"/>
    <n v="0"/>
    <n v="0"/>
    <n v="0"/>
    <n v="1"/>
    <n v="1"/>
    <n v="0"/>
    <n v="0"/>
    <x v="2"/>
    <n v="4"/>
  </r>
  <r>
    <x v="0"/>
    <x v="0"/>
    <x v="0"/>
    <s v="Insurance"/>
    <x v="3"/>
    <x v="1"/>
    <n v="25000"/>
    <x v="2"/>
    <x v="1"/>
    <x v="1"/>
    <x v="1"/>
    <x v="0"/>
    <x v="0"/>
    <x v="1"/>
    <x v="1"/>
    <n v="0"/>
    <x v="0"/>
    <x v="0"/>
    <x v="0"/>
    <x v="0"/>
    <n v="0"/>
    <n v="0"/>
    <n v="0"/>
    <n v="0"/>
    <n v="0"/>
    <n v="0"/>
    <n v="0"/>
    <n v="0"/>
    <n v="0"/>
    <n v="1"/>
    <x v="3"/>
    <n v="0"/>
  </r>
  <r>
    <x v="0"/>
    <x v="1"/>
    <x v="1"/>
    <s v="Manufacturing"/>
    <x v="7"/>
    <x v="0"/>
    <n v="80000"/>
    <x v="1"/>
    <x v="1"/>
    <x v="1"/>
    <x v="1"/>
    <x v="0"/>
    <x v="0"/>
    <x v="0"/>
    <x v="0"/>
    <n v="0"/>
    <x v="1"/>
    <x v="0"/>
    <x v="0"/>
    <x v="0"/>
    <n v="1"/>
    <n v="1"/>
    <n v="1"/>
    <n v="0"/>
    <n v="0"/>
    <n v="0"/>
    <n v="1"/>
    <n v="1"/>
    <n v="0"/>
    <n v="0"/>
    <x v="4"/>
    <n v="5"/>
  </r>
  <r>
    <x v="0"/>
    <x v="1"/>
    <x v="2"/>
    <s v="Finance"/>
    <x v="3"/>
    <x v="0"/>
    <n v="260000"/>
    <x v="2"/>
    <x v="1"/>
    <x v="0"/>
    <x v="0"/>
    <x v="0"/>
    <x v="0"/>
    <x v="1"/>
    <x v="1"/>
    <n v="0"/>
    <x v="0"/>
    <x v="0"/>
    <x v="1"/>
    <x v="0"/>
    <n v="0"/>
    <n v="1"/>
    <n v="1"/>
    <n v="0"/>
    <n v="0"/>
    <n v="0"/>
    <n v="1"/>
    <n v="0"/>
    <n v="0"/>
    <n v="1"/>
    <x v="4"/>
    <n v="3"/>
  </r>
  <r>
    <x v="0"/>
    <x v="5"/>
    <x v="1"/>
    <s v="Health"/>
    <x v="8"/>
    <x v="0"/>
    <n v="120000"/>
    <x v="2"/>
    <x v="0"/>
    <x v="0"/>
    <x v="0"/>
    <x v="0"/>
    <x v="0"/>
    <x v="0"/>
    <x v="0"/>
    <n v="0"/>
    <x v="1"/>
    <x v="0"/>
    <x v="0"/>
    <x v="0"/>
    <n v="0"/>
    <n v="1"/>
    <n v="0"/>
    <n v="0"/>
    <n v="0"/>
    <n v="0"/>
    <n v="0"/>
    <n v="0"/>
    <n v="0"/>
    <n v="0"/>
    <x v="5"/>
    <n v="1"/>
  </r>
  <r>
    <x v="0"/>
    <x v="1"/>
    <x v="0"/>
    <s v="Government"/>
    <x v="6"/>
    <x v="1"/>
    <n v="132000"/>
    <x v="2"/>
    <x v="1"/>
    <x v="0"/>
    <x v="0"/>
    <x v="1"/>
    <x v="1"/>
    <x v="1"/>
    <x v="1"/>
    <n v="0"/>
    <x v="0"/>
    <x v="0"/>
    <x v="0"/>
    <x v="0"/>
    <n v="0"/>
    <n v="1"/>
    <n v="1"/>
    <n v="0"/>
    <n v="0"/>
    <n v="0"/>
    <n v="0"/>
    <n v="0"/>
    <n v="0"/>
    <n v="0"/>
    <x v="3"/>
    <n v="2"/>
  </r>
  <r>
    <x v="0"/>
    <x v="5"/>
    <x v="0"/>
    <s v="Urban Development"/>
    <x v="13"/>
    <x v="0"/>
    <n v="60000"/>
    <x v="2"/>
    <x v="1"/>
    <x v="0"/>
    <x v="1"/>
    <x v="0"/>
    <x v="1"/>
    <x v="1"/>
    <x v="1"/>
    <n v="0"/>
    <x v="0"/>
    <x v="0"/>
    <x v="0"/>
    <x v="0"/>
    <n v="0"/>
    <n v="1"/>
    <n v="1"/>
    <n v="0"/>
    <n v="0"/>
    <n v="0"/>
    <n v="0"/>
    <n v="0"/>
    <n v="0"/>
    <n v="0"/>
    <x v="3"/>
    <n v="2"/>
  </r>
  <r>
    <x v="3"/>
    <x v="3"/>
    <x v="3"/>
    <s v="Agriculture"/>
    <x v="10"/>
    <x v="0"/>
    <n v="450000"/>
    <x v="1"/>
    <x v="1"/>
    <x v="0"/>
    <x v="0"/>
    <x v="0"/>
    <x v="0"/>
    <x v="0"/>
    <x v="0"/>
    <n v="0"/>
    <x v="0"/>
    <x v="1"/>
    <x v="1"/>
    <x v="0"/>
    <n v="0"/>
    <n v="1"/>
    <n v="1"/>
    <n v="0"/>
    <n v="0"/>
    <n v="0"/>
    <n v="1"/>
    <n v="0"/>
    <n v="0"/>
    <n v="0"/>
    <x v="7"/>
    <n v="3"/>
  </r>
  <r>
    <x v="0"/>
    <x v="1"/>
    <x v="2"/>
    <s v="Health"/>
    <x v="8"/>
    <x v="1"/>
    <n v="60000"/>
    <x v="2"/>
    <x v="0"/>
    <x v="1"/>
    <x v="0"/>
    <x v="1"/>
    <x v="1"/>
    <x v="0"/>
    <x v="1"/>
    <n v="0"/>
    <x v="0"/>
    <x v="0"/>
    <x v="0"/>
    <x v="1"/>
    <n v="0"/>
    <n v="1"/>
    <n v="0"/>
    <n v="0"/>
    <n v="0"/>
    <n v="0"/>
    <n v="0"/>
    <n v="0"/>
    <n v="0"/>
    <n v="0"/>
    <x v="1"/>
    <n v="1"/>
  </r>
  <r>
    <x v="1"/>
    <x v="1"/>
    <x v="1"/>
    <s v="Consulting"/>
    <x v="12"/>
    <x v="0"/>
    <n v="100000"/>
    <x v="0"/>
    <x v="1"/>
    <x v="1"/>
    <x v="1"/>
    <x v="0"/>
    <x v="1"/>
    <x v="0"/>
    <x v="1"/>
    <n v="0"/>
    <x v="0"/>
    <x v="1"/>
    <x v="0"/>
    <x v="1"/>
    <n v="1"/>
    <n v="1"/>
    <n v="1"/>
    <n v="0"/>
    <n v="0"/>
    <n v="0"/>
    <n v="1"/>
    <n v="0"/>
    <n v="0"/>
    <n v="1"/>
    <x v="2"/>
    <n v="4"/>
  </r>
  <r>
    <x v="1"/>
    <x v="3"/>
    <x v="2"/>
    <s v="Retail"/>
    <x v="5"/>
    <x v="0"/>
    <n v="95000"/>
    <x v="2"/>
    <x v="1"/>
    <x v="0"/>
    <x v="1"/>
    <x v="0"/>
    <x v="0"/>
    <x v="1"/>
    <x v="1"/>
    <n v="0"/>
    <x v="0"/>
    <x v="0"/>
    <x v="0"/>
    <x v="0"/>
    <n v="1"/>
    <n v="0"/>
    <n v="0"/>
    <n v="0"/>
    <n v="0"/>
    <n v="0"/>
    <n v="1"/>
    <n v="0"/>
    <n v="1"/>
    <n v="0"/>
    <x v="1"/>
    <n v="3"/>
  </r>
  <r>
    <x v="0"/>
    <x v="1"/>
    <x v="1"/>
    <s v="Retail"/>
    <x v="5"/>
    <x v="0"/>
    <n v="83000"/>
    <x v="2"/>
    <x v="1"/>
    <x v="0"/>
    <x v="0"/>
    <x v="1"/>
    <x v="0"/>
    <x v="1"/>
    <x v="1"/>
    <n v="0"/>
    <x v="0"/>
    <x v="0"/>
    <x v="0"/>
    <x v="0"/>
    <n v="0"/>
    <n v="0"/>
    <n v="0"/>
    <n v="0"/>
    <n v="0"/>
    <n v="0"/>
    <n v="1"/>
    <n v="0"/>
    <n v="0"/>
    <n v="0"/>
    <x v="1"/>
    <n v="1"/>
  </r>
  <r>
    <x v="0"/>
    <x v="0"/>
    <x v="1"/>
    <s v="Nil"/>
    <x v="4"/>
    <x v="0"/>
    <n v="30000"/>
    <x v="0"/>
    <x v="0"/>
    <x v="1"/>
    <x v="0"/>
    <x v="0"/>
    <x v="0"/>
    <x v="1"/>
    <x v="1"/>
    <n v="0"/>
    <x v="0"/>
    <x v="0"/>
    <x v="0"/>
    <x v="0"/>
    <n v="1"/>
    <n v="0"/>
    <n v="0"/>
    <n v="0"/>
    <n v="0"/>
    <n v="0"/>
    <n v="0"/>
    <n v="0"/>
    <n v="1"/>
    <n v="0"/>
    <x v="1"/>
    <n v="2"/>
  </r>
  <r>
    <x v="3"/>
    <x v="0"/>
    <x v="0"/>
    <s v="Finetech"/>
    <x v="2"/>
    <x v="0"/>
    <n v="0"/>
    <x v="0"/>
    <x v="0"/>
    <x v="0"/>
    <x v="0"/>
    <x v="0"/>
    <x v="1"/>
    <x v="0"/>
    <x v="0"/>
    <n v="0"/>
    <x v="0"/>
    <x v="0"/>
    <x v="0"/>
    <x v="0"/>
    <n v="0"/>
    <n v="1"/>
    <n v="0"/>
    <n v="0"/>
    <n v="0"/>
    <n v="0"/>
    <n v="0"/>
    <n v="0"/>
    <n v="0"/>
    <n v="0"/>
    <x v="4"/>
    <n v="1"/>
  </r>
  <r>
    <x v="0"/>
    <x v="1"/>
    <x v="1"/>
    <s v="Retail"/>
    <x v="5"/>
    <x v="1"/>
    <n v="100000"/>
    <x v="2"/>
    <x v="1"/>
    <x v="1"/>
    <x v="0"/>
    <x v="0"/>
    <x v="1"/>
    <x v="0"/>
    <x v="1"/>
    <n v="0"/>
    <x v="0"/>
    <x v="0"/>
    <x v="0"/>
    <x v="0"/>
    <n v="0"/>
    <n v="1"/>
    <n v="0"/>
    <n v="0"/>
    <n v="0"/>
    <n v="0"/>
    <n v="0"/>
    <n v="0"/>
    <n v="0"/>
    <n v="0"/>
    <x v="1"/>
    <n v="1"/>
  </r>
  <r>
    <x v="0"/>
    <x v="0"/>
    <x v="0"/>
    <s v="Fintech"/>
    <x v="2"/>
    <x v="0"/>
    <n v="0"/>
    <x v="0"/>
    <x v="0"/>
    <x v="0"/>
    <x v="0"/>
    <x v="1"/>
    <x v="1"/>
    <x v="0"/>
    <x v="0"/>
    <n v="0"/>
    <x v="0"/>
    <x v="0"/>
    <x v="1"/>
    <x v="0"/>
    <n v="1"/>
    <n v="0"/>
    <n v="0"/>
    <n v="0"/>
    <n v="0"/>
    <n v="0"/>
    <n v="0"/>
    <n v="0"/>
    <n v="0"/>
    <n v="0"/>
    <x v="4"/>
    <n v="1"/>
  </r>
  <r>
    <x v="0"/>
    <x v="5"/>
    <x v="1"/>
    <s v="Fintech"/>
    <x v="2"/>
    <x v="0"/>
    <n v="40000"/>
    <x v="1"/>
    <x v="0"/>
    <x v="1"/>
    <x v="0"/>
    <x v="1"/>
    <x v="0"/>
    <x v="1"/>
    <x v="1"/>
    <n v="0"/>
    <x v="0"/>
    <x v="0"/>
    <x v="0"/>
    <x v="0"/>
    <n v="1"/>
    <n v="1"/>
    <n v="0"/>
    <n v="0"/>
    <n v="0"/>
    <n v="0"/>
    <n v="0"/>
    <n v="0"/>
    <n v="0"/>
    <n v="0"/>
    <x v="3"/>
    <n v="2"/>
  </r>
  <r>
    <x v="1"/>
    <x v="1"/>
    <x v="2"/>
    <s v="Education"/>
    <x v="0"/>
    <x v="1"/>
    <n v="65000"/>
    <x v="2"/>
    <x v="0"/>
    <x v="1"/>
    <x v="1"/>
    <x v="0"/>
    <x v="0"/>
    <x v="0"/>
    <x v="1"/>
    <n v="0"/>
    <x v="0"/>
    <x v="0"/>
    <x v="0"/>
    <x v="0"/>
    <n v="0"/>
    <n v="1"/>
    <n v="1"/>
    <n v="0"/>
    <n v="0"/>
    <n v="0"/>
    <n v="0"/>
    <n v="0"/>
    <n v="0"/>
    <n v="0"/>
    <x v="1"/>
    <n v="2"/>
  </r>
  <r>
    <x v="2"/>
    <x v="1"/>
    <x v="2"/>
    <s v="Consultancy"/>
    <x v="12"/>
    <x v="0"/>
    <n v="65000"/>
    <x v="2"/>
    <x v="1"/>
    <x v="0"/>
    <x v="0"/>
    <x v="1"/>
    <x v="0"/>
    <x v="1"/>
    <x v="0"/>
    <n v="1"/>
    <x v="0"/>
    <x v="0"/>
    <x v="0"/>
    <x v="0"/>
    <n v="1"/>
    <n v="1"/>
    <n v="0"/>
    <n v="0"/>
    <n v="0"/>
    <n v="0"/>
    <n v="0"/>
    <n v="0"/>
    <n v="0"/>
    <n v="0"/>
    <x v="4"/>
    <n v="2"/>
  </r>
  <r>
    <x v="0"/>
    <x v="1"/>
    <x v="2"/>
    <s v="Retail"/>
    <x v="5"/>
    <x v="0"/>
    <n v="109000"/>
    <x v="1"/>
    <x v="1"/>
    <x v="1"/>
    <x v="1"/>
    <x v="0"/>
    <x v="0"/>
    <x v="1"/>
    <x v="1"/>
    <n v="0"/>
    <x v="0"/>
    <x v="0"/>
    <x v="0"/>
    <x v="0"/>
    <n v="0"/>
    <n v="1"/>
    <n v="1"/>
    <n v="0"/>
    <n v="0"/>
    <n v="0"/>
    <n v="1"/>
    <n v="0"/>
    <n v="0"/>
    <n v="0"/>
    <x v="3"/>
    <n v="3"/>
  </r>
  <r>
    <x v="0"/>
    <x v="1"/>
    <x v="2"/>
    <s v="Media"/>
    <x v="9"/>
    <x v="0"/>
    <n v="70000"/>
    <x v="2"/>
    <x v="1"/>
    <x v="1"/>
    <x v="0"/>
    <x v="0"/>
    <x v="0"/>
    <x v="0"/>
    <x v="0"/>
    <n v="1"/>
    <x v="0"/>
    <x v="0"/>
    <x v="1"/>
    <x v="0"/>
    <n v="0"/>
    <n v="1"/>
    <n v="0"/>
    <n v="0"/>
    <n v="0"/>
    <n v="0"/>
    <n v="0"/>
    <n v="0"/>
    <n v="0"/>
    <n v="0"/>
    <x v="5"/>
    <n v="1"/>
  </r>
  <r>
    <x v="0"/>
    <x v="1"/>
    <x v="2"/>
    <s v="Education"/>
    <x v="0"/>
    <x v="0"/>
    <n v="100000"/>
    <x v="2"/>
    <x v="1"/>
    <x v="0"/>
    <x v="1"/>
    <x v="0"/>
    <x v="0"/>
    <x v="1"/>
    <x v="0"/>
    <n v="0"/>
    <x v="0"/>
    <x v="0"/>
    <x v="0"/>
    <x v="1"/>
    <n v="0"/>
    <n v="1"/>
    <n v="1"/>
    <n v="0"/>
    <n v="0"/>
    <n v="0"/>
    <n v="0"/>
    <n v="0"/>
    <n v="0"/>
    <n v="1"/>
    <x v="4"/>
    <n v="2"/>
  </r>
  <r>
    <x v="0"/>
    <x v="5"/>
    <x v="1"/>
    <s v="Fintech"/>
    <x v="2"/>
    <x v="1"/>
    <n v="30000"/>
    <x v="2"/>
    <x v="0"/>
    <x v="1"/>
    <x v="0"/>
    <x v="0"/>
    <x v="0"/>
    <x v="0"/>
    <x v="1"/>
    <n v="0"/>
    <x v="0"/>
    <x v="0"/>
    <x v="0"/>
    <x v="0"/>
    <n v="0"/>
    <n v="0"/>
    <n v="0"/>
    <n v="0"/>
    <n v="0"/>
    <n v="0"/>
    <n v="0"/>
    <n v="0"/>
    <n v="0"/>
    <n v="1"/>
    <x v="2"/>
    <n v="0"/>
  </r>
  <r>
    <x v="0"/>
    <x v="5"/>
    <x v="0"/>
    <s v="Health"/>
    <x v="8"/>
    <x v="0"/>
    <n v="400000"/>
    <x v="0"/>
    <x v="1"/>
    <x v="0"/>
    <x v="0"/>
    <x v="0"/>
    <x v="0"/>
    <x v="1"/>
    <x v="0"/>
    <n v="0"/>
    <x v="0"/>
    <x v="0"/>
    <x v="0"/>
    <x v="0"/>
    <n v="1"/>
    <n v="1"/>
    <n v="0"/>
    <n v="0"/>
    <n v="0"/>
    <n v="0"/>
    <n v="0"/>
    <n v="0"/>
    <n v="0"/>
    <n v="1"/>
    <x v="4"/>
    <n v="2"/>
  </r>
  <r>
    <x v="0"/>
    <x v="3"/>
    <x v="2"/>
    <s v="Insurance"/>
    <x v="3"/>
    <x v="0"/>
    <n v="70000"/>
    <x v="2"/>
    <x v="1"/>
    <x v="0"/>
    <x v="0"/>
    <x v="1"/>
    <x v="0"/>
    <x v="1"/>
    <x v="1"/>
    <n v="0"/>
    <x v="0"/>
    <x v="0"/>
    <x v="0"/>
    <x v="0"/>
    <n v="1"/>
    <n v="1"/>
    <n v="1"/>
    <n v="0"/>
    <n v="0"/>
    <n v="0"/>
    <n v="0"/>
    <n v="0"/>
    <n v="0"/>
    <n v="0"/>
    <x v="1"/>
    <n v="3"/>
  </r>
  <r>
    <x v="0"/>
    <x v="5"/>
    <x v="2"/>
    <s v="Aid"/>
    <x v="1"/>
    <x v="0"/>
    <n v="312000"/>
    <x v="0"/>
    <x v="1"/>
    <x v="0"/>
    <x v="1"/>
    <x v="0"/>
    <x v="1"/>
    <x v="0"/>
    <x v="1"/>
    <n v="0"/>
    <x v="0"/>
    <x v="0"/>
    <x v="0"/>
    <x v="1"/>
    <n v="0"/>
    <n v="1"/>
    <n v="1"/>
    <n v="0"/>
    <n v="0"/>
    <n v="0"/>
    <n v="0"/>
    <n v="0"/>
    <n v="0"/>
    <n v="0"/>
    <x v="2"/>
    <n v="2"/>
  </r>
  <r>
    <x v="0"/>
    <x v="1"/>
    <x v="2"/>
    <s v="Production And Retail"/>
    <x v="7"/>
    <x v="1"/>
    <n v="100000"/>
    <x v="2"/>
    <x v="1"/>
    <x v="1"/>
    <x v="1"/>
    <x v="0"/>
    <x v="0"/>
    <x v="1"/>
    <x v="1"/>
    <n v="0"/>
    <x v="0"/>
    <x v="0"/>
    <x v="0"/>
    <x v="0"/>
    <n v="0"/>
    <n v="1"/>
    <n v="0"/>
    <n v="0"/>
    <n v="0"/>
    <n v="0"/>
    <n v="0"/>
    <n v="0"/>
    <n v="0"/>
    <n v="0"/>
    <x v="3"/>
    <n v="1"/>
  </r>
  <r>
    <x v="0"/>
    <x v="0"/>
    <x v="1"/>
    <s v="Taxation"/>
    <x v="6"/>
    <x v="0"/>
    <n v="25000"/>
    <x v="2"/>
    <x v="1"/>
    <x v="0"/>
    <x v="0"/>
    <x v="0"/>
    <x v="0"/>
    <x v="0"/>
    <x v="1"/>
    <n v="0"/>
    <x v="1"/>
    <x v="0"/>
    <x v="0"/>
    <x v="0"/>
    <n v="0"/>
    <n v="0"/>
    <n v="0"/>
    <n v="0"/>
    <n v="0"/>
    <n v="0"/>
    <n v="0"/>
    <n v="0"/>
    <n v="0"/>
    <n v="1"/>
    <x v="0"/>
    <n v="0"/>
  </r>
  <r>
    <x v="0"/>
    <x v="0"/>
    <x v="1"/>
    <s v="Health"/>
    <x v="8"/>
    <x v="0"/>
    <n v="18000"/>
    <x v="1"/>
    <x v="0"/>
    <x v="1"/>
    <x v="1"/>
    <x v="1"/>
    <x v="0"/>
    <x v="1"/>
    <x v="1"/>
    <n v="0"/>
    <x v="0"/>
    <x v="0"/>
    <x v="1"/>
    <x v="1"/>
    <n v="1"/>
    <n v="0"/>
    <n v="0"/>
    <n v="0"/>
    <n v="0"/>
    <n v="0"/>
    <n v="0"/>
    <n v="0"/>
    <n v="0"/>
    <n v="0"/>
    <x v="1"/>
    <n v="1"/>
  </r>
  <r>
    <x v="0"/>
    <x v="1"/>
    <x v="3"/>
    <s v="Logistics"/>
    <x v="11"/>
    <x v="1"/>
    <n v="124000"/>
    <x v="2"/>
    <x v="1"/>
    <x v="1"/>
    <x v="1"/>
    <x v="0"/>
    <x v="0"/>
    <x v="1"/>
    <x v="1"/>
    <n v="0"/>
    <x v="0"/>
    <x v="0"/>
    <x v="0"/>
    <x v="0"/>
    <n v="1"/>
    <n v="1"/>
    <n v="1"/>
    <n v="0"/>
    <n v="0"/>
    <n v="0"/>
    <n v="1"/>
    <n v="0"/>
    <n v="0"/>
    <n v="0"/>
    <x v="3"/>
    <n v="4"/>
  </r>
  <r>
    <x v="0"/>
    <x v="1"/>
    <x v="2"/>
    <s v="Research"/>
    <x v="0"/>
    <x v="0"/>
    <n v="310000"/>
    <x v="0"/>
    <x v="1"/>
    <x v="0"/>
    <x v="0"/>
    <x v="0"/>
    <x v="1"/>
    <x v="0"/>
    <x v="1"/>
    <n v="0"/>
    <x v="0"/>
    <x v="0"/>
    <x v="0"/>
    <x v="1"/>
    <n v="0"/>
    <n v="1"/>
    <n v="0"/>
    <n v="0"/>
    <n v="0"/>
    <n v="0"/>
    <n v="0"/>
    <n v="0"/>
    <n v="0"/>
    <n v="0"/>
    <x v="4"/>
    <n v="1"/>
  </r>
  <r>
    <x v="0"/>
    <x v="0"/>
    <x v="0"/>
    <s v="Fintech"/>
    <x v="2"/>
    <x v="1"/>
    <n v="25000"/>
    <x v="1"/>
    <x v="0"/>
    <x v="1"/>
    <x v="1"/>
    <x v="0"/>
    <x v="0"/>
    <x v="0"/>
    <x v="1"/>
    <n v="0"/>
    <x v="0"/>
    <x v="1"/>
    <x v="0"/>
    <x v="0"/>
    <n v="0"/>
    <n v="0"/>
    <n v="0"/>
    <n v="0"/>
    <n v="0"/>
    <n v="0"/>
    <n v="0"/>
    <n v="0"/>
    <n v="0"/>
    <n v="1"/>
    <x v="2"/>
    <n v="0"/>
  </r>
  <r>
    <x v="0"/>
    <x v="3"/>
    <x v="3"/>
    <s v="Brand &amp; Marketing Strategy Agency."/>
    <x v="9"/>
    <x v="0"/>
    <n v="75000"/>
    <x v="1"/>
    <x v="0"/>
    <x v="0"/>
    <x v="0"/>
    <x v="1"/>
    <x v="1"/>
    <x v="0"/>
    <x v="0"/>
    <n v="0"/>
    <x v="1"/>
    <x v="1"/>
    <x v="0"/>
    <x v="0"/>
    <n v="0"/>
    <n v="1"/>
    <n v="0"/>
    <n v="0"/>
    <n v="0"/>
    <n v="0"/>
    <n v="1"/>
    <n v="0"/>
    <n v="0"/>
    <n v="0"/>
    <x v="0"/>
    <n v="2"/>
  </r>
  <r>
    <x v="3"/>
    <x v="3"/>
    <x v="1"/>
    <s v="Health"/>
    <x v="8"/>
    <x v="0"/>
    <n v="254000"/>
    <x v="1"/>
    <x v="0"/>
    <x v="0"/>
    <x v="0"/>
    <x v="0"/>
    <x v="1"/>
    <x v="1"/>
    <x v="1"/>
    <n v="1"/>
    <x v="0"/>
    <x v="0"/>
    <x v="1"/>
    <x v="0"/>
    <n v="0"/>
    <n v="0"/>
    <n v="0"/>
    <n v="0"/>
    <n v="0"/>
    <n v="0"/>
    <n v="0"/>
    <n v="0"/>
    <n v="0"/>
    <n v="1"/>
    <x v="4"/>
    <n v="0"/>
  </r>
  <r>
    <x v="0"/>
    <x v="3"/>
    <x v="1"/>
    <s v="Last Mile Off Grid Solar"/>
    <x v="7"/>
    <x v="0"/>
    <n v="143500"/>
    <x v="1"/>
    <x v="1"/>
    <x v="1"/>
    <x v="1"/>
    <x v="0"/>
    <x v="1"/>
    <x v="0"/>
    <x v="1"/>
    <n v="0"/>
    <x v="0"/>
    <x v="0"/>
    <x v="0"/>
    <x v="1"/>
    <n v="1"/>
    <n v="1"/>
    <n v="1"/>
    <n v="1"/>
    <n v="0"/>
    <n v="0"/>
    <n v="1"/>
    <n v="0"/>
    <n v="0"/>
    <n v="1"/>
    <x v="1"/>
    <n v="5"/>
  </r>
  <r>
    <x v="0"/>
    <x v="5"/>
    <x v="1"/>
    <s v="Transport"/>
    <x v="11"/>
    <x v="1"/>
    <n v="75000"/>
    <x v="1"/>
    <x v="0"/>
    <x v="0"/>
    <x v="0"/>
    <x v="0"/>
    <x v="0"/>
    <x v="0"/>
    <x v="1"/>
    <n v="0"/>
    <x v="0"/>
    <x v="0"/>
    <x v="0"/>
    <x v="0"/>
    <n v="1"/>
    <n v="1"/>
    <n v="0"/>
    <n v="0"/>
    <n v="0"/>
    <n v="0"/>
    <n v="0"/>
    <n v="0"/>
    <n v="0"/>
    <n v="0"/>
    <x v="4"/>
    <n v="2"/>
  </r>
  <r>
    <x v="0"/>
    <x v="1"/>
    <x v="2"/>
    <s v="Transportation/Airlines/Humanitarian"/>
    <x v="11"/>
    <x v="0"/>
    <n v="80000"/>
    <x v="2"/>
    <x v="1"/>
    <x v="0"/>
    <x v="0"/>
    <x v="0"/>
    <x v="0"/>
    <x v="1"/>
    <x v="1"/>
    <n v="0"/>
    <x v="0"/>
    <x v="0"/>
    <x v="0"/>
    <x v="0"/>
    <n v="0"/>
    <n v="1"/>
    <n v="1"/>
    <n v="0"/>
    <n v="0"/>
    <n v="0"/>
    <n v="0"/>
    <n v="0"/>
    <n v="0"/>
    <n v="0"/>
    <x v="2"/>
    <n v="2"/>
  </r>
  <r>
    <x v="3"/>
    <x v="1"/>
    <x v="3"/>
    <s v="Consultancy"/>
    <x v="12"/>
    <x v="0"/>
    <n v="330000"/>
    <x v="1"/>
    <x v="1"/>
    <x v="0"/>
    <x v="0"/>
    <x v="1"/>
    <x v="1"/>
    <x v="1"/>
    <x v="1"/>
    <n v="1"/>
    <x v="0"/>
    <x v="0"/>
    <x v="1"/>
    <x v="0"/>
    <n v="0"/>
    <n v="1"/>
    <n v="1"/>
    <n v="0"/>
    <n v="0"/>
    <n v="0"/>
    <n v="1"/>
    <n v="0"/>
    <n v="0"/>
    <n v="0"/>
    <x v="2"/>
    <n v="3"/>
  </r>
  <r>
    <x v="2"/>
    <x v="3"/>
    <x v="3"/>
    <s v="Health"/>
    <x v="8"/>
    <x v="0"/>
    <n v="440000"/>
    <x v="1"/>
    <x v="1"/>
    <x v="0"/>
    <x v="0"/>
    <x v="1"/>
    <x v="1"/>
    <x v="1"/>
    <x v="1"/>
    <n v="0"/>
    <x v="0"/>
    <x v="0"/>
    <x v="1"/>
    <x v="0"/>
    <n v="0"/>
    <n v="1"/>
    <n v="1"/>
    <n v="0"/>
    <n v="0"/>
    <n v="0"/>
    <n v="1"/>
    <n v="0"/>
    <n v="0"/>
    <n v="0"/>
    <x v="1"/>
    <n v="3"/>
  </r>
  <r>
    <x v="0"/>
    <x v="0"/>
    <x v="0"/>
    <s v="Sports Analytics"/>
    <x v="14"/>
    <x v="0"/>
    <n v="78000"/>
    <x v="1"/>
    <x v="0"/>
    <x v="0"/>
    <x v="0"/>
    <x v="0"/>
    <x v="1"/>
    <x v="0"/>
    <x v="1"/>
    <n v="1"/>
    <x v="0"/>
    <x v="0"/>
    <x v="0"/>
    <x v="0"/>
    <n v="0"/>
    <n v="1"/>
    <n v="1"/>
    <n v="0"/>
    <n v="0"/>
    <n v="0"/>
    <n v="0"/>
    <n v="0"/>
    <n v="0"/>
    <n v="1"/>
    <x v="4"/>
    <n v="2"/>
  </r>
  <r>
    <x v="3"/>
    <x v="5"/>
    <x v="0"/>
    <s v="Digital Transformation"/>
    <x v="2"/>
    <x v="1"/>
    <n v="60000"/>
    <x v="1"/>
    <x v="0"/>
    <x v="0"/>
    <x v="1"/>
    <x v="1"/>
    <x v="1"/>
    <x v="1"/>
    <x v="1"/>
    <n v="0"/>
    <x v="0"/>
    <x v="0"/>
    <x v="1"/>
    <x v="0"/>
    <n v="0"/>
    <n v="1"/>
    <n v="0"/>
    <n v="0"/>
    <n v="0"/>
    <n v="0"/>
    <n v="0"/>
    <n v="0"/>
    <n v="0"/>
    <n v="0"/>
    <x v="3"/>
    <n v="1"/>
  </r>
  <r>
    <x v="0"/>
    <x v="5"/>
    <x v="1"/>
    <s v="Telecommunications"/>
    <x v="2"/>
    <x v="1"/>
    <n v="190000"/>
    <x v="1"/>
    <x v="1"/>
    <x v="0"/>
    <x v="0"/>
    <x v="1"/>
    <x v="0"/>
    <x v="1"/>
    <x v="1"/>
    <n v="0"/>
    <x v="0"/>
    <x v="0"/>
    <x v="0"/>
    <x v="0"/>
    <n v="0"/>
    <n v="1"/>
    <n v="1"/>
    <n v="0"/>
    <n v="0"/>
    <n v="1"/>
    <n v="1"/>
    <n v="0"/>
    <n v="0"/>
    <n v="1"/>
    <x v="1"/>
    <n v="4"/>
  </r>
  <r>
    <x v="0"/>
    <x v="5"/>
    <x v="1"/>
    <s v="Research"/>
    <x v="0"/>
    <x v="0"/>
    <n v="70000"/>
    <x v="2"/>
    <x v="1"/>
    <x v="1"/>
    <x v="1"/>
    <x v="1"/>
    <x v="1"/>
    <x v="1"/>
    <x v="1"/>
    <n v="0"/>
    <x v="0"/>
    <x v="0"/>
    <x v="1"/>
    <x v="0"/>
    <n v="0"/>
    <n v="0"/>
    <n v="0"/>
    <n v="0"/>
    <n v="0"/>
    <n v="0"/>
    <n v="0"/>
    <n v="0"/>
    <n v="0"/>
    <n v="1"/>
    <x v="6"/>
    <n v="0"/>
  </r>
  <r>
    <x v="0"/>
    <x v="3"/>
    <x v="3"/>
    <s v="Technology"/>
    <x v="2"/>
    <x v="0"/>
    <n v="300000"/>
    <x v="1"/>
    <x v="0"/>
    <x v="0"/>
    <x v="0"/>
    <x v="0"/>
    <x v="0"/>
    <x v="1"/>
    <x v="1"/>
    <n v="0"/>
    <x v="0"/>
    <x v="1"/>
    <x v="1"/>
    <x v="0"/>
    <n v="1"/>
    <n v="1"/>
    <n v="0"/>
    <n v="0"/>
    <n v="0"/>
    <n v="0"/>
    <n v="0"/>
    <n v="0"/>
    <n v="0"/>
    <n v="0"/>
    <x v="0"/>
    <n v="2"/>
  </r>
  <r>
    <x v="1"/>
    <x v="5"/>
    <x v="1"/>
    <s v="Insurance"/>
    <x v="3"/>
    <x v="1"/>
    <n v="70000"/>
    <x v="2"/>
    <x v="1"/>
    <x v="1"/>
    <x v="1"/>
    <x v="0"/>
    <x v="0"/>
    <x v="1"/>
    <x v="1"/>
    <n v="0"/>
    <x v="0"/>
    <x v="0"/>
    <x v="0"/>
    <x v="0"/>
    <n v="0"/>
    <n v="1"/>
    <n v="1"/>
    <n v="0"/>
    <n v="0"/>
    <n v="0"/>
    <n v="0"/>
    <n v="0"/>
    <n v="0"/>
    <n v="1"/>
    <x v="3"/>
    <n v="2"/>
  </r>
  <r>
    <x v="0"/>
    <x v="3"/>
    <x v="3"/>
    <s v="Finance"/>
    <x v="3"/>
    <x v="0"/>
    <n v="670000"/>
    <x v="1"/>
    <x v="1"/>
    <x v="1"/>
    <x v="0"/>
    <x v="0"/>
    <x v="0"/>
    <x v="1"/>
    <x v="1"/>
    <n v="1"/>
    <x v="0"/>
    <x v="0"/>
    <x v="0"/>
    <x v="0"/>
    <n v="1"/>
    <n v="1"/>
    <n v="1"/>
    <n v="0"/>
    <n v="1"/>
    <n v="1"/>
    <n v="1"/>
    <n v="0"/>
    <n v="0"/>
    <n v="0"/>
    <x v="2"/>
    <n v="6"/>
  </r>
  <r>
    <x v="1"/>
    <x v="5"/>
    <x v="1"/>
    <s v="Fintech"/>
    <x v="2"/>
    <x v="0"/>
    <n v="130000"/>
    <x v="2"/>
    <x v="0"/>
    <x v="0"/>
    <x v="0"/>
    <x v="0"/>
    <x v="1"/>
    <x v="1"/>
    <x v="1"/>
    <n v="0"/>
    <x v="0"/>
    <x v="0"/>
    <x v="0"/>
    <x v="0"/>
    <n v="0"/>
    <n v="1"/>
    <n v="0"/>
    <n v="0"/>
    <n v="0"/>
    <n v="0"/>
    <n v="0"/>
    <n v="0"/>
    <n v="0"/>
    <n v="0"/>
    <x v="1"/>
    <n v="1"/>
  </r>
  <r>
    <x v="0"/>
    <x v="1"/>
    <x v="2"/>
    <s v="Development"/>
    <x v="4"/>
    <x v="1"/>
    <n v="300000"/>
    <x v="0"/>
    <x v="1"/>
    <x v="1"/>
    <x v="1"/>
    <x v="0"/>
    <x v="0"/>
    <x v="1"/>
    <x v="0"/>
    <n v="0"/>
    <x v="0"/>
    <x v="0"/>
    <x v="0"/>
    <x v="0"/>
    <n v="1"/>
    <n v="1"/>
    <n v="1"/>
    <n v="0"/>
    <n v="0"/>
    <n v="1"/>
    <n v="1"/>
    <n v="1"/>
    <n v="0"/>
    <n v="1"/>
    <x v="1"/>
    <n v="6"/>
  </r>
  <r>
    <x v="0"/>
    <x v="2"/>
    <x v="3"/>
    <s v="Health"/>
    <x v="8"/>
    <x v="0"/>
    <n v="2500000"/>
    <x v="1"/>
    <x v="1"/>
    <x v="0"/>
    <x v="0"/>
    <x v="0"/>
    <x v="0"/>
    <x v="0"/>
    <x v="0"/>
    <n v="0"/>
    <x v="0"/>
    <x v="1"/>
    <x v="0"/>
    <x v="1"/>
    <n v="0"/>
    <n v="1"/>
    <n v="1"/>
    <n v="0"/>
    <n v="0"/>
    <n v="1"/>
    <n v="1"/>
    <n v="1"/>
    <n v="0"/>
    <n v="0"/>
    <x v="7"/>
    <n v="5"/>
  </r>
  <r>
    <x v="0"/>
    <x v="1"/>
    <x v="0"/>
    <s v="Health"/>
    <x v="8"/>
    <x v="0"/>
    <n v="70000"/>
    <x v="2"/>
    <x v="1"/>
    <x v="1"/>
    <x v="1"/>
    <x v="0"/>
    <x v="1"/>
    <x v="1"/>
    <x v="1"/>
    <n v="0"/>
    <x v="0"/>
    <x v="0"/>
    <x v="0"/>
    <x v="0"/>
    <n v="0"/>
    <n v="1"/>
    <n v="0"/>
    <n v="0"/>
    <n v="0"/>
    <n v="0"/>
    <n v="0"/>
    <n v="0"/>
    <n v="0"/>
    <n v="1"/>
    <x v="6"/>
    <n v="1"/>
  </r>
  <r>
    <x v="3"/>
    <x v="0"/>
    <x v="0"/>
    <s v="Enterprise Ai"/>
    <x v="2"/>
    <x v="1"/>
    <n v="35728.300000000003"/>
    <x v="0"/>
    <x v="0"/>
    <x v="0"/>
    <x v="1"/>
    <x v="0"/>
    <x v="0"/>
    <x v="1"/>
    <x v="1"/>
    <n v="0"/>
    <x v="0"/>
    <x v="0"/>
    <x v="0"/>
    <x v="0"/>
    <n v="0"/>
    <n v="0"/>
    <n v="0"/>
    <n v="0"/>
    <n v="0"/>
    <n v="0"/>
    <n v="0"/>
    <n v="0"/>
    <n v="0"/>
    <n v="1"/>
    <x v="1"/>
    <n v="0"/>
  </r>
  <r>
    <x v="1"/>
    <x v="1"/>
    <x v="2"/>
    <s v="Agriculture"/>
    <x v="10"/>
    <x v="1"/>
    <n v="100000"/>
    <x v="1"/>
    <x v="0"/>
    <x v="1"/>
    <x v="1"/>
    <x v="0"/>
    <x v="1"/>
    <x v="0"/>
    <x v="1"/>
    <n v="0"/>
    <x v="1"/>
    <x v="0"/>
    <x v="0"/>
    <x v="0"/>
    <n v="0"/>
    <n v="0"/>
    <n v="0"/>
    <n v="0"/>
    <n v="0"/>
    <n v="0"/>
    <n v="1"/>
    <n v="0"/>
    <n v="0"/>
    <n v="0"/>
    <x v="1"/>
    <n v="1"/>
  </r>
  <r>
    <x v="0"/>
    <x v="4"/>
    <x v="0"/>
    <s v="Sales And Marketing"/>
    <x v="5"/>
    <x v="1"/>
    <n v="40000"/>
    <x v="0"/>
    <x v="0"/>
    <x v="1"/>
    <x v="0"/>
    <x v="0"/>
    <x v="0"/>
    <x v="0"/>
    <x v="1"/>
    <n v="0"/>
    <x v="0"/>
    <x v="0"/>
    <x v="0"/>
    <x v="1"/>
    <n v="0"/>
    <n v="0"/>
    <n v="0"/>
    <n v="0"/>
    <n v="0"/>
    <n v="0"/>
    <n v="0"/>
    <n v="0"/>
    <n v="0"/>
    <n v="1"/>
    <x v="4"/>
    <n v="0"/>
  </r>
  <r>
    <x v="1"/>
    <x v="5"/>
    <x v="1"/>
    <s v="Research"/>
    <x v="0"/>
    <x v="0"/>
    <n v="25000"/>
    <x v="1"/>
    <x v="1"/>
    <x v="0"/>
    <x v="1"/>
    <x v="0"/>
    <x v="0"/>
    <x v="0"/>
    <x v="0"/>
    <n v="0"/>
    <x v="0"/>
    <x v="1"/>
    <x v="1"/>
    <x v="0"/>
    <n v="0"/>
    <n v="0"/>
    <n v="0"/>
    <n v="0"/>
    <n v="0"/>
    <n v="1"/>
    <n v="0"/>
    <n v="0"/>
    <n v="0"/>
    <n v="0"/>
    <x v="5"/>
    <n v="1"/>
  </r>
  <r>
    <x v="1"/>
    <x v="1"/>
    <x v="2"/>
    <s v="Government"/>
    <x v="6"/>
    <x v="1"/>
    <n v="129000"/>
    <x v="2"/>
    <x v="1"/>
    <x v="0"/>
    <x v="0"/>
    <x v="0"/>
    <x v="0"/>
    <x v="0"/>
    <x v="1"/>
    <n v="0"/>
    <x v="0"/>
    <x v="0"/>
    <x v="0"/>
    <x v="0"/>
    <n v="0"/>
    <n v="1"/>
    <n v="0"/>
    <n v="0"/>
    <n v="0"/>
    <n v="0"/>
    <n v="0"/>
    <n v="0"/>
    <n v="0"/>
    <n v="0"/>
    <x v="4"/>
    <n v="1"/>
  </r>
  <r>
    <x v="0"/>
    <x v="1"/>
    <x v="2"/>
    <s v="Insurance"/>
    <x v="3"/>
    <x v="0"/>
    <n v="120000"/>
    <x v="2"/>
    <x v="1"/>
    <x v="0"/>
    <x v="0"/>
    <x v="0"/>
    <x v="1"/>
    <x v="1"/>
    <x v="0"/>
    <n v="0"/>
    <x v="0"/>
    <x v="0"/>
    <x v="0"/>
    <x v="0"/>
    <n v="0"/>
    <n v="1"/>
    <n v="1"/>
    <n v="0"/>
    <n v="0"/>
    <n v="0"/>
    <n v="0"/>
    <n v="0"/>
    <n v="0"/>
    <n v="0"/>
    <x v="2"/>
    <n v="2"/>
  </r>
  <r>
    <x v="0"/>
    <x v="1"/>
    <x v="2"/>
    <s v="Fintech"/>
    <x v="2"/>
    <x v="0"/>
    <n v="275000"/>
    <x v="1"/>
    <x v="1"/>
    <x v="0"/>
    <x v="0"/>
    <x v="1"/>
    <x v="1"/>
    <x v="0"/>
    <x v="1"/>
    <n v="0"/>
    <x v="1"/>
    <x v="0"/>
    <x v="0"/>
    <x v="0"/>
    <n v="0"/>
    <n v="1"/>
    <n v="0"/>
    <n v="0"/>
    <n v="0"/>
    <n v="1"/>
    <n v="1"/>
    <n v="0"/>
    <n v="0"/>
    <n v="0"/>
    <x v="2"/>
    <n v="3"/>
  </r>
  <r>
    <x v="0"/>
    <x v="1"/>
    <x v="1"/>
    <s v="Ngo"/>
    <x v="1"/>
    <x v="1"/>
    <n v="330000"/>
    <x v="1"/>
    <x v="1"/>
    <x v="1"/>
    <x v="0"/>
    <x v="0"/>
    <x v="0"/>
    <x v="1"/>
    <x v="0"/>
    <n v="0"/>
    <x v="0"/>
    <x v="0"/>
    <x v="0"/>
    <x v="0"/>
    <n v="0"/>
    <n v="1"/>
    <n v="1"/>
    <n v="0"/>
    <n v="0"/>
    <n v="1"/>
    <n v="0"/>
    <n v="0"/>
    <n v="0"/>
    <n v="0"/>
    <x v="2"/>
    <n v="3"/>
  </r>
  <r>
    <x v="1"/>
    <x v="1"/>
    <x v="1"/>
    <s v="Health"/>
    <x v="8"/>
    <x v="1"/>
    <n v="90000"/>
    <x v="1"/>
    <x v="0"/>
    <x v="0"/>
    <x v="0"/>
    <x v="0"/>
    <x v="0"/>
    <x v="1"/>
    <x v="1"/>
    <n v="1"/>
    <x v="0"/>
    <x v="0"/>
    <x v="0"/>
    <x v="0"/>
    <n v="1"/>
    <n v="1"/>
    <n v="1"/>
    <n v="0"/>
    <n v="0"/>
    <n v="0"/>
    <n v="0"/>
    <n v="1"/>
    <n v="0"/>
    <n v="0"/>
    <x v="4"/>
    <n v="4"/>
  </r>
  <r>
    <x v="1"/>
    <x v="1"/>
    <x v="3"/>
    <s v="Health Ngo"/>
    <x v="1"/>
    <x v="1"/>
    <n v="320000"/>
    <x v="1"/>
    <x v="1"/>
    <x v="0"/>
    <x v="1"/>
    <x v="0"/>
    <x v="1"/>
    <x v="1"/>
    <x v="0"/>
    <n v="0"/>
    <x v="0"/>
    <x v="0"/>
    <x v="0"/>
    <x v="1"/>
    <n v="0"/>
    <n v="1"/>
    <n v="1"/>
    <n v="0"/>
    <n v="0"/>
    <n v="0"/>
    <n v="1"/>
    <n v="0"/>
    <n v="0"/>
    <n v="0"/>
    <x v="2"/>
    <n v="3"/>
  </r>
  <r>
    <x v="0"/>
    <x v="3"/>
    <x v="2"/>
    <s v="Consulting"/>
    <x v="12"/>
    <x v="0"/>
    <n v="130000"/>
    <x v="1"/>
    <x v="1"/>
    <x v="1"/>
    <x v="1"/>
    <x v="0"/>
    <x v="0"/>
    <x v="1"/>
    <x v="1"/>
    <n v="0"/>
    <x v="0"/>
    <x v="0"/>
    <x v="0"/>
    <x v="1"/>
    <n v="1"/>
    <n v="1"/>
    <n v="1"/>
    <n v="0"/>
    <n v="0"/>
    <n v="0"/>
    <n v="0"/>
    <n v="0"/>
    <n v="0"/>
    <n v="0"/>
    <x v="1"/>
    <n v="3"/>
  </r>
  <r>
    <x v="0"/>
    <x v="1"/>
    <x v="2"/>
    <s v="Fintech"/>
    <x v="2"/>
    <x v="1"/>
    <n v="267000"/>
    <x v="1"/>
    <x v="1"/>
    <x v="0"/>
    <x v="0"/>
    <x v="0"/>
    <x v="0"/>
    <x v="0"/>
    <x v="1"/>
    <n v="0"/>
    <x v="0"/>
    <x v="0"/>
    <x v="0"/>
    <x v="0"/>
    <n v="1"/>
    <n v="1"/>
    <n v="1"/>
    <n v="0"/>
    <n v="0"/>
    <n v="1"/>
    <n v="1"/>
    <n v="0"/>
    <n v="0"/>
    <n v="0"/>
    <x v="4"/>
    <n v="5"/>
  </r>
  <r>
    <x v="0"/>
    <x v="4"/>
    <x v="3"/>
    <s v="Finance"/>
    <x v="3"/>
    <x v="0"/>
    <n v="550000"/>
    <x v="0"/>
    <x v="1"/>
    <x v="1"/>
    <x v="0"/>
    <x v="1"/>
    <x v="0"/>
    <x v="1"/>
    <x v="0"/>
    <n v="0"/>
    <x v="0"/>
    <x v="0"/>
    <x v="0"/>
    <x v="0"/>
    <n v="1"/>
    <n v="1"/>
    <n v="1"/>
    <n v="1"/>
    <n v="0"/>
    <n v="0"/>
    <n v="1"/>
    <n v="1"/>
    <n v="0"/>
    <n v="0"/>
    <x v="1"/>
    <n v="6"/>
  </r>
  <r>
    <x v="0"/>
    <x v="5"/>
    <x v="1"/>
    <s v="Fintech"/>
    <x v="2"/>
    <x v="1"/>
    <n v="80000"/>
    <x v="1"/>
    <x v="0"/>
    <x v="0"/>
    <x v="0"/>
    <x v="1"/>
    <x v="0"/>
    <x v="1"/>
    <x v="1"/>
    <n v="0"/>
    <x v="0"/>
    <x v="0"/>
    <x v="0"/>
    <x v="0"/>
    <n v="0"/>
    <n v="1"/>
    <n v="0"/>
    <n v="0"/>
    <n v="0"/>
    <n v="0"/>
    <n v="0"/>
    <n v="0"/>
    <n v="0"/>
    <n v="0"/>
    <x v="1"/>
    <n v="1"/>
  </r>
  <r>
    <x v="0"/>
    <x v="1"/>
    <x v="3"/>
    <s v="Agriculture"/>
    <x v="10"/>
    <x v="1"/>
    <n v="300000"/>
    <x v="1"/>
    <x v="1"/>
    <x v="0"/>
    <x v="0"/>
    <x v="0"/>
    <x v="1"/>
    <x v="0"/>
    <x v="1"/>
    <n v="0"/>
    <x v="0"/>
    <x v="0"/>
    <x v="0"/>
    <x v="0"/>
    <n v="0"/>
    <n v="1"/>
    <n v="1"/>
    <n v="0"/>
    <n v="0"/>
    <n v="0"/>
    <n v="0"/>
    <n v="0"/>
    <n v="0"/>
    <n v="0"/>
    <x v="2"/>
    <n v="2"/>
  </r>
  <r>
    <x v="0"/>
    <x v="5"/>
    <x v="0"/>
    <s v="Banking"/>
    <x v="3"/>
    <x v="1"/>
    <n v="90000"/>
    <x v="2"/>
    <x v="1"/>
    <x v="1"/>
    <x v="1"/>
    <x v="1"/>
    <x v="0"/>
    <x v="1"/>
    <x v="1"/>
    <n v="0"/>
    <x v="0"/>
    <x v="0"/>
    <x v="0"/>
    <x v="0"/>
    <n v="0"/>
    <n v="1"/>
    <n v="1"/>
    <n v="0"/>
    <n v="0"/>
    <n v="0"/>
    <n v="0"/>
    <n v="0"/>
    <n v="0"/>
    <n v="0"/>
    <x v="6"/>
    <n v="2"/>
  </r>
  <r>
    <x v="0"/>
    <x v="0"/>
    <x v="2"/>
    <s v="Hr"/>
    <x v="4"/>
    <x v="0"/>
    <n v="25000"/>
    <x v="2"/>
    <x v="0"/>
    <x v="1"/>
    <x v="1"/>
    <x v="0"/>
    <x v="1"/>
    <x v="0"/>
    <x v="1"/>
    <n v="0"/>
    <x v="0"/>
    <x v="1"/>
    <x v="1"/>
    <x v="0"/>
    <n v="0"/>
    <n v="0"/>
    <n v="0"/>
    <n v="0"/>
    <n v="0"/>
    <n v="1"/>
    <n v="0"/>
    <n v="0"/>
    <n v="0"/>
    <n v="0"/>
    <x v="2"/>
    <n v="1"/>
  </r>
  <r>
    <x v="0"/>
    <x v="1"/>
    <x v="1"/>
    <s v="Fmcg"/>
    <x v="5"/>
    <x v="1"/>
    <n v="280000"/>
    <x v="1"/>
    <x v="1"/>
    <x v="0"/>
    <x v="0"/>
    <x v="0"/>
    <x v="0"/>
    <x v="1"/>
    <x v="1"/>
    <n v="1"/>
    <x v="0"/>
    <x v="0"/>
    <x v="0"/>
    <x v="0"/>
    <n v="0"/>
    <n v="1"/>
    <n v="1"/>
    <n v="0"/>
    <n v="0"/>
    <n v="0"/>
    <n v="1"/>
    <n v="0"/>
    <n v="0"/>
    <n v="0"/>
    <x v="4"/>
    <n v="3"/>
  </r>
  <r>
    <x v="0"/>
    <x v="5"/>
    <x v="1"/>
    <s v="Banking"/>
    <x v="3"/>
    <x v="1"/>
    <n v="90000"/>
    <x v="2"/>
    <x v="1"/>
    <x v="0"/>
    <x v="1"/>
    <x v="1"/>
    <x v="1"/>
    <x v="1"/>
    <x v="1"/>
    <n v="0"/>
    <x v="0"/>
    <x v="0"/>
    <x v="0"/>
    <x v="0"/>
    <n v="0"/>
    <n v="1"/>
    <n v="1"/>
    <n v="0"/>
    <n v="0"/>
    <n v="0"/>
    <n v="0"/>
    <n v="0"/>
    <n v="0"/>
    <n v="0"/>
    <x v="6"/>
    <n v="2"/>
  </r>
  <r>
    <x v="0"/>
    <x v="1"/>
    <x v="2"/>
    <s v="I Do Data Analysis For Different Companies."/>
    <x v="12"/>
    <x v="1"/>
    <n v="50000"/>
    <x v="1"/>
    <x v="0"/>
    <x v="1"/>
    <x v="0"/>
    <x v="0"/>
    <x v="0"/>
    <x v="0"/>
    <x v="1"/>
    <n v="0"/>
    <x v="0"/>
    <x v="0"/>
    <x v="0"/>
    <x v="0"/>
    <n v="0"/>
    <n v="1"/>
    <n v="1"/>
    <n v="0"/>
    <n v="0"/>
    <n v="0"/>
    <n v="1"/>
    <n v="0"/>
    <n v="0"/>
    <n v="0"/>
    <x v="2"/>
    <n v="3"/>
  </r>
  <r>
    <x v="1"/>
    <x v="5"/>
    <x v="1"/>
    <s v="Edtech"/>
    <x v="2"/>
    <x v="1"/>
    <n v="120000"/>
    <x v="1"/>
    <x v="0"/>
    <x v="0"/>
    <x v="0"/>
    <x v="0"/>
    <x v="0"/>
    <x v="0"/>
    <x v="0"/>
    <n v="1"/>
    <x v="1"/>
    <x v="1"/>
    <x v="0"/>
    <x v="0"/>
    <n v="0"/>
    <n v="1"/>
    <n v="1"/>
    <n v="0"/>
    <n v="0"/>
    <n v="0"/>
    <n v="0"/>
    <n v="0"/>
    <n v="0"/>
    <n v="1"/>
    <x v="8"/>
    <n v="2"/>
  </r>
  <r>
    <x v="2"/>
    <x v="3"/>
    <x v="3"/>
    <s v="Fintech"/>
    <x v="2"/>
    <x v="0"/>
    <n v="400000"/>
    <x v="1"/>
    <x v="0"/>
    <x v="0"/>
    <x v="0"/>
    <x v="1"/>
    <x v="1"/>
    <x v="1"/>
    <x v="1"/>
    <n v="0"/>
    <x v="0"/>
    <x v="0"/>
    <x v="0"/>
    <x v="0"/>
    <n v="0"/>
    <n v="1"/>
    <n v="0"/>
    <n v="1"/>
    <n v="0"/>
    <n v="0"/>
    <n v="0"/>
    <n v="0"/>
    <n v="0"/>
    <n v="0"/>
    <x v="3"/>
    <n v="2"/>
  </r>
  <r>
    <x v="0"/>
    <x v="5"/>
    <x v="0"/>
    <s v="Manufacturing"/>
    <x v="7"/>
    <x v="1"/>
    <n v="38000"/>
    <x v="2"/>
    <x v="0"/>
    <x v="1"/>
    <x v="1"/>
    <x v="0"/>
    <x v="1"/>
    <x v="1"/>
    <x v="1"/>
    <n v="0"/>
    <x v="0"/>
    <x v="0"/>
    <x v="0"/>
    <x v="0"/>
    <n v="0"/>
    <n v="0"/>
    <n v="0"/>
    <n v="0"/>
    <n v="0"/>
    <n v="0"/>
    <n v="1"/>
    <n v="0"/>
    <n v="0"/>
    <n v="0"/>
    <x v="6"/>
    <n v="1"/>
  </r>
  <r>
    <x v="1"/>
    <x v="0"/>
    <x v="0"/>
    <s v="Fintech"/>
    <x v="2"/>
    <x v="1"/>
    <n v="35000"/>
    <x v="2"/>
    <x v="1"/>
    <x v="1"/>
    <x v="0"/>
    <x v="0"/>
    <x v="1"/>
    <x v="0"/>
    <x v="1"/>
    <n v="0"/>
    <x v="0"/>
    <x v="0"/>
    <x v="0"/>
    <x v="0"/>
    <n v="0"/>
    <n v="0"/>
    <n v="0"/>
    <n v="0"/>
    <n v="0"/>
    <n v="0"/>
    <n v="0"/>
    <n v="0"/>
    <n v="0"/>
    <n v="1"/>
    <x v="1"/>
    <n v="0"/>
  </r>
  <r>
    <x v="2"/>
    <x v="3"/>
    <x v="3"/>
    <s v="Fintech"/>
    <x v="2"/>
    <x v="0"/>
    <n v="150000"/>
    <x v="2"/>
    <x v="1"/>
    <x v="0"/>
    <x v="0"/>
    <x v="0"/>
    <x v="0"/>
    <x v="1"/>
    <x v="1"/>
    <n v="0"/>
    <x v="0"/>
    <x v="0"/>
    <x v="0"/>
    <x v="1"/>
    <n v="1"/>
    <n v="1"/>
    <n v="1"/>
    <n v="0"/>
    <n v="0"/>
    <n v="0"/>
    <n v="0"/>
    <n v="0"/>
    <n v="0"/>
    <n v="0"/>
    <x v="4"/>
    <n v="3"/>
  </r>
  <r>
    <x v="0"/>
    <x v="1"/>
    <x v="1"/>
    <s v="Manufacturing, Fmcgs"/>
    <x v="7"/>
    <x v="1"/>
    <n v="72000"/>
    <x v="2"/>
    <x v="1"/>
    <x v="0"/>
    <x v="1"/>
    <x v="0"/>
    <x v="1"/>
    <x v="1"/>
    <x v="1"/>
    <n v="0"/>
    <x v="0"/>
    <x v="0"/>
    <x v="0"/>
    <x v="0"/>
    <n v="1"/>
    <n v="0"/>
    <n v="1"/>
    <n v="0"/>
    <n v="0"/>
    <n v="0"/>
    <n v="1"/>
    <n v="0"/>
    <n v="0"/>
    <n v="0"/>
    <x v="3"/>
    <n v="3"/>
  </r>
  <r>
    <x v="0"/>
    <x v="5"/>
    <x v="1"/>
    <s v="Fintech"/>
    <x v="2"/>
    <x v="1"/>
    <n v="92000"/>
    <x v="0"/>
    <x v="1"/>
    <x v="1"/>
    <x v="0"/>
    <x v="0"/>
    <x v="1"/>
    <x v="1"/>
    <x v="1"/>
    <n v="1"/>
    <x v="0"/>
    <x v="0"/>
    <x v="0"/>
    <x v="0"/>
    <n v="1"/>
    <n v="1"/>
    <n v="0"/>
    <n v="0"/>
    <n v="0"/>
    <n v="0"/>
    <n v="1"/>
    <n v="0"/>
    <n v="0"/>
    <n v="1"/>
    <x v="1"/>
    <n v="3"/>
  </r>
  <r>
    <x v="0"/>
    <x v="0"/>
    <x v="0"/>
    <s v="Health"/>
    <x v="8"/>
    <x v="0"/>
    <n v="50000"/>
    <x v="1"/>
    <x v="1"/>
    <x v="1"/>
    <x v="0"/>
    <x v="0"/>
    <x v="1"/>
    <x v="0"/>
    <x v="0"/>
    <n v="0"/>
    <x v="0"/>
    <x v="0"/>
    <x v="0"/>
    <x v="0"/>
    <n v="0"/>
    <n v="0"/>
    <n v="0"/>
    <n v="0"/>
    <n v="0"/>
    <n v="1"/>
    <n v="1"/>
    <n v="0"/>
    <n v="0"/>
    <n v="0"/>
    <x v="2"/>
    <n v="2"/>
  </r>
  <r>
    <x v="1"/>
    <x v="5"/>
    <x v="1"/>
    <s v="Energy"/>
    <x v="7"/>
    <x v="1"/>
    <n v="123000"/>
    <x v="1"/>
    <x v="1"/>
    <x v="1"/>
    <x v="0"/>
    <x v="0"/>
    <x v="1"/>
    <x v="1"/>
    <x v="1"/>
    <n v="0"/>
    <x v="0"/>
    <x v="0"/>
    <x v="0"/>
    <x v="0"/>
    <n v="1"/>
    <n v="1"/>
    <n v="0"/>
    <n v="1"/>
    <n v="0"/>
    <n v="0"/>
    <n v="1"/>
    <n v="0"/>
    <n v="0"/>
    <n v="0"/>
    <x v="3"/>
    <n v="4"/>
  </r>
  <r>
    <x v="3"/>
    <x v="1"/>
    <x v="2"/>
    <s v="Finance"/>
    <x v="3"/>
    <x v="1"/>
    <n v="265000"/>
    <x v="2"/>
    <x v="1"/>
    <x v="0"/>
    <x v="0"/>
    <x v="1"/>
    <x v="0"/>
    <x v="1"/>
    <x v="0"/>
    <n v="1"/>
    <x v="0"/>
    <x v="0"/>
    <x v="0"/>
    <x v="0"/>
    <n v="1"/>
    <n v="1"/>
    <n v="1"/>
    <n v="0"/>
    <n v="0"/>
    <n v="0"/>
    <n v="0"/>
    <n v="0"/>
    <n v="0"/>
    <n v="0"/>
    <x v="4"/>
    <n v="3"/>
  </r>
  <r>
    <x v="1"/>
    <x v="1"/>
    <x v="1"/>
    <s v="Fintech"/>
    <x v="2"/>
    <x v="1"/>
    <n v="50000"/>
    <x v="2"/>
    <x v="0"/>
    <x v="1"/>
    <x v="1"/>
    <x v="1"/>
    <x v="1"/>
    <x v="1"/>
    <x v="1"/>
    <n v="0"/>
    <x v="0"/>
    <x v="0"/>
    <x v="0"/>
    <x v="1"/>
    <n v="0"/>
    <n v="0"/>
    <n v="0"/>
    <n v="0"/>
    <n v="0"/>
    <n v="0"/>
    <n v="0"/>
    <n v="0"/>
    <n v="0"/>
    <n v="1"/>
    <x v="6"/>
    <n v="0"/>
  </r>
  <r>
    <x v="2"/>
    <x v="1"/>
    <x v="2"/>
    <s v="Consultancy"/>
    <x v="12"/>
    <x v="0"/>
    <n v="65000"/>
    <x v="2"/>
    <x v="0"/>
    <x v="0"/>
    <x v="0"/>
    <x v="0"/>
    <x v="0"/>
    <x v="1"/>
    <x v="0"/>
    <n v="1"/>
    <x v="0"/>
    <x v="0"/>
    <x v="0"/>
    <x v="0"/>
    <n v="0"/>
    <n v="1"/>
    <n v="0"/>
    <n v="0"/>
    <n v="0"/>
    <n v="0"/>
    <n v="0"/>
    <n v="0"/>
    <n v="0"/>
    <n v="0"/>
    <x v="0"/>
    <n v="1"/>
  </r>
  <r>
    <x v="1"/>
    <x v="1"/>
    <x v="2"/>
    <s v="Fintech"/>
    <x v="2"/>
    <x v="1"/>
    <n v="150000"/>
    <x v="2"/>
    <x v="1"/>
    <x v="1"/>
    <x v="1"/>
    <x v="0"/>
    <x v="1"/>
    <x v="0"/>
    <x v="1"/>
    <n v="0"/>
    <x v="0"/>
    <x v="0"/>
    <x v="0"/>
    <x v="0"/>
    <n v="0"/>
    <n v="1"/>
    <n v="0"/>
    <n v="0"/>
    <n v="0"/>
    <n v="0"/>
    <n v="1"/>
    <n v="0"/>
    <n v="0"/>
    <n v="0"/>
    <x v="3"/>
    <n v="2"/>
  </r>
  <r>
    <x v="1"/>
    <x v="5"/>
    <x v="1"/>
    <s v="Retail"/>
    <x v="5"/>
    <x v="1"/>
    <n v="50000"/>
    <x v="1"/>
    <x v="1"/>
    <x v="1"/>
    <x v="1"/>
    <x v="0"/>
    <x v="0"/>
    <x v="1"/>
    <x v="1"/>
    <n v="0"/>
    <x v="0"/>
    <x v="0"/>
    <x v="0"/>
    <x v="0"/>
    <n v="1"/>
    <n v="1"/>
    <n v="0"/>
    <n v="0"/>
    <n v="0"/>
    <n v="1"/>
    <n v="1"/>
    <n v="0"/>
    <n v="0"/>
    <n v="0"/>
    <x v="3"/>
    <n v="4"/>
  </r>
  <r>
    <x v="0"/>
    <x v="5"/>
    <x v="1"/>
    <s v="Energy"/>
    <x v="7"/>
    <x v="1"/>
    <n v="122000"/>
    <x v="0"/>
    <x v="1"/>
    <x v="1"/>
    <x v="0"/>
    <x v="0"/>
    <x v="0"/>
    <x v="0"/>
    <x v="1"/>
    <n v="0"/>
    <x v="0"/>
    <x v="0"/>
    <x v="0"/>
    <x v="0"/>
    <n v="1"/>
    <n v="1"/>
    <n v="1"/>
    <n v="0"/>
    <n v="0"/>
    <n v="0"/>
    <n v="1"/>
    <n v="0"/>
    <n v="0"/>
    <n v="0"/>
    <x v="2"/>
    <n v="4"/>
  </r>
  <r>
    <x v="0"/>
    <x v="5"/>
    <x v="0"/>
    <s v="Banking"/>
    <x v="3"/>
    <x v="1"/>
    <n v="70000"/>
    <x v="2"/>
    <x v="1"/>
    <x v="0"/>
    <x v="0"/>
    <x v="1"/>
    <x v="0"/>
    <x v="1"/>
    <x v="1"/>
    <n v="0"/>
    <x v="0"/>
    <x v="0"/>
    <x v="0"/>
    <x v="0"/>
    <n v="0"/>
    <n v="1"/>
    <n v="0"/>
    <n v="0"/>
    <n v="0"/>
    <n v="0"/>
    <n v="0"/>
    <n v="0"/>
    <n v="0"/>
    <n v="0"/>
    <x v="1"/>
    <n v="1"/>
  </r>
  <r>
    <x v="1"/>
    <x v="5"/>
    <x v="1"/>
    <s v="Manufacturing"/>
    <x v="7"/>
    <x v="0"/>
    <n v="160000"/>
    <x v="2"/>
    <x v="1"/>
    <x v="1"/>
    <x v="0"/>
    <x v="0"/>
    <x v="0"/>
    <x v="1"/>
    <x v="1"/>
    <n v="0"/>
    <x v="0"/>
    <x v="0"/>
    <x v="0"/>
    <x v="0"/>
    <n v="0"/>
    <n v="1"/>
    <n v="1"/>
    <n v="0"/>
    <n v="0"/>
    <n v="0"/>
    <n v="0"/>
    <n v="0"/>
    <n v="0"/>
    <n v="0"/>
    <x v="1"/>
    <n v="2"/>
  </r>
  <r>
    <x v="3"/>
    <x v="5"/>
    <x v="2"/>
    <s v="Banking"/>
    <x v="3"/>
    <x v="1"/>
    <n v="200000"/>
    <x v="1"/>
    <x v="1"/>
    <x v="0"/>
    <x v="0"/>
    <x v="0"/>
    <x v="0"/>
    <x v="1"/>
    <x v="1"/>
    <n v="0"/>
    <x v="0"/>
    <x v="0"/>
    <x v="0"/>
    <x v="0"/>
    <n v="0"/>
    <n v="1"/>
    <n v="1"/>
    <n v="0"/>
    <n v="0"/>
    <n v="0"/>
    <n v="0"/>
    <n v="0"/>
    <n v="0"/>
    <n v="0"/>
    <x v="2"/>
    <n v="2"/>
  </r>
  <r>
    <x v="0"/>
    <x v="4"/>
    <x v="2"/>
    <s v="Telecommunications"/>
    <x v="2"/>
    <x v="1"/>
    <n v="120000"/>
    <x v="2"/>
    <x v="1"/>
    <x v="0"/>
    <x v="0"/>
    <x v="0"/>
    <x v="0"/>
    <x v="1"/>
    <x v="1"/>
    <n v="0"/>
    <x v="0"/>
    <x v="0"/>
    <x v="0"/>
    <x v="1"/>
    <n v="1"/>
    <n v="1"/>
    <n v="1"/>
    <n v="0"/>
    <n v="0"/>
    <n v="0"/>
    <n v="1"/>
    <n v="0"/>
    <n v="0"/>
    <n v="0"/>
    <x v="4"/>
    <n v="4"/>
  </r>
  <r>
    <x v="0"/>
    <x v="5"/>
    <x v="0"/>
    <s v="General"/>
    <x v="4"/>
    <x v="0"/>
    <n v="50000"/>
    <x v="1"/>
    <x v="0"/>
    <x v="0"/>
    <x v="0"/>
    <x v="0"/>
    <x v="0"/>
    <x v="1"/>
    <x v="0"/>
    <n v="0"/>
    <x v="0"/>
    <x v="0"/>
    <x v="0"/>
    <x v="0"/>
    <n v="1"/>
    <n v="0"/>
    <n v="0"/>
    <n v="0"/>
    <n v="0"/>
    <n v="0"/>
    <n v="0"/>
    <n v="0"/>
    <n v="0"/>
    <n v="0"/>
    <x v="4"/>
    <n v="1"/>
  </r>
  <r>
    <x v="0"/>
    <x v="1"/>
    <x v="2"/>
    <s v="Marketing Amd Advertising"/>
    <x v="9"/>
    <x v="1"/>
    <n v="62500"/>
    <x v="2"/>
    <x v="1"/>
    <x v="1"/>
    <x v="0"/>
    <x v="1"/>
    <x v="1"/>
    <x v="1"/>
    <x v="1"/>
    <n v="0"/>
    <x v="0"/>
    <x v="0"/>
    <x v="0"/>
    <x v="0"/>
    <n v="0"/>
    <n v="1"/>
    <n v="0"/>
    <n v="0"/>
    <n v="0"/>
    <n v="0"/>
    <n v="0"/>
    <n v="0"/>
    <n v="0"/>
    <n v="0"/>
    <x v="6"/>
    <n v="1"/>
  </r>
  <r>
    <x v="3"/>
    <x v="5"/>
    <x v="1"/>
    <s v="Health"/>
    <x v="8"/>
    <x v="0"/>
    <n v="75000"/>
    <x v="1"/>
    <x v="1"/>
    <x v="0"/>
    <x v="0"/>
    <x v="0"/>
    <x v="1"/>
    <x v="1"/>
    <x v="0"/>
    <n v="0"/>
    <x v="0"/>
    <x v="0"/>
    <x v="0"/>
    <x v="0"/>
    <n v="0"/>
    <n v="1"/>
    <n v="1"/>
    <n v="0"/>
    <n v="0"/>
    <n v="1"/>
    <n v="1"/>
    <n v="0"/>
    <n v="0"/>
    <n v="0"/>
    <x v="2"/>
    <n v="4"/>
  </r>
  <r>
    <x v="0"/>
    <x v="0"/>
    <x v="0"/>
    <s v="Insurance"/>
    <x v="3"/>
    <x v="0"/>
    <n v="40000"/>
    <x v="0"/>
    <x v="1"/>
    <x v="0"/>
    <x v="1"/>
    <x v="0"/>
    <x v="1"/>
    <x v="1"/>
    <x v="1"/>
    <n v="0"/>
    <x v="0"/>
    <x v="0"/>
    <x v="0"/>
    <x v="0"/>
    <n v="0"/>
    <n v="0"/>
    <n v="0"/>
    <n v="0"/>
    <n v="0"/>
    <n v="0"/>
    <n v="1"/>
    <n v="0"/>
    <n v="0"/>
    <n v="0"/>
    <x v="3"/>
    <n v="1"/>
  </r>
  <r>
    <x v="2"/>
    <x v="0"/>
    <x v="0"/>
    <s v="It"/>
    <x v="2"/>
    <x v="1"/>
    <n v="35000"/>
    <x v="1"/>
    <x v="1"/>
    <x v="0"/>
    <x v="0"/>
    <x v="1"/>
    <x v="1"/>
    <x v="1"/>
    <x v="1"/>
    <n v="1"/>
    <x v="0"/>
    <x v="0"/>
    <x v="0"/>
    <x v="0"/>
    <n v="0"/>
    <n v="0"/>
    <n v="0"/>
    <n v="0"/>
    <n v="0"/>
    <n v="0"/>
    <n v="0"/>
    <n v="0"/>
    <n v="0"/>
    <n v="1"/>
    <x v="1"/>
    <n v="0"/>
  </r>
  <r>
    <x v="0"/>
    <x v="1"/>
    <x v="1"/>
    <s v="Health"/>
    <x v="8"/>
    <x v="1"/>
    <n v="45000"/>
    <x v="0"/>
    <x v="1"/>
    <x v="0"/>
    <x v="0"/>
    <x v="0"/>
    <x v="0"/>
    <x v="1"/>
    <x v="1"/>
    <n v="0"/>
    <x v="0"/>
    <x v="1"/>
    <x v="1"/>
    <x v="0"/>
    <n v="1"/>
    <n v="0"/>
    <n v="0"/>
    <n v="0"/>
    <n v="0"/>
    <n v="1"/>
    <n v="0"/>
    <n v="0"/>
    <n v="0"/>
    <n v="0"/>
    <x v="0"/>
    <n v="2"/>
  </r>
  <r>
    <x v="0"/>
    <x v="1"/>
    <x v="2"/>
    <s v="Agriculture"/>
    <x v="10"/>
    <x v="1"/>
    <n v="150000"/>
    <x v="2"/>
    <x v="0"/>
    <x v="0"/>
    <x v="0"/>
    <x v="0"/>
    <x v="0"/>
    <x v="1"/>
    <x v="1"/>
    <n v="1"/>
    <x v="0"/>
    <x v="0"/>
    <x v="0"/>
    <x v="0"/>
    <n v="0"/>
    <n v="0"/>
    <n v="0"/>
    <n v="0"/>
    <n v="0"/>
    <n v="0"/>
    <n v="0"/>
    <n v="0"/>
    <n v="0"/>
    <n v="1"/>
    <x v="4"/>
    <n v="0"/>
  </r>
  <r>
    <x v="1"/>
    <x v="1"/>
    <x v="1"/>
    <s v="Fintech"/>
    <x v="2"/>
    <x v="1"/>
    <n v="65000"/>
    <x v="2"/>
    <x v="0"/>
    <x v="1"/>
    <x v="0"/>
    <x v="0"/>
    <x v="0"/>
    <x v="1"/>
    <x v="1"/>
    <n v="0"/>
    <x v="0"/>
    <x v="0"/>
    <x v="0"/>
    <x v="1"/>
    <n v="0"/>
    <n v="0"/>
    <n v="1"/>
    <n v="0"/>
    <n v="0"/>
    <n v="0"/>
    <n v="1"/>
    <n v="0"/>
    <n v="0"/>
    <n v="0"/>
    <x v="2"/>
    <n v="2"/>
  </r>
  <r>
    <x v="0"/>
    <x v="0"/>
    <x v="0"/>
    <s v="Food Processing"/>
    <x v="7"/>
    <x v="0"/>
    <n v="25000"/>
    <x v="2"/>
    <x v="1"/>
    <x v="0"/>
    <x v="0"/>
    <x v="0"/>
    <x v="0"/>
    <x v="1"/>
    <x v="1"/>
    <n v="0"/>
    <x v="0"/>
    <x v="0"/>
    <x v="0"/>
    <x v="0"/>
    <n v="0"/>
    <n v="0"/>
    <n v="0"/>
    <n v="0"/>
    <n v="0"/>
    <n v="0"/>
    <n v="0"/>
    <n v="0"/>
    <n v="0"/>
    <n v="1"/>
    <x v="2"/>
    <n v="0"/>
  </r>
  <r>
    <x v="0"/>
    <x v="5"/>
    <x v="1"/>
    <s v="Ai"/>
    <x v="2"/>
    <x v="1"/>
    <n v="60000"/>
    <x v="2"/>
    <x v="1"/>
    <x v="0"/>
    <x v="0"/>
    <x v="0"/>
    <x v="1"/>
    <x v="0"/>
    <x v="1"/>
    <n v="0"/>
    <x v="1"/>
    <x v="0"/>
    <x v="0"/>
    <x v="0"/>
    <n v="0"/>
    <n v="1"/>
    <n v="1"/>
    <n v="0"/>
    <n v="0"/>
    <n v="0"/>
    <n v="0"/>
    <n v="0"/>
    <n v="0"/>
    <n v="0"/>
    <x v="4"/>
    <n v="2"/>
  </r>
  <r>
    <x v="0"/>
    <x v="5"/>
    <x v="0"/>
    <s v="Data Annotation"/>
    <x v="2"/>
    <x v="1"/>
    <n v="456889"/>
    <x v="2"/>
    <x v="1"/>
    <x v="0"/>
    <x v="0"/>
    <x v="1"/>
    <x v="1"/>
    <x v="0"/>
    <x v="1"/>
    <n v="0"/>
    <x v="1"/>
    <x v="0"/>
    <x v="0"/>
    <x v="0"/>
    <n v="1"/>
    <n v="1"/>
    <n v="1"/>
    <n v="0"/>
    <n v="0"/>
    <n v="0"/>
    <n v="0"/>
    <n v="0"/>
    <n v="0"/>
    <n v="0"/>
    <x v="2"/>
    <n v="3"/>
  </r>
  <r>
    <x v="3"/>
    <x v="1"/>
    <x v="1"/>
    <s v="Education"/>
    <x v="0"/>
    <x v="0"/>
    <n v="90000"/>
    <x v="2"/>
    <x v="1"/>
    <x v="0"/>
    <x v="1"/>
    <x v="1"/>
    <x v="1"/>
    <x v="1"/>
    <x v="1"/>
    <n v="0"/>
    <x v="0"/>
    <x v="0"/>
    <x v="1"/>
    <x v="0"/>
    <n v="0"/>
    <n v="1"/>
    <n v="1"/>
    <n v="0"/>
    <n v="0"/>
    <n v="0"/>
    <n v="0"/>
    <n v="0"/>
    <n v="0"/>
    <n v="0"/>
    <x v="3"/>
    <n v="2"/>
  </r>
  <r>
    <x v="1"/>
    <x v="1"/>
    <x v="1"/>
    <s v="Impact"/>
    <x v="4"/>
    <x v="1"/>
    <n v="191666"/>
    <x v="1"/>
    <x v="0"/>
    <x v="1"/>
    <x v="1"/>
    <x v="0"/>
    <x v="1"/>
    <x v="0"/>
    <x v="1"/>
    <n v="0"/>
    <x v="0"/>
    <x v="0"/>
    <x v="0"/>
    <x v="1"/>
    <n v="0"/>
    <n v="1"/>
    <n v="1"/>
    <n v="0"/>
    <n v="0"/>
    <n v="0"/>
    <n v="1"/>
    <n v="0"/>
    <n v="0"/>
    <n v="1"/>
    <x v="1"/>
    <n v="3"/>
  </r>
  <r>
    <x v="0"/>
    <x v="0"/>
    <x v="1"/>
    <s v="Fmcg"/>
    <x v="5"/>
    <x v="1"/>
    <n v="18000"/>
    <x v="2"/>
    <x v="1"/>
    <x v="1"/>
    <x v="1"/>
    <x v="0"/>
    <x v="1"/>
    <x v="1"/>
    <x v="1"/>
    <n v="0"/>
    <x v="0"/>
    <x v="0"/>
    <x v="0"/>
    <x v="0"/>
    <n v="0"/>
    <n v="0"/>
    <n v="0"/>
    <n v="0"/>
    <n v="0"/>
    <n v="0"/>
    <n v="0"/>
    <n v="0"/>
    <n v="0"/>
    <n v="1"/>
    <x v="6"/>
    <n v="0"/>
  </r>
  <r>
    <x v="0"/>
    <x v="1"/>
    <x v="2"/>
    <s v="Market Research"/>
    <x v="0"/>
    <x v="1"/>
    <n v="100000"/>
    <x v="1"/>
    <x v="1"/>
    <x v="1"/>
    <x v="1"/>
    <x v="1"/>
    <x v="1"/>
    <x v="1"/>
    <x v="1"/>
    <n v="0"/>
    <x v="0"/>
    <x v="1"/>
    <x v="0"/>
    <x v="0"/>
    <n v="1"/>
    <n v="1"/>
    <n v="1"/>
    <n v="0"/>
    <n v="0"/>
    <n v="0"/>
    <n v="1"/>
    <n v="0"/>
    <n v="0"/>
    <n v="0"/>
    <x v="6"/>
    <n v="4"/>
  </r>
  <r>
    <x v="0"/>
    <x v="5"/>
    <x v="1"/>
    <s v="Marketing"/>
    <x v="9"/>
    <x v="0"/>
    <n v="55000"/>
    <x v="2"/>
    <x v="1"/>
    <x v="1"/>
    <x v="1"/>
    <x v="0"/>
    <x v="1"/>
    <x v="1"/>
    <x v="1"/>
    <n v="0"/>
    <x v="0"/>
    <x v="0"/>
    <x v="0"/>
    <x v="0"/>
    <n v="0"/>
    <n v="1"/>
    <n v="0"/>
    <n v="0"/>
    <n v="0"/>
    <n v="0"/>
    <n v="0"/>
    <n v="0"/>
    <n v="0"/>
    <n v="0"/>
    <x v="6"/>
    <n v="1"/>
  </r>
  <r>
    <x v="0"/>
    <x v="1"/>
    <x v="2"/>
    <s v="Fintech"/>
    <x v="2"/>
    <x v="0"/>
    <n v="60000"/>
    <x v="2"/>
    <x v="0"/>
    <x v="1"/>
    <x v="0"/>
    <x v="0"/>
    <x v="0"/>
    <x v="0"/>
    <x v="1"/>
    <n v="0"/>
    <x v="0"/>
    <x v="0"/>
    <x v="0"/>
    <x v="1"/>
    <n v="0"/>
    <n v="1"/>
    <n v="0"/>
    <n v="0"/>
    <n v="0"/>
    <n v="0"/>
    <n v="0"/>
    <n v="0"/>
    <n v="0"/>
    <n v="0"/>
    <x v="4"/>
    <n v="1"/>
  </r>
  <r>
    <x v="0"/>
    <x v="0"/>
    <x v="1"/>
    <s v="Agriculture"/>
    <x v="10"/>
    <x v="0"/>
    <n v="22000"/>
    <x v="1"/>
    <x v="1"/>
    <x v="1"/>
    <x v="1"/>
    <x v="0"/>
    <x v="1"/>
    <x v="1"/>
    <x v="0"/>
    <n v="0"/>
    <x v="0"/>
    <x v="0"/>
    <x v="1"/>
    <x v="1"/>
    <n v="0"/>
    <n v="1"/>
    <n v="0"/>
    <n v="0"/>
    <n v="0"/>
    <n v="0"/>
    <n v="0"/>
    <n v="0"/>
    <n v="0"/>
    <n v="0"/>
    <x v="2"/>
    <n v="1"/>
  </r>
  <r>
    <x v="1"/>
    <x v="5"/>
    <x v="1"/>
    <s v="Insurance"/>
    <x v="3"/>
    <x v="1"/>
    <n v="88000"/>
    <x v="2"/>
    <x v="1"/>
    <x v="1"/>
    <x v="1"/>
    <x v="0"/>
    <x v="0"/>
    <x v="1"/>
    <x v="1"/>
    <n v="0"/>
    <x v="0"/>
    <x v="0"/>
    <x v="0"/>
    <x v="0"/>
    <n v="0"/>
    <n v="1"/>
    <n v="1"/>
    <n v="0"/>
    <n v="0"/>
    <n v="0"/>
    <n v="0"/>
    <n v="0"/>
    <n v="0"/>
    <n v="0"/>
    <x v="3"/>
    <n v="2"/>
  </r>
  <r>
    <x v="0"/>
    <x v="5"/>
    <x v="0"/>
    <s v="Digital Marketing"/>
    <x v="9"/>
    <x v="0"/>
    <n v="20000"/>
    <x v="2"/>
    <x v="0"/>
    <x v="0"/>
    <x v="0"/>
    <x v="0"/>
    <x v="1"/>
    <x v="0"/>
    <x v="0"/>
    <n v="0"/>
    <x v="0"/>
    <x v="0"/>
    <x v="0"/>
    <x v="0"/>
    <n v="1"/>
    <n v="0"/>
    <n v="0"/>
    <n v="0"/>
    <n v="0"/>
    <n v="0"/>
    <n v="1"/>
    <n v="0"/>
    <n v="0"/>
    <n v="0"/>
    <x v="4"/>
    <n v="2"/>
  </r>
  <r>
    <x v="0"/>
    <x v="1"/>
    <x v="2"/>
    <s v="Banking"/>
    <x v="3"/>
    <x v="1"/>
    <n v="210000"/>
    <x v="1"/>
    <x v="1"/>
    <x v="1"/>
    <x v="0"/>
    <x v="0"/>
    <x v="0"/>
    <x v="1"/>
    <x v="0"/>
    <n v="0"/>
    <x v="0"/>
    <x v="0"/>
    <x v="0"/>
    <x v="0"/>
    <n v="0"/>
    <n v="1"/>
    <n v="1"/>
    <n v="1"/>
    <n v="0"/>
    <n v="0"/>
    <n v="0"/>
    <n v="1"/>
    <n v="0"/>
    <n v="0"/>
    <x v="2"/>
    <n v="4"/>
  </r>
  <r>
    <x v="0"/>
    <x v="1"/>
    <x v="2"/>
    <s v="Fmcg"/>
    <x v="5"/>
    <x v="0"/>
    <n v="250000"/>
    <x v="1"/>
    <x v="0"/>
    <x v="1"/>
    <x v="0"/>
    <x v="1"/>
    <x v="0"/>
    <x v="1"/>
    <x v="1"/>
    <n v="0"/>
    <x v="0"/>
    <x v="0"/>
    <x v="0"/>
    <x v="0"/>
    <n v="0"/>
    <n v="1"/>
    <n v="0"/>
    <n v="1"/>
    <n v="0"/>
    <n v="0"/>
    <n v="0"/>
    <n v="0"/>
    <n v="0"/>
    <n v="0"/>
    <x v="3"/>
    <n v="2"/>
  </r>
  <r>
    <x v="0"/>
    <x v="5"/>
    <x v="0"/>
    <s v="Construction"/>
    <x v="13"/>
    <x v="0"/>
    <n v="20000"/>
    <x v="2"/>
    <x v="0"/>
    <x v="0"/>
    <x v="0"/>
    <x v="0"/>
    <x v="1"/>
    <x v="1"/>
    <x v="1"/>
    <n v="0"/>
    <x v="0"/>
    <x v="0"/>
    <x v="0"/>
    <x v="0"/>
    <n v="0"/>
    <n v="0"/>
    <n v="0"/>
    <n v="0"/>
    <n v="0"/>
    <n v="0"/>
    <n v="1"/>
    <n v="0"/>
    <n v="0"/>
    <n v="0"/>
    <x v="1"/>
    <n v="1"/>
  </r>
  <r>
    <x v="0"/>
    <x v="5"/>
    <x v="1"/>
    <s v="Tourism"/>
    <x v="14"/>
    <x v="0"/>
    <n v="80000"/>
    <x v="2"/>
    <x v="1"/>
    <x v="0"/>
    <x v="0"/>
    <x v="0"/>
    <x v="0"/>
    <x v="1"/>
    <x v="1"/>
    <n v="0"/>
    <x v="0"/>
    <x v="0"/>
    <x v="0"/>
    <x v="0"/>
    <n v="0"/>
    <n v="1"/>
    <n v="1"/>
    <n v="1"/>
    <n v="0"/>
    <n v="0"/>
    <n v="0"/>
    <n v="0"/>
    <n v="0"/>
    <n v="0"/>
    <x v="2"/>
    <n v="3"/>
  </r>
  <r>
    <x v="2"/>
    <x v="1"/>
    <x v="1"/>
    <s v="Retail"/>
    <x v="5"/>
    <x v="0"/>
    <n v="150000"/>
    <x v="0"/>
    <x v="0"/>
    <x v="0"/>
    <x v="0"/>
    <x v="1"/>
    <x v="1"/>
    <x v="1"/>
    <x v="1"/>
    <n v="1"/>
    <x v="0"/>
    <x v="0"/>
    <x v="0"/>
    <x v="0"/>
    <n v="0"/>
    <n v="0"/>
    <n v="0"/>
    <n v="0"/>
    <n v="0"/>
    <n v="0"/>
    <n v="0"/>
    <n v="0"/>
    <n v="0"/>
    <n v="1"/>
    <x v="1"/>
    <n v="0"/>
  </r>
  <r>
    <x v="0"/>
    <x v="5"/>
    <x v="1"/>
    <s v="Fintech"/>
    <x v="2"/>
    <x v="1"/>
    <n v="92000"/>
    <x v="0"/>
    <x v="1"/>
    <x v="1"/>
    <x v="1"/>
    <x v="0"/>
    <x v="1"/>
    <x v="1"/>
    <x v="1"/>
    <n v="0"/>
    <x v="0"/>
    <x v="0"/>
    <x v="0"/>
    <x v="0"/>
    <n v="1"/>
    <n v="1"/>
    <n v="0"/>
    <n v="0"/>
    <n v="0"/>
    <n v="0"/>
    <n v="1"/>
    <n v="0"/>
    <n v="0"/>
    <n v="0"/>
    <x v="6"/>
    <n v="3"/>
  </r>
  <r>
    <x v="0"/>
    <x v="1"/>
    <x v="2"/>
    <s v="Aviation"/>
    <x v="11"/>
    <x v="0"/>
    <n v="80000"/>
    <x v="2"/>
    <x v="1"/>
    <x v="0"/>
    <x v="0"/>
    <x v="0"/>
    <x v="0"/>
    <x v="1"/>
    <x v="1"/>
    <n v="0"/>
    <x v="0"/>
    <x v="0"/>
    <x v="1"/>
    <x v="0"/>
    <n v="0"/>
    <n v="1"/>
    <n v="0"/>
    <n v="0"/>
    <n v="0"/>
    <n v="0"/>
    <n v="0"/>
    <n v="0"/>
    <n v="0"/>
    <n v="0"/>
    <x v="4"/>
    <n v="1"/>
  </r>
  <r>
    <x v="0"/>
    <x v="0"/>
    <x v="0"/>
    <s v="Hr"/>
    <x v="4"/>
    <x v="0"/>
    <n v="15000"/>
    <x v="1"/>
    <x v="0"/>
    <x v="0"/>
    <x v="0"/>
    <x v="0"/>
    <x v="0"/>
    <x v="0"/>
    <x v="0"/>
    <n v="1"/>
    <x v="0"/>
    <x v="0"/>
    <x v="0"/>
    <x v="0"/>
    <n v="0"/>
    <n v="0"/>
    <n v="0"/>
    <n v="0"/>
    <n v="0"/>
    <n v="0"/>
    <n v="0"/>
    <n v="0"/>
    <n v="0"/>
    <n v="1"/>
    <x v="5"/>
    <n v="0"/>
  </r>
  <r>
    <x v="0"/>
    <x v="1"/>
    <x v="2"/>
    <s v="International Development"/>
    <x v="4"/>
    <x v="1"/>
    <n v="430000"/>
    <x v="1"/>
    <x v="0"/>
    <x v="1"/>
    <x v="1"/>
    <x v="0"/>
    <x v="0"/>
    <x v="0"/>
    <x v="1"/>
    <n v="0"/>
    <x v="0"/>
    <x v="0"/>
    <x v="0"/>
    <x v="0"/>
    <n v="0"/>
    <n v="1"/>
    <n v="0"/>
    <n v="0"/>
    <n v="0"/>
    <n v="0"/>
    <n v="0"/>
    <n v="0"/>
    <n v="0"/>
    <n v="0"/>
    <x v="1"/>
    <n v="1"/>
  </r>
  <r>
    <x v="1"/>
    <x v="1"/>
    <x v="2"/>
    <s v="Ingo"/>
    <x v="1"/>
    <x v="0"/>
    <n v="122118"/>
    <x v="2"/>
    <x v="1"/>
    <x v="1"/>
    <x v="1"/>
    <x v="0"/>
    <x v="1"/>
    <x v="1"/>
    <x v="1"/>
    <n v="0"/>
    <x v="0"/>
    <x v="0"/>
    <x v="0"/>
    <x v="0"/>
    <n v="0"/>
    <n v="1"/>
    <n v="1"/>
    <n v="0"/>
    <n v="0"/>
    <n v="0"/>
    <n v="1"/>
    <n v="0"/>
    <n v="0"/>
    <n v="0"/>
    <x v="6"/>
    <n v="3"/>
  </r>
  <r>
    <x v="0"/>
    <x v="0"/>
    <x v="0"/>
    <s v="Fintech"/>
    <x v="2"/>
    <x v="0"/>
    <n v="0"/>
    <x v="1"/>
    <x v="0"/>
    <x v="1"/>
    <x v="0"/>
    <x v="0"/>
    <x v="0"/>
    <x v="0"/>
    <x v="1"/>
    <n v="0"/>
    <x v="0"/>
    <x v="0"/>
    <x v="0"/>
    <x v="0"/>
    <n v="0"/>
    <n v="0"/>
    <n v="0"/>
    <n v="0"/>
    <n v="0"/>
    <n v="0"/>
    <n v="0"/>
    <n v="0"/>
    <n v="0"/>
    <n v="1"/>
    <x v="2"/>
    <n v="0"/>
  </r>
  <r>
    <x v="0"/>
    <x v="1"/>
    <x v="2"/>
    <s v="Utilities"/>
    <x v="6"/>
    <x v="0"/>
    <n v="35000"/>
    <x v="1"/>
    <x v="0"/>
    <x v="0"/>
    <x v="0"/>
    <x v="0"/>
    <x v="0"/>
    <x v="0"/>
    <x v="0"/>
    <n v="0"/>
    <x v="0"/>
    <x v="1"/>
    <x v="1"/>
    <x v="0"/>
    <n v="0"/>
    <n v="1"/>
    <n v="0"/>
    <n v="0"/>
    <n v="0"/>
    <n v="0"/>
    <n v="0"/>
    <n v="0"/>
    <n v="0"/>
    <n v="0"/>
    <x v="7"/>
    <n v="1"/>
  </r>
  <r>
    <x v="0"/>
    <x v="5"/>
    <x v="1"/>
    <s v="Health"/>
    <x v="8"/>
    <x v="1"/>
    <n v="80000"/>
    <x v="2"/>
    <x v="1"/>
    <x v="1"/>
    <x v="1"/>
    <x v="0"/>
    <x v="0"/>
    <x v="0"/>
    <x v="1"/>
    <n v="0"/>
    <x v="0"/>
    <x v="0"/>
    <x v="0"/>
    <x v="0"/>
    <n v="0"/>
    <n v="1"/>
    <n v="0"/>
    <n v="0"/>
    <n v="0"/>
    <n v="0"/>
    <n v="0"/>
    <n v="0"/>
    <n v="0"/>
    <n v="0"/>
    <x v="1"/>
    <n v="1"/>
  </r>
  <r>
    <x v="0"/>
    <x v="5"/>
    <x v="1"/>
    <s v="Fintech"/>
    <x v="2"/>
    <x v="0"/>
    <n v="130000"/>
    <x v="0"/>
    <x v="0"/>
    <x v="1"/>
    <x v="0"/>
    <x v="0"/>
    <x v="0"/>
    <x v="1"/>
    <x v="0"/>
    <n v="0"/>
    <x v="0"/>
    <x v="0"/>
    <x v="0"/>
    <x v="0"/>
    <n v="0"/>
    <n v="0"/>
    <n v="0"/>
    <n v="0"/>
    <n v="0"/>
    <n v="0"/>
    <n v="1"/>
    <n v="0"/>
    <n v="0"/>
    <n v="0"/>
    <x v="2"/>
    <n v="1"/>
  </r>
  <r>
    <x v="0"/>
    <x v="1"/>
    <x v="2"/>
    <s v="Health Research"/>
    <x v="0"/>
    <x v="0"/>
    <n v="230000"/>
    <x v="1"/>
    <x v="1"/>
    <x v="1"/>
    <x v="1"/>
    <x v="1"/>
    <x v="0"/>
    <x v="1"/>
    <x v="1"/>
    <n v="0"/>
    <x v="0"/>
    <x v="0"/>
    <x v="1"/>
    <x v="0"/>
    <n v="0"/>
    <n v="1"/>
    <n v="1"/>
    <n v="0"/>
    <n v="0"/>
    <n v="0"/>
    <n v="1"/>
    <n v="0"/>
    <n v="0"/>
    <n v="0"/>
    <x v="3"/>
    <n v="3"/>
  </r>
  <r>
    <x v="3"/>
    <x v="3"/>
    <x v="2"/>
    <s v="Banking"/>
    <x v="3"/>
    <x v="0"/>
    <n v="220000"/>
    <x v="2"/>
    <x v="1"/>
    <x v="0"/>
    <x v="0"/>
    <x v="1"/>
    <x v="0"/>
    <x v="1"/>
    <x v="1"/>
    <n v="0"/>
    <x v="0"/>
    <x v="0"/>
    <x v="0"/>
    <x v="0"/>
    <n v="0"/>
    <n v="1"/>
    <n v="1"/>
    <n v="0"/>
    <n v="0"/>
    <n v="0"/>
    <n v="0"/>
    <n v="0"/>
    <n v="0"/>
    <n v="0"/>
    <x v="1"/>
    <n v="2"/>
  </r>
  <r>
    <x v="3"/>
    <x v="0"/>
    <x v="1"/>
    <s v="Hr"/>
    <x v="4"/>
    <x v="0"/>
    <n v="20000"/>
    <x v="0"/>
    <x v="0"/>
    <x v="0"/>
    <x v="0"/>
    <x v="0"/>
    <x v="1"/>
    <x v="0"/>
    <x v="0"/>
    <n v="0"/>
    <x v="0"/>
    <x v="1"/>
    <x v="1"/>
    <x v="0"/>
    <n v="0"/>
    <n v="0"/>
    <n v="0"/>
    <n v="0"/>
    <n v="0"/>
    <n v="0"/>
    <n v="0"/>
    <n v="0"/>
    <n v="0"/>
    <n v="1"/>
    <x v="5"/>
    <n v="0"/>
  </r>
  <r>
    <x v="0"/>
    <x v="5"/>
    <x v="1"/>
    <s v="Health"/>
    <x v="8"/>
    <x v="0"/>
    <n v="50000"/>
    <x v="2"/>
    <x v="1"/>
    <x v="0"/>
    <x v="1"/>
    <x v="0"/>
    <x v="1"/>
    <x v="0"/>
    <x v="1"/>
    <n v="0"/>
    <x v="1"/>
    <x v="0"/>
    <x v="0"/>
    <x v="0"/>
    <n v="0"/>
    <n v="1"/>
    <n v="0"/>
    <n v="0"/>
    <n v="0"/>
    <n v="0"/>
    <n v="0"/>
    <n v="0"/>
    <n v="0"/>
    <n v="0"/>
    <x v="2"/>
    <n v="1"/>
  </r>
  <r>
    <x v="0"/>
    <x v="5"/>
    <x v="1"/>
    <s v="Environment"/>
    <x v="10"/>
    <x v="1"/>
    <n v="82500"/>
    <x v="2"/>
    <x v="1"/>
    <x v="1"/>
    <x v="1"/>
    <x v="0"/>
    <x v="1"/>
    <x v="1"/>
    <x v="1"/>
    <n v="0"/>
    <x v="0"/>
    <x v="0"/>
    <x v="0"/>
    <x v="0"/>
    <n v="0"/>
    <n v="1"/>
    <n v="1"/>
    <n v="0"/>
    <n v="0"/>
    <n v="0"/>
    <n v="1"/>
    <n v="0"/>
    <n v="0"/>
    <n v="0"/>
    <x v="6"/>
    <n v="3"/>
  </r>
  <r>
    <x v="0"/>
    <x v="5"/>
    <x v="2"/>
    <s v="Health"/>
    <x v="8"/>
    <x v="0"/>
    <n v="25000"/>
    <x v="0"/>
    <x v="0"/>
    <x v="1"/>
    <x v="1"/>
    <x v="0"/>
    <x v="1"/>
    <x v="1"/>
    <x v="1"/>
    <n v="0"/>
    <x v="0"/>
    <x v="0"/>
    <x v="1"/>
    <x v="0"/>
    <n v="0"/>
    <n v="1"/>
    <n v="0"/>
    <n v="0"/>
    <n v="0"/>
    <n v="0"/>
    <n v="0"/>
    <n v="0"/>
    <n v="0"/>
    <n v="0"/>
    <x v="3"/>
    <n v="1"/>
  </r>
  <r>
    <x v="0"/>
    <x v="1"/>
    <x v="1"/>
    <s v="Health"/>
    <x v="8"/>
    <x v="0"/>
    <n v="150000"/>
    <x v="2"/>
    <x v="1"/>
    <x v="1"/>
    <x v="1"/>
    <x v="0"/>
    <x v="1"/>
    <x v="1"/>
    <x v="1"/>
    <n v="0"/>
    <x v="0"/>
    <x v="0"/>
    <x v="1"/>
    <x v="0"/>
    <n v="1"/>
    <n v="1"/>
    <n v="0"/>
    <n v="0"/>
    <n v="0"/>
    <n v="0"/>
    <n v="1"/>
    <n v="0"/>
    <n v="0"/>
    <n v="0"/>
    <x v="3"/>
    <n v="3"/>
  </r>
  <r>
    <x v="1"/>
    <x v="1"/>
    <x v="1"/>
    <s v="Aquaculture"/>
    <x v="10"/>
    <x v="1"/>
    <n v="70000"/>
    <x v="2"/>
    <x v="0"/>
    <x v="1"/>
    <x v="1"/>
    <x v="0"/>
    <x v="0"/>
    <x v="0"/>
    <x v="1"/>
    <n v="0"/>
    <x v="0"/>
    <x v="0"/>
    <x v="0"/>
    <x v="0"/>
    <n v="0"/>
    <n v="1"/>
    <n v="0"/>
    <n v="0"/>
    <n v="0"/>
    <n v="0"/>
    <n v="0"/>
    <n v="0"/>
    <n v="0"/>
    <n v="0"/>
    <x v="1"/>
    <n v="1"/>
  </r>
  <r>
    <x v="0"/>
    <x v="0"/>
    <x v="0"/>
    <s v="Utilities"/>
    <x v="6"/>
    <x v="1"/>
    <n v="30000"/>
    <x v="2"/>
    <x v="1"/>
    <x v="1"/>
    <x v="1"/>
    <x v="0"/>
    <x v="0"/>
    <x v="0"/>
    <x v="1"/>
    <n v="0"/>
    <x v="0"/>
    <x v="0"/>
    <x v="0"/>
    <x v="0"/>
    <n v="0"/>
    <n v="0"/>
    <n v="0"/>
    <n v="0"/>
    <n v="0"/>
    <n v="0"/>
    <n v="1"/>
    <n v="0"/>
    <n v="0"/>
    <n v="1"/>
    <x v="1"/>
    <n v="1"/>
  </r>
  <r>
    <x v="0"/>
    <x v="4"/>
    <x v="3"/>
    <s v="Research"/>
    <x v="0"/>
    <x v="0"/>
    <n v="20000"/>
    <x v="1"/>
    <x v="1"/>
    <x v="1"/>
    <x v="1"/>
    <x v="0"/>
    <x v="1"/>
    <x v="0"/>
    <x v="0"/>
    <n v="0"/>
    <x v="0"/>
    <x v="1"/>
    <x v="0"/>
    <x v="0"/>
    <n v="0"/>
    <n v="1"/>
    <n v="0"/>
    <n v="0"/>
    <n v="0"/>
    <n v="0"/>
    <n v="1"/>
    <n v="0"/>
    <n v="0"/>
    <n v="0"/>
    <x v="2"/>
    <n v="2"/>
  </r>
  <r>
    <x v="0"/>
    <x v="5"/>
    <x v="2"/>
    <s v="Banking"/>
    <x v="3"/>
    <x v="0"/>
    <n v="73000"/>
    <x v="2"/>
    <x v="1"/>
    <x v="0"/>
    <x v="0"/>
    <x v="0"/>
    <x v="0"/>
    <x v="1"/>
    <x v="1"/>
    <n v="0"/>
    <x v="0"/>
    <x v="0"/>
    <x v="1"/>
    <x v="0"/>
    <n v="0"/>
    <n v="1"/>
    <n v="1"/>
    <n v="0"/>
    <n v="0"/>
    <n v="0"/>
    <n v="0"/>
    <n v="0"/>
    <n v="0"/>
    <n v="0"/>
    <x v="4"/>
    <n v="2"/>
  </r>
  <r>
    <x v="0"/>
    <x v="1"/>
    <x v="2"/>
    <s v="Amrec"/>
    <x v="8"/>
    <x v="0"/>
    <n v="45000"/>
    <x v="1"/>
    <x v="1"/>
    <x v="1"/>
    <x v="1"/>
    <x v="0"/>
    <x v="0"/>
    <x v="1"/>
    <x v="1"/>
    <n v="0"/>
    <x v="0"/>
    <x v="1"/>
    <x v="1"/>
    <x v="1"/>
    <n v="0"/>
    <n v="0"/>
    <n v="0"/>
    <n v="0"/>
    <n v="0"/>
    <n v="1"/>
    <n v="0"/>
    <n v="0"/>
    <n v="0"/>
    <n v="0"/>
    <x v="4"/>
    <n v="1"/>
  </r>
  <r>
    <x v="0"/>
    <x v="0"/>
    <x v="0"/>
    <s v="Statistics"/>
    <x v="4"/>
    <x v="1"/>
    <n v="25000"/>
    <x v="2"/>
    <x v="1"/>
    <x v="0"/>
    <x v="0"/>
    <x v="0"/>
    <x v="0"/>
    <x v="0"/>
    <x v="0"/>
    <n v="0"/>
    <x v="0"/>
    <x v="0"/>
    <x v="1"/>
    <x v="0"/>
    <n v="0"/>
    <n v="0"/>
    <n v="0"/>
    <n v="0"/>
    <n v="0"/>
    <n v="0"/>
    <n v="1"/>
    <n v="0"/>
    <n v="0"/>
    <n v="0"/>
    <x v="5"/>
    <n v="1"/>
  </r>
  <r>
    <x v="3"/>
    <x v="0"/>
    <x v="0"/>
    <s v="Consultancy"/>
    <x v="12"/>
    <x v="1"/>
    <n v="50000"/>
    <x v="1"/>
    <x v="1"/>
    <x v="0"/>
    <x v="0"/>
    <x v="0"/>
    <x v="0"/>
    <x v="1"/>
    <x v="1"/>
    <n v="0"/>
    <x v="0"/>
    <x v="0"/>
    <x v="0"/>
    <x v="0"/>
    <n v="0"/>
    <n v="1"/>
    <n v="0"/>
    <n v="0"/>
    <n v="0"/>
    <n v="0"/>
    <n v="0"/>
    <n v="0"/>
    <n v="0"/>
    <n v="0"/>
    <x v="2"/>
    <n v="1"/>
  </r>
  <r>
    <x v="3"/>
    <x v="1"/>
    <x v="2"/>
    <s v="Banking"/>
    <x v="3"/>
    <x v="0"/>
    <n v="260000"/>
    <x v="1"/>
    <x v="1"/>
    <x v="0"/>
    <x v="0"/>
    <x v="0"/>
    <x v="0"/>
    <x v="1"/>
    <x v="1"/>
    <n v="0"/>
    <x v="0"/>
    <x v="0"/>
    <x v="0"/>
    <x v="0"/>
    <n v="1"/>
    <n v="1"/>
    <n v="1"/>
    <n v="0"/>
    <n v="0"/>
    <n v="0"/>
    <n v="0"/>
    <n v="0"/>
    <n v="0"/>
    <n v="0"/>
    <x v="2"/>
    <n v="3"/>
  </r>
  <r>
    <x v="3"/>
    <x v="3"/>
    <x v="2"/>
    <s v="Market Research"/>
    <x v="0"/>
    <x v="0"/>
    <n v="120000"/>
    <x v="0"/>
    <x v="1"/>
    <x v="0"/>
    <x v="0"/>
    <x v="0"/>
    <x v="0"/>
    <x v="1"/>
    <x v="0"/>
    <n v="1"/>
    <x v="0"/>
    <x v="0"/>
    <x v="1"/>
    <x v="0"/>
    <n v="1"/>
    <n v="0"/>
    <n v="0"/>
    <n v="0"/>
    <n v="0"/>
    <n v="0"/>
    <n v="0"/>
    <n v="0"/>
    <n v="1"/>
    <n v="1"/>
    <x v="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C228F-4611-477F-8BA7-87508A48CC86}"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5:B39" firstHeaderRow="1" firstDataRow="1" firstDataCol="1"/>
  <pivotFields count="32">
    <pivotField axis="axisRow"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Items count="1">
    <i/>
  </colItems>
  <dataFields count="1">
    <dataField name="Average of Monthly Salary" fld="6"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011A98-F7FA-45E0-BBED-038CF71E74AC}"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29:B3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axis="axisRow" dataField="1" showAll="0">
      <items count="7">
        <item x="1"/>
        <item x="2"/>
        <item m="1" x="5"/>
        <item m="1" x="4"/>
        <item x="3"/>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4"/>
    </i>
    <i>
      <x v="5"/>
    </i>
  </rowItems>
  <colItems count="1">
    <i/>
  </colItems>
  <dataFields count="1">
    <dataField name="Count of Years of Experience" fld="2" subtotal="count"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CC6EE8-4DED-4A98-98C9-C02A599B4966}"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8">
  <location ref="A23:B25"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r Type" fld="8" subtotal="count" showDataAs="percentOfTotal" baseField="8" baseItem="0" numFmtId="10"/>
  </dataFields>
  <chartFormats count="3">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8" count="1" selected="0">
            <x v="1"/>
          </reference>
        </references>
      </pivotArea>
    </chartFormat>
    <chartFormat chart="35" format="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E1FE5B-6C20-4415-9D9A-4EAE2D835B39}" name="PivotTable6" cacheId="0"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5">
  <location ref="A9:B15" firstHeaderRow="1" firstDataRow="1" firstDataCol="1"/>
  <pivotFields count="32">
    <pivotField showAll="0">
      <items count="5">
        <item x="0"/>
        <item x="2"/>
        <item x="3"/>
        <item x="1"/>
        <item t="default"/>
      </items>
    </pivotField>
    <pivotField axis="axisRow" dataField="1"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x v="5"/>
    </i>
  </rowItems>
  <colItems count="1">
    <i/>
  </colItems>
  <dataFields count="1">
    <dataField name="Count of Level" fld="1" subtotal="count" baseField="0" baseItem="0"/>
  </dataFields>
  <chartFormats count="1">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8777A3-5CF7-45B4-A988-75F43869EF68}" name="PivotTable1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50:B60"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0">
    <i>
      <x/>
    </i>
    <i i="1">
      <x v="1"/>
    </i>
    <i i="2">
      <x v="2"/>
    </i>
    <i i="3">
      <x v="3"/>
    </i>
    <i i="4">
      <x v="4"/>
    </i>
    <i i="5">
      <x v="5"/>
    </i>
    <i i="6">
      <x v="6"/>
    </i>
    <i i="7">
      <x v="7"/>
    </i>
    <i i="8">
      <x v="8"/>
    </i>
    <i i="9">
      <x v="9"/>
    </i>
  </rowItems>
  <colItems count="1">
    <i/>
  </colItems>
  <dataFields count="10">
    <dataField name="Mobile Phone" fld="25" subtotal="average" baseField="0" baseItem="0"/>
    <dataField name="Equity" fld="24" subtotal="average" baseField="0" baseItem="0"/>
    <dataField name="Monthly Vouchers" fld="28" subtotal="average" baseField="0" baseItem="0"/>
    <dataField name="Fuel Allowance" fld="27" subtotal="average" baseField="0" baseItem="0"/>
    <dataField name="Stocks" fld="23" subtotal="average" baseField="0" baseItem="0"/>
    <dataField name="Pension" fld="22" subtotal="average" baseField="0" baseItem="0"/>
    <dataField name="Bonus" fld="20" subtotal="average" baseField="0" baseItem="0"/>
    <dataField name="Mobile Credit Top-up" fld="26" subtotal="average" baseField="0" baseItem="0"/>
    <dataField name="Other" fld="29" subtotal="average" baseField="0" baseItem="0"/>
    <dataField name="Health Insurance" fld="21" subtotal="average" baseField="0" baseItem="0"/>
  </dataFields>
  <formats count="1">
    <format dxfId="41">
      <pivotArea outline="0" collapsedLevelsAreSubtotals="1" fieldPosition="0"/>
    </format>
  </formats>
  <chartFormats count="5">
    <chartFormat chart="10" format="0" series="1">
      <pivotArea type="data" outline="0" fieldPosition="0">
        <references count="1">
          <reference field="4294967294" count="1" selected="0">
            <x v="6"/>
          </reference>
        </references>
      </pivotArea>
    </chartFormat>
    <chartFormat chart="10" format="1" series="1">
      <pivotArea type="data" outline="0" fieldPosition="0">
        <references count="1">
          <reference field="4294967294" count="1" selected="0">
            <x v="4"/>
          </reference>
        </references>
      </pivotArea>
    </chartFormat>
    <chartFormat chart="10" format="2" series="1">
      <pivotArea type="data" outline="0" fieldPosition="0">
        <references count="1">
          <reference field="4294967294" count="1" selected="0">
            <x v="9"/>
          </reference>
        </references>
      </pivotArea>
    </chartFormat>
    <chartFormat chart="10" format="3"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B7EC6A-D8C6-44A0-8051-66749FA23AF3}"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3:B44"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i="1">
      <x v="1"/>
    </i>
    <i i="2">
      <x v="2"/>
    </i>
    <i i="3">
      <x v="3"/>
    </i>
    <i i="4">
      <x v="4"/>
    </i>
    <i i="5">
      <x v="5"/>
    </i>
    <i i="6">
      <x v="6"/>
    </i>
    <i i="7">
      <x v="7"/>
    </i>
    <i i="8">
      <x v="8"/>
    </i>
    <i i="9">
      <x v="9"/>
    </i>
    <i i="10">
      <x v="10"/>
    </i>
  </rowItems>
  <colItems count="1">
    <i/>
  </colItems>
  <dataFields count="11">
    <dataField name="SAS/SPSS" fld="17" subtotal="average" baseField="0" baseItem="0"/>
    <dataField name="Google Data Studio" fld="16" subtotal="average" baseField="0" baseItem="0"/>
    <dataField name="Microsoft Azure" fld="15" subtotal="average" baseField="0" baseItem="0"/>
    <dataField name="Other" fld="19" subtotal="average" baseField="0" baseItem="9502720"/>
    <dataField name="R" fld="18" subtotal="average" baseField="0" baseItem="0"/>
    <dataField name="Tableau" fld="14" subtotal="average" baseField="0" baseItem="0"/>
    <dataField name="Google Sheets" fld="13" subtotal="average" baseField="0" baseItem="0"/>
    <dataField name="Python" fld="9" subtotal="average" baseField="0" baseItem="0"/>
    <dataField name="Power BI" fld="12" subtotal="average" baseField="5" baseItem="16903032"/>
    <dataField name="SQL" fld="10" subtotal="average" baseField="5" baseItem="16890648"/>
    <dataField name="Excel" fld="11" subtotal="average" baseField="0" baseItem="0"/>
  </dataFields>
  <formats count="1">
    <format dxfId="42">
      <pivotArea outline="0" collapsedLevelsAreSubtotals="1" fieldPosition="0"/>
    </format>
  </formats>
  <chartFormats count="4">
    <chartFormat chart="8" format="0" series="1">
      <pivotArea type="data" outline="0" fieldPosition="0">
        <references count="1">
          <reference field="4294967294" count="1" selected="0">
            <x v="7"/>
          </reference>
        </references>
      </pivotArea>
    </chartFormat>
    <chartFormat chart="11" format="2" series="1">
      <pivotArea type="data" outline="0" fieldPosition="0">
        <references count="1">
          <reference field="4294967294" count="1" selected="0">
            <x v="7"/>
          </reference>
        </references>
      </pivotArea>
    </chartFormat>
    <chartFormat chart="11" format="3"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18B9D7-BFFF-4898-93B1-FBE892CC304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7:B2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Work Setup" fld="7" subtotal="count" baseField="0" baseItem="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FAE2649-8D5E-4263-9591-1C60D474AC3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11" firstHeaderRow="1" firstDataRow="2" firstDataCol="1"/>
  <pivotFields count="32">
    <pivotField showAll="0">
      <items count="5">
        <item x="0"/>
        <item x="2"/>
        <item x="3"/>
        <item x="1"/>
        <item t="default"/>
      </items>
    </pivotField>
    <pivotField axis="axisRow" showAll="0" sortType="descending">
      <items count="7">
        <item x="0"/>
        <item x="5"/>
        <item x="4"/>
        <item x="2"/>
        <item x="1"/>
        <item x="3"/>
        <item t="default"/>
      </items>
      <autoSortScope>
        <pivotArea dataOnly="0" outline="0" fieldPosition="0">
          <references count="1">
            <reference field="4294967294" count="1" selected="0">
              <x v="0"/>
            </reference>
          </references>
        </pivotArea>
      </autoSortScope>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3"/>
    </i>
    <i>
      <x v="5"/>
    </i>
    <i>
      <x v="2"/>
    </i>
    <i>
      <x v="4"/>
    </i>
    <i>
      <x v="1"/>
    </i>
    <i>
      <x/>
    </i>
    <i t="grand">
      <x/>
    </i>
  </rowItems>
  <colFields count="1">
    <field x="8"/>
  </colFields>
  <colItems count="3">
    <i>
      <x/>
    </i>
    <i>
      <x v="1"/>
    </i>
    <i t="grand">
      <x/>
    </i>
  </colItems>
  <dataFields count="1">
    <dataField name="Average of Monthly Salary" fld="6" subtotal="average" baseField="1" baseItem="0" numFmtId="3"/>
  </dataFields>
  <formats count="2">
    <format dxfId="44">
      <pivotArea collapsedLevelsAreSubtotals="1" fieldPosition="0">
        <references count="1">
          <reference field="1" count="0"/>
        </references>
      </pivotArea>
    </format>
    <format dxfId="43">
      <pivotArea outline="0" fieldPosition="0">
        <references count="1">
          <reference field="4294967294" count="1">
            <x v="0"/>
          </reference>
        </references>
      </pivotArea>
    </format>
  </formats>
  <chartFormats count="19">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4"/>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2">
          <reference field="4294967294" count="1" selected="0">
            <x v="0"/>
          </reference>
          <reference field="1" count="1" selected="0">
            <x v="5"/>
          </reference>
        </references>
      </pivotArea>
    </chartFormat>
    <chartFormat chart="3" format="5" series="1">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3">
          <reference field="4294967294" count="1" selected="0">
            <x v="0"/>
          </reference>
          <reference field="1" count="1" selected="0">
            <x v="3"/>
          </reference>
          <reference field="8" count="1" selected="0">
            <x v="0"/>
          </reference>
        </references>
      </pivotArea>
    </chartFormat>
    <chartFormat chart="3" format="7">
      <pivotArea type="data" outline="0" fieldPosition="0">
        <references count="3">
          <reference field="4294967294" count="1" selected="0">
            <x v="0"/>
          </reference>
          <reference field="1" count="1" selected="0">
            <x v="5"/>
          </reference>
          <reference field="8" count="1" selected="0">
            <x v="0"/>
          </reference>
        </references>
      </pivotArea>
    </chartFormat>
    <chartFormat chart="3" format="8">
      <pivotArea type="data" outline="0" fieldPosition="0">
        <references count="3">
          <reference field="4294967294" count="1" selected="0">
            <x v="0"/>
          </reference>
          <reference field="1" count="1" selected="0">
            <x v="2"/>
          </reference>
          <reference field="8" count="1" selected="0">
            <x v="0"/>
          </reference>
        </references>
      </pivotArea>
    </chartFormat>
    <chartFormat chart="3" format="9">
      <pivotArea type="data" outline="0" fieldPosition="0">
        <references count="3">
          <reference field="4294967294" count="1" selected="0">
            <x v="0"/>
          </reference>
          <reference field="1" count="1" selected="0">
            <x v="4"/>
          </reference>
          <reference field="8" count="1" selected="0">
            <x v="0"/>
          </reference>
        </references>
      </pivotArea>
    </chartFormat>
    <chartFormat chart="3" format="10">
      <pivotArea type="data" outline="0" fieldPosition="0">
        <references count="3">
          <reference field="4294967294" count="1" selected="0">
            <x v="0"/>
          </reference>
          <reference field="1" count="1" selected="0">
            <x v="1"/>
          </reference>
          <reference field="8" count="1" selected="0">
            <x v="0"/>
          </reference>
        </references>
      </pivotArea>
    </chartFormat>
    <chartFormat chart="3" format="11">
      <pivotArea type="data" outline="0" fieldPosition="0">
        <references count="3">
          <reference field="4294967294" count="1" selected="0">
            <x v="0"/>
          </reference>
          <reference field="1" count="1" selected="0">
            <x v="0"/>
          </reference>
          <reference field="8" count="1" selected="0">
            <x v="0"/>
          </reference>
        </references>
      </pivotArea>
    </chartFormat>
    <chartFormat chart="3" format="12" series="1">
      <pivotArea type="data" outline="0" fieldPosition="0">
        <references count="2">
          <reference field="4294967294" count="1" selected="0">
            <x v="0"/>
          </reference>
          <reference field="8" count="1" selected="0">
            <x v="1"/>
          </reference>
        </references>
      </pivotArea>
    </chartFormat>
    <chartFormat chart="11" format="16" series="1">
      <pivotArea type="data" outline="0" fieldPosition="0">
        <references count="2">
          <reference field="4294967294" count="1" selected="0">
            <x v="0"/>
          </reference>
          <reference field="8" count="1" selected="0">
            <x v="0"/>
          </reference>
        </references>
      </pivotArea>
    </chartFormat>
    <chartFormat chart="11" format="17">
      <pivotArea type="data" outline="0" fieldPosition="0">
        <references count="3">
          <reference field="4294967294" count="1" selected="0">
            <x v="0"/>
          </reference>
          <reference field="1" count="1" selected="0">
            <x v="3"/>
          </reference>
          <reference field="8" count="1" selected="0">
            <x v="0"/>
          </reference>
        </references>
      </pivotArea>
    </chartFormat>
    <chartFormat chart="11" format="18" series="1">
      <pivotArea type="data" outline="0" fieldPosition="0">
        <references count="2">
          <reference field="4294967294" count="1" selected="0">
            <x v="0"/>
          </reference>
          <reference field="8" count="1" selected="0">
            <x v="1"/>
          </reference>
        </references>
      </pivotArea>
    </chartFormat>
    <chartFormat chart="11"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CBE13E-091B-4335-A6F4-61047A1188C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95:C111" firstHeaderRow="0"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axis="axisRow" dataField="1" showAll="0" sortType="descending">
      <items count="16">
        <item x="3"/>
        <item x="5"/>
        <item x="12"/>
        <item x="0"/>
        <item x="7"/>
        <item x="10"/>
        <item x="8"/>
        <item x="2"/>
        <item x="9"/>
        <item x="1"/>
        <item x="4"/>
        <item x="6"/>
        <item x="13"/>
        <item x="14"/>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9"/>
    </i>
    <i>
      <x v="6"/>
    </i>
    <i>
      <x/>
    </i>
    <i>
      <x v="5"/>
    </i>
    <i>
      <x v="7"/>
    </i>
    <i>
      <x v="10"/>
    </i>
    <i>
      <x v="8"/>
    </i>
    <i>
      <x v="1"/>
    </i>
    <i>
      <x v="2"/>
    </i>
    <i>
      <x v="11"/>
    </i>
    <i>
      <x v="4"/>
    </i>
    <i>
      <x v="3"/>
    </i>
    <i>
      <x v="14"/>
    </i>
    <i>
      <x v="13"/>
    </i>
    <i>
      <x v="12"/>
    </i>
    <i t="grand">
      <x/>
    </i>
  </rowItems>
  <colFields count="1">
    <field x="-2"/>
  </colFields>
  <colItems count="2">
    <i>
      <x/>
    </i>
    <i i="1">
      <x v="1"/>
    </i>
  </colItems>
  <dataFields count="2">
    <dataField name="Average of Monthly Salary" fld="6" subtotal="average" baseField="10" baseItem="1" numFmtId="3"/>
    <dataField name="Count of Secto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B347216-0771-433C-8659-D5526D6864C5}" name="PivotTable1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2:B22"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6"/>
        <item x="3"/>
        <item x="1"/>
        <item x="2"/>
        <item x="4"/>
        <item x="0"/>
        <item x="5"/>
        <item x="7"/>
        <item x="8"/>
        <item t="default"/>
      </items>
    </pivotField>
    <pivotField showAll="0"/>
  </pivotFields>
  <rowFields count="1">
    <field x="30"/>
  </rowFields>
  <rowItems count="10">
    <i>
      <x/>
    </i>
    <i>
      <x v="1"/>
    </i>
    <i>
      <x v="2"/>
    </i>
    <i>
      <x v="3"/>
    </i>
    <i>
      <x v="4"/>
    </i>
    <i>
      <x v="5"/>
    </i>
    <i>
      <x v="6"/>
    </i>
    <i>
      <x v="7"/>
    </i>
    <i>
      <x v="8"/>
    </i>
    <i t="grand">
      <x/>
    </i>
  </rowItems>
  <colItems count="1">
    <i/>
  </colItems>
  <dataFields count="1">
    <dataField name="Average of Monthly Salary" fld="6" subtotal="average" baseField="30" baseItem="0" numFmtId="3"/>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48579C2-5936-4C58-8309-4B264E349415}" name="PivotTable2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0:B7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8F039-7772-4AD0-8175-D99885892D02}"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8">
  <location ref="A44:B48"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axis="axisRow" showAll="0" sortType="ascending">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x v="5"/>
    </i>
  </rowItems>
  <colItems count="1">
    <i/>
  </colItems>
  <dataFields count="1">
    <dataField name="Average of Monthly Salary" fld="6" subtotal="average" baseField="2" baseItem="0" numFmtId="3"/>
  </dataFields>
  <chartFormats count="11">
    <chartFormat chart="28" format="1" series="1">
      <pivotArea type="data" outline="0" fieldPosition="0">
        <references count="1">
          <reference field="4294967294" count="1" selected="0">
            <x v="0"/>
          </reference>
        </references>
      </pivotArea>
    </chartFormat>
    <chartFormat chart="28" format="15" series="1">
      <pivotArea type="data" outline="0" fieldPosition="0">
        <references count="2">
          <reference field="4294967294" count="1" selected="0">
            <x v="0"/>
          </reference>
          <reference field="2" count="1" selected="0">
            <x v="3"/>
          </reference>
        </references>
      </pivotArea>
    </chartFormat>
    <chartFormat chart="28" format="16" series="1">
      <pivotArea type="data" outline="0" fieldPosition="0">
        <references count="2">
          <reference field="4294967294" count="1" selected="0">
            <x v="0"/>
          </reference>
          <reference field="2" count="1" selected="0">
            <x v="5"/>
          </reference>
        </references>
      </pivotArea>
    </chartFormat>
    <chartFormat chart="34" format="0" series="1">
      <pivotArea type="data" outline="0" fieldPosition="0">
        <references count="2">
          <reference field="4294967294" count="1" selected="0">
            <x v="0"/>
          </reference>
          <reference field="2" count="1" selected="0">
            <x v="1"/>
          </reference>
        </references>
      </pivotArea>
    </chartFormat>
    <chartFormat chart="34" format="1" series="1">
      <pivotArea type="data" outline="0" fieldPosition="0">
        <references count="2">
          <reference field="4294967294" count="1" selected="0">
            <x v="0"/>
          </reference>
          <reference field="2" count="1" selected="0">
            <x v="2"/>
          </reference>
        </references>
      </pivotArea>
    </chartFormat>
    <chartFormat chart="34" format="2" series="1">
      <pivotArea type="data" outline="0" fieldPosition="0">
        <references count="2">
          <reference field="4294967294" count="1" selected="0">
            <x v="0"/>
          </reference>
          <reference field="2" count="1" selected="0">
            <x v="3"/>
          </reference>
        </references>
      </pivotArea>
    </chartFormat>
    <chartFormat chart="34" format="3" series="1">
      <pivotArea type="data" outline="0" fieldPosition="0">
        <references count="2">
          <reference field="4294967294" count="1" selected="0">
            <x v="0"/>
          </reference>
          <reference field="2" count="1" selected="0">
            <x v="5"/>
          </reference>
        </references>
      </pivotArea>
    </chartFormat>
    <chartFormat chart="34" format="6" series="1">
      <pivotArea type="data" outline="0" fieldPosition="0">
        <references count="1">
          <reference field="4294967294" count="1" selected="0">
            <x v="0"/>
          </reference>
        </references>
      </pivotArea>
    </chartFormat>
    <chartFormat chart="41" format="26" series="1">
      <pivotArea type="data" outline="0" fieldPosition="0">
        <references count="1">
          <reference field="4294967294" count="1" selected="0">
            <x v="0"/>
          </reference>
        </references>
      </pivotArea>
    </chartFormat>
    <chartFormat chart="42" format="27" series="1">
      <pivotArea type="data" outline="0" fieldPosition="0">
        <references count="1">
          <reference field="4294967294" count="1" selected="0">
            <x v="0"/>
          </reference>
        </references>
      </pivotArea>
    </chartFormat>
    <chartFormat chart="47"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E63DDD6-17A7-4ABD-82EE-F71A4E4BF202}" name="PivotTable1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6" firstHeaderRow="1" firstDataRow="2" firstDataCol="1"/>
  <pivotFields count="32">
    <pivotField axis="axisCol"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2">
    <i>
      <x/>
    </i>
    <i i="1">
      <x v="1"/>
    </i>
  </rowItems>
  <colFields count="1">
    <field x="0"/>
  </colFields>
  <colItems count="5">
    <i>
      <x/>
    </i>
    <i>
      <x v="1"/>
    </i>
    <i>
      <x v="2"/>
    </i>
    <i>
      <x v="3"/>
    </i>
    <i t="grand">
      <x/>
    </i>
  </colItems>
  <dataFields count="2">
    <dataField name="Average of Total Tools" fld="30" subtotal="average" baseField="0" baseItem="0" numFmtId="1"/>
    <dataField name="Average of Monthly Salary"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A9B12D0-AB20-4E0A-A3B6-8BB8579B5F77}" name="PivotTable2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8:B6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BF64B39-7962-4EA7-B3AA-1A0C032502E5}" name="PivotTable2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4:B67"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02ADC9A-478B-4AEE-80AF-43CE7611EFC5}" name="PivotTable1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2:B55"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D97F1D3-6345-41DC-97A0-7197736286A9}" name="PivotTable1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0:B4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E99D5D2-935D-4733-BE43-BE86151158CF}" name="PivotTable16"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4:B37"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8AE46A8-C85D-4E3F-8FEB-C49170FE0EAF}" name="PivotTable2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6:B79"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7731A71-D8F6-4C15-9E06-0B2244130B2B}" name="PivotTable18"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6:B49"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34A6DB7-42D0-4B6E-92F7-FCCA221FA979}" name="PivotTable2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88:B9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BE1152E-1F20-4F83-9C18-373C0EBCDE64}" name="PivotTable1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8:B3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Average of Monthly Salary" fld="6"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A4A4C9-3D6A-4DEB-BDEC-3B6507184BEF}"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24:B28"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axis="axisRow" dataField="1" showAll="0">
      <items count="7">
        <item x="1"/>
        <item x="2"/>
        <item m="1" x="5"/>
        <item m="1" x="4"/>
        <item x="3"/>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4"/>
    </i>
    <i>
      <x v="5"/>
    </i>
  </rowItems>
  <colItems count="1">
    <i/>
  </colItems>
  <dataFields count="1">
    <dataField name="Count of Years of Experience" fld="2" subtotal="count" baseField="0" baseItem="0"/>
  </dataFields>
  <chartFormats count="1">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0953CFC-B39A-4416-9709-52B1561E4451}" name="PivotTable2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82:B85"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846053-9FA2-40C0-A69A-417B2CEBE461}" name="PivotTable2" cacheId="0"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15:C19" firstHeaderRow="0" firstDataRow="1" firstDataCol="1"/>
  <pivotFields count="32">
    <pivotField axis="axisRow" dataField="1"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Fields count="1">
    <field x="-2"/>
  </colFields>
  <colItems count="2">
    <i>
      <x/>
    </i>
    <i i="1">
      <x v="1"/>
    </i>
  </colItems>
  <dataFields count="2">
    <dataField name="Count of Current Role" fld="0" subtotal="count" baseField="0" baseItem="0"/>
    <dataField name="Average of Monthly Salary" fld="6" subtotal="average" baseField="0" baseItem="0" numFmtId="3"/>
  </dataFields>
  <chartFormats count="15">
    <chartFormat chart="2"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2" format="13" series="1">
      <pivotArea type="data" outline="0" fieldPosition="0">
        <references count="2">
          <reference field="4294967294" count="1" selected="0">
            <x v="1"/>
          </reference>
          <reference field="0" count="1" selected="0">
            <x v="2"/>
          </reference>
        </references>
      </pivotArea>
    </chartFormat>
    <chartFormat chart="2" format="14" series="1">
      <pivotArea type="data" outline="0" fieldPosition="0">
        <references count="2">
          <reference field="4294967294" count="1" selected="0">
            <x v="1"/>
          </reference>
          <reference field="0" count="1" selected="0">
            <x v="3"/>
          </reference>
        </references>
      </pivotArea>
    </chartFormat>
    <chartFormat chart="2" format="15" series="1">
      <pivotArea type="data" outline="0" fieldPosition="0">
        <references count="2">
          <reference field="4294967294" count="1" selected="0">
            <x v="1"/>
          </reference>
          <reference field="0" count="1" selected="0">
            <x v="0"/>
          </reference>
        </references>
      </pivotArea>
    </chartFormat>
    <chartFormat chart="2" format="16" series="1">
      <pivotArea type="data" outline="0" fieldPosition="0">
        <references count="2">
          <reference field="4294967294" count="1" selected="0">
            <x v="1"/>
          </reference>
          <reference field="0" count="1" selected="0">
            <x v="1"/>
          </reference>
        </references>
      </pivotArea>
    </chartFormat>
    <chartFormat chart="2" format="17"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2F153E-C26F-4CBD-838A-BBACCD995C9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axis="axisRow" dataField="1"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263A8F-B17A-4018-A008-EDC08B7417F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0:C13" firstHeaderRow="0"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axis="axisRow" dataField="1"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Gender" fld="5" subtotal="count" baseField="0" baseItem="0"/>
    <dataField name="Average of Monthly Salary" fld="6" subtotal="average" baseField="5" baseItem="0" numFmtId="3"/>
  </dataFields>
  <chartFormats count="8">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2F862F-71F9-4473-B832-711F5B931424}"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71:B7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Average of Monthly Salary" fld="6"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0C6405-6AD9-4FFF-9FE7-AEBF6B051BA2}" name="PivotTable5" cacheId="0"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1">
  <location ref="A1:B5" firstHeaderRow="1" firstDataRow="1" firstDataCol="1"/>
  <pivotFields count="32">
    <pivotField axis="axisRow" dataField="1"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Items count="1">
    <i/>
  </colItems>
  <dataFields count="1">
    <dataField name="Count of Current Role" fld="0" subtotal="count" baseField="0" baseItem="0"/>
  </dataFields>
  <chartFormats count="9">
    <chartFormat chart="2"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11" format="2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018609-6E18-4907-A0BC-FF1C8080E9E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7:B5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axis="axisRow" dataField="1" showAll="0" sortType="descending">
      <items count="16">
        <item x="3"/>
        <item x="5"/>
        <item x="12"/>
        <item x="0"/>
        <item x="7"/>
        <item x="10"/>
        <item x="8"/>
        <item x="2"/>
        <item x="9"/>
        <item x="1"/>
        <item x="4"/>
        <item x="6"/>
        <item x="13"/>
        <item x="14"/>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7"/>
    </i>
    <i>
      <x v="6"/>
    </i>
    <i>
      <x/>
    </i>
    <i>
      <x v="1"/>
    </i>
    <i>
      <x v="3"/>
    </i>
    <i>
      <x v="9"/>
    </i>
    <i>
      <x v="4"/>
    </i>
    <i>
      <x v="10"/>
    </i>
    <i>
      <x v="11"/>
    </i>
    <i>
      <x v="5"/>
    </i>
    <i>
      <x v="2"/>
    </i>
    <i>
      <x v="8"/>
    </i>
    <i>
      <x v="14"/>
    </i>
    <i>
      <x v="12"/>
    </i>
    <i>
      <x v="13"/>
    </i>
    <i t="grand">
      <x/>
    </i>
  </rowItems>
  <colItems count="1">
    <i/>
  </colItems>
  <dataFields count="1">
    <dataField name="Count of Sector" fld="4" subtotal="count"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AEC8A778-2C89-478A-871E-ACA7B73F4491}" autoFormatId="16" applyNumberFormats="0" applyBorderFormats="0" applyFontFormats="0" applyPatternFormats="0" applyAlignmentFormats="0" applyWidthHeightFormats="0">
  <queryTableRefresh nextId="11">
    <queryTableFields count="10">
      <queryTableField id="1" name="What is your Current Role?" tableColumnId="1"/>
      <queryTableField id="2" name="What is your Level?" tableColumnId="2"/>
      <queryTableField id="3" name="How many years of experience do you have in the data Field?" tableColumnId="3"/>
      <queryTableField id="4" name="What industry is  your Employer? eg Fintech, Utilities, HR, Gaming, Health etc." tableColumnId="4"/>
      <queryTableField id="5" name="What is your gender" tableColumnId="5"/>
      <queryTableField id="6" name="What is your main Tech stack?" tableColumnId="6"/>
      <queryTableField id="7" name="Monthly Salary" tableColumnId="7"/>
      <queryTableField id="8" name="Any other benefits?" tableColumnId="8"/>
      <queryTableField id="9" name="What is your work setup?" tableColumnId="9"/>
      <queryTableField id="10" name="Employer Typ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DE40439F-3DCE-41CE-8245-A73435DB19DE}" autoFormatId="16" applyNumberFormats="0" applyBorderFormats="0" applyFontFormats="0" applyPatternFormats="0" applyAlignmentFormats="0" applyWidthHeightFormats="0">
  <queryTableRefresh nextId="73">
    <queryTableFields count="32">
      <queryTableField id="1" name="Current Role" tableColumnId="1"/>
      <queryTableField id="2" name="Level" tableColumnId="2"/>
      <queryTableField id="3" name="Years of Experience" tableColumnId="3"/>
      <queryTableField id="4" name="Industry" tableColumnId="4"/>
      <queryTableField id="32" dataBound="0" tableColumnId="33"/>
      <queryTableField id="5" name="Gender" tableColumnId="5"/>
      <queryTableField id="7" name="Monthly Salary" tableColumnId="7"/>
      <queryTableField id="9" name="Work Setup" tableColumnId="9"/>
      <queryTableField id="10" name="Employer Type" tableColumnId="10"/>
      <queryTableField id="33" name="Tool_Python" tableColumnId="34"/>
      <queryTableField id="34" name="Tool_SQL" tableColumnId="35"/>
      <queryTableField id="35" name="Tool_Excel" tableColumnId="36"/>
      <queryTableField id="36" name="Tool_Power BI" tableColumnId="37"/>
      <queryTableField id="37" name="Tool_Google Sheets" tableColumnId="38"/>
      <queryTableField id="38" name="Tool_Tableau" tableColumnId="39"/>
      <queryTableField id="39" name="Tool_Microsoft Azure" tableColumnId="40"/>
      <queryTableField id="40" name="Tool_Google Data Studio" tableColumnId="41"/>
      <queryTableField id="41" name="Tool_SAS/SPSS" tableColumnId="42"/>
      <queryTableField id="42" name="Tool_R" tableColumnId="43"/>
      <queryTableField id="21" name="Other Tool" tableColumnId="21"/>
      <queryTableField id="43" name="Benefit_Bonus" tableColumnId="44"/>
      <queryTableField id="44" name="Benefit_Health Insurance" tableColumnId="45"/>
      <queryTableField id="45" name="Benefit_Pension" tableColumnId="46"/>
      <queryTableField id="46" name="Benefit_Stocks" tableColumnId="47"/>
      <queryTableField id="47" name="Benefit_Equity" tableColumnId="48"/>
      <queryTableField id="48" name="Benefit_Mobile Phone" tableColumnId="49"/>
      <queryTableField id="49" name="Benefit_Mobile Credit Top-up" tableColumnId="50"/>
      <queryTableField id="50" name="Benefit_Fuel Allowance" tableColumnId="51"/>
      <queryTableField id="51" name="Benefit_Monthly Vouchers" tableColumnId="52"/>
      <queryTableField id="31" name="Other Perks" tableColumnId="31"/>
      <queryTableField id="71" name="Total Tools" tableColumnId="53"/>
      <queryTableField id="72" name="Total Benefits" tableColumnId="5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Role" xr10:uid="{B25CEE0C-95B4-431C-9720-471ECB3BA8A2}" sourceName="Current Role">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r_Type" xr10:uid="{DF162E80-CDD1-41A4-82E8-E94C291C0030}" sourceName="Employer Type">
  <pivotTables>
    <pivotTable tabId="9" name="PivotTable5"/>
    <pivotTable tabId="9" name="PivotTable6"/>
    <pivotTable tabId="9" name="PivotTable9"/>
    <pivotTable tabId="9" name="PivotTable10"/>
    <pivotTable tabId="7" name="PivotTable1"/>
    <pivotTable tabId="7" name="PivotTable11"/>
    <pivotTable tabId="7" name="PivotTable2"/>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BD9B7BB9-5B6D-4447-81C1-2957FF2D043C}" sourceName="Years of Experience">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showMissing="0">
      <items count="6">
        <i x="0" s="1"/>
        <i x="1" s="1"/>
        <i x="2" s="1"/>
        <i x="3" s="1"/>
        <i x="5"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60A87CB-DDC1-4185-A6BC-3A9EFEEAEF23}" sourceName="Sector">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15">
        <i x="3" s="1"/>
        <i x="5" s="1"/>
        <i x="12" s="1"/>
        <i x="0" s="1"/>
        <i x="7" s="1"/>
        <i x="10" s="1"/>
        <i x="8" s="1"/>
        <i x="2" s="1"/>
        <i x="9" s="1"/>
        <i x="1" s="1"/>
        <i x="4" s="1"/>
        <i x="6" s="1"/>
        <i x="13" s="1"/>
        <i x="14"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Setup" xr10:uid="{65896CA6-32F4-46FD-B103-BF0D8910AEAF}" sourceName="Work Setup">
  <pivotTables>
    <pivotTable tabId="9" name="PivotTable6"/>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1"/>
    <pivotTable tabId="7" name="PivotTable11"/>
    <pivotTable tabId="7" name="PivotTable2"/>
    <pivotTable tabId="7" name="PivotTable8"/>
    <pivotTable tabId="9" name="PivotTable10"/>
    <pivotTable tabId="9" name="PivotTable5"/>
    <pivotTable tabId="9" name="PivotTable9"/>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2FD43C-2508-4F5E-ACD2-0DAF64BA7052}" sourceName="Gender">
  <pivotTables>
    <pivotTable tabId="7" name="PivotTable1"/>
    <pivotTable tabId="7" name="PivotTable11"/>
    <pivotTable tabId="7" name="PivotTable2"/>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9" name="PivotTable10"/>
    <pivotTable tabId="9" name="PivotTable5"/>
    <pivotTable tabId="9" name="PivotTable6"/>
    <pivotTable tabId="9" name="PivotTable9"/>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6A96EBE-0F65-488E-BFE6-F2FDBC04DD03}" sourceName="Level">
  <pivotTables>
    <pivotTable tabId="9" name="PivotTable5"/>
    <pivotTable tabId="7" name="PivotTable1"/>
    <pivotTable tabId="7" name="PivotTable11"/>
    <pivotTable tabId="7" name="PivotTable2"/>
    <pivotTable tabId="7" name="PivotTable3"/>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11" name="PivotTable5"/>
    <pivotTable tabId="9" name="PivotTable10"/>
    <pivotTable tabId="9" name="PivotTable6"/>
    <pivotTable tabId="9" name="PivotTable9"/>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6">
        <i x="0" s="1"/>
        <i x="5"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1" xr10:uid="{6617B4DE-F4BF-4B64-8891-E0683F9EDA4D}" cache="Slicer_Current_Role" caption="Current Role" columnCount="4" showCaption="0" style="SlicerStyleLight1 2" rowHeight="220133"/>
  <slicer name="Years of Experience 1" xr10:uid="{0B07307A-69D8-4EBA-A5DD-C18164B3951C}" cache="Slicer_Years_of_Experience" caption="Years of Experience" columnCount="4" showCaption="0" style="SlicerStyleLight1 2" rowHeight="220133"/>
  <slicer name="Sector 1" xr10:uid="{851A42A9-FCF5-40F6-996F-19ED3BB89A5C}" cache="Slicer_Sector" caption="Sector" showCaption="0" style="SlicerStyleLight1 2" rowHeight="220133"/>
  <slicer name="Gender 1" xr10:uid="{A0239B01-93AE-485E-9251-B156C33B0CDC}" cache="Slicer_Gender" caption="Gender" columnCount="2" showCaption="0" style="SlicerStyleLight1 2" rowHeight="220133"/>
  <slicer name="Level 1" xr10:uid="{805A3885-2B26-43EF-9293-68A28FA3672D}" cache="Slicer_Level" caption="Level" showCaption="0" style="SlicerStyleLight1 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xr10:uid="{4AB82CD2-D64D-484B-A752-1F80A05828EE}" cache="Slicer_Current_Role" caption="Current Role" showCaption="0" rowHeight="220133"/>
  <slicer name="Years of Experience" xr10:uid="{F2520A46-0BA7-4450-9934-D0171137D8AB}" cache="Slicer_Years_of_Experience" caption="Years of Experience" columnCount="4" showCaption="0" rowHeight="220133"/>
  <slicer name="Sector" xr10:uid="{247AF4EE-E5FF-4343-A55B-5CE0F3F9E2AF}" cache="Slicer_Sector" caption="Sector" rowHeight="220133"/>
  <slicer name="Gender" xr10:uid="{5CCDAEE9-354D-4588-ABFD-47E9209E662B}" cache="Slicer_Gender" caption="Gender" showCaption="0"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r Type" xr10:uid="{7307F21C-F26F-4F68-AC91-E8D9C581BD3D}" cache="Slicer_Employer_Type" caption="Employer Type" rowHeight="220133"/>
  <slicer name="Work Setup" xr10:uid="{240C74A6-C94F-4A2F-A379-4BBE077B22D8}" cache="Slicer_Work_Setup" caption="Work Setup" showCaption="0" rowHeight="220133"/>
  <slicer name="Level" xr10:uid="{DEC4839F-8BD1-4A46-925C-2E3430721FD8}" cache="Slicer_Level" caption="Level" showCaption="0" rowHeight="22013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E9FF0F-C45B-474B-9225-18BA028C3B51}" name="Table6" displayName="Table6" ref="D28:E39" totalsRowShown="0" headerRowDxfId="40">
  <autoFilter ref="D28:E39" xr:uid="{2850109A-C896-4149-AF75-6B29EC3F2277}"/>
  <tableColumns count="2">
    <tableColumn id="1" xr3:uid="{8CEF8899-F91D-4329-BC22-104B144F543B}" name="Tool" dataDxfId="39"/>
    <tableColumn id="2" xr3:uid="{1D315452-2C85-469A-AB23-26E5589E1722}" name="Average"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88CB93-04E8-41C8-85FB-A2FDF75D2134}" name="Table1__3" displayName="Table1__3" ref="A1:J251" tableType="queryTable" totalsRowShown="0">
  <autoFilter ref="A1:J251" xr:uid="{D7C4509B-99C6-48B1-8615-EDFDBEFACF82}"/>
  <tableColumns count="10">
    <tableColumn id="1" xr3:uid="{4634A267-788C-4565-9A0B-0C254D99F321}" uniqueName="1" name="What is your Current Role?" queryTableFieldId="1" dataDxfId="37"/>
    <tableColumn id="2" xr3:uid="{27665137-4AA2-4D76-8F45-58AF4A69C173}" uniqueName="2" name="What is your Level?" queryTableFieldId="2" dataDxfId="36"/>
    <tableColumn id="3" xr3:uid="{088F6EBA-22AD-4752-8F44-B9E039138D6C}" uniqueName="3" name="How many years of experience do you have in the data Field?" queryTableFieldId="3" dataDxfId="35"/>
    <tableColumn id="4" xr3:uid="{29862836-4826-41A1-8CF7-D066452D79C2}" uniqueName="4" name="What industry is  your Employer? eg Fintech, Utilities, HR, Gaming, Health etc." queryTableFieldId="4" dataDxfId="34"/>
    <tableColumn id="5" xr3:uid="{4BFEA4E4-1444-464B-8F75-B165A10F78FD}" uniqueName="5" name="What is your gender" queryTableFieldId="5" dataDxfId="33"/>
    <tableColumn id="6" xr3:uid="{00BCD019-EB32-4DD7-8CDA-199C58277131}" uniqueName="6" name="What is your main Tech stack?" queryTableFieldId="6" dataDxfId="32"/>
    <tableColumn id="7" xr3:uid="{1D9849AC-B816-4B46-B3FE-4B70862255CE}" uniqueName="7" name="Monthly Salary" queryTableFieldId="7"/>
    <tableColumn id="8" xr3:uid="{8BF3D340-43AE-4CA8-A168-D764667E24C6}" uniqueName="8" name="Any other benefits?" queryTableFieldId="8" dataDxfId="31"/>
    <tableColumn id="9" xr3:uid="{5B2C2903-796D-467A-9533-C016DD67D627}" uniqueName="9" name="What is your work setup?" queryTableFieldId="9" dataDxfId="30"/>
    <tableColumn id="10" xr3:uid="{38416622-9380-4DE3-9CB5-FEFC57DD2AC3}" uniqueName="10" name="Employer Type" queryTableFieldId="10"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20149-692F-4A51-94A4-17AD359B94C3}" name="Table1" displayName="Table1" ref="A1:M295" totalsRowShown="0" headerRowDxfId="28" dataDxfId="27">
  <autoFilter ref="A1:M295" xr:uid="{FF49359D-5CD2-49FE-9D99-1DA03168CEAA}"/>
  <tableColumns count="13">
    <tableColumn id="1" xr3:uid="{3291914B-01C2-4335-813D-C1C4FBBF04CD}" name="Timestamp" dataDxfId="26"/>
    <tableColumn id="2" xr3:uid="{928ABAFC-BE05-41D3-869A-B2165430EC1F}" name="What is your Current Role?" dataDxfId="25"/>
    <tableColumn id="3" xr3:uid="{5DF3A745-711B-4CEA-B452-BF824EEB7F5F}" name="If other, please indicate your role here"/>
    <tableColumn id="4" xr3:uid="{3A141F1B-A9F8-4FE2-B524-FC31A6F8831C}" name="What is your Level?" dataDxfId="24"/>
    <tableColumn id="5" xr3:uid="{A7280A9B-9FD9-463B-8E39-B9E4B725835B}" name="How many years of experience do you have in the data Field?" dataDxfId="23"/>
    <tableColumn id="6" xr3:uid="{A15F8844-E53D-48EB-AAFC-F9F04171A81E}" name="What industry is  your Employer? eg Fintech, Utilities, HR, Gaming, Health etc." dataDxfId="22"/>
    <tableColumn id="7" xr3:uid="{C3AE432E-2C38-41D3-9D3D-36FDA4558DF8}" name="What is your gender" dataDxfId="21"/>
    <tableColumn id="8" xr3:uid="{E8D4E047-72AB-4BA5-AA42-E651C4435441}" name="What is your main Tech stack?" dataDxfId="20"/>
    <tableColumn id="9" xr3:uid="{1AD3E644-BC03-4063-809A-7C311DB5ADDE}" name="If other, please indicate your tool stack here"/>
    <tableColumn id="10" xr3:uid="{6C37F3D6-2D70-4292-9E38-EA770521E47A}" name="What is your monthly Gross Salary in Kes per month?" dataDxfId="19"/>
    <tableColumn id="11" xr3:uid="{96321C01-8AAC-4A57-BB20-28AEF8F6EF11}" name="Any other benefits?" dataDxfId="18"/>
    <tableColumn id="12" xr3:uid="{71EA5FB5-329A-4793-BF4D-3EE84D29710A}" name="What is your work setup?" dataDxfId="17"/>
    <tableColumn id="13" xr3:uid="{63B056B9-C589-4139-A9E7-D2760EE75B53}" name="Employer Type"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929645-1D7C-4877-B251-2042B9AB2102}" name="Table1__4" displayName="Table1__4" ref="A1:AF251" tableType="queryTable" totalsRowShown="0">
  <autoFilter ref="A1:AF251" xr:uid="{244B2DC0-94C7-4852-9F58-83246FE66AA1}"/>
  <tableColumns count="32">
    <tableColumn id="1" xr3:uid="{E662B341-AA8C-4901-A5CD-C88B5BAE1856}" uniqueName="1" name="Current Role" queryTableFieldId="1" dataDxfId="15"/>
    <tableColumn id="2" xr3:uid="{39D12D1B-7E70-432E-8E60-7884AA0683C6}" uniqueName="2" name="Level" queryTableFieldId="2" dataDxfId="14"/>
    <tableColumn id="3" xr3:uid="{1582C477-E1BA-4E9D-BEC9-719B6D43EBC4}" uniqueName="3" name="Years of Experience" queryTableFieldId="3" dataDxfId="13"/>
    <tableColumn id="4" xr3:uid="{6BB83741-8C4C-4495-8F6A-1ABAA0D688C2}" uniqueName="4" name="Industry" queryTableFieldId="4" dataDxfId="12"/>
    <tableColumn id="33" xr3:uid="{682AF226-E27B-472C-B871-147C108F90FB}" uniqueName="33" name="Sector" queryTableFieldId="32" dataDxfId="11">
      <calculatedColumnFormula>VLOOKUP(Table1__4[[#This Row],[Industry]],'Industry Ref'!A:B,2)</calculatedColumnFormula>
    </tableColumn>
    <tableColumn id="5" xr3:uid="{81EC5D75-FC51-49F3-9B7E-673C65BF4989}" uniqueName="5" name="Gender" queryTableFieldId="5" dataDxfId="10"/>
    <tableColumn id="7" xr3:uid="{13645069-3896-4E70-BAD1-C2BBC08B1C61}" uniqueName="7" name="Monthly Salary" queryTableFieldId="7"/>
    <tableColumn id="9" xr3:uid="{50E75BF0-965B-4AA0-B063-2EE10B236487}" uniqueName="9" name="Work Setup" queryTableFieldId="9" dataDxfId="9"/>
    <tableColumn id="10" xr3:uid="{58C4FDC1-EBDD-4C7C-9B2F-26B17A185D26}" uniqueName="10" name="Employer Type" queryTableFieldId="10" dataDxfId="8"/>
    <tableColumn id="34" xr3:uid="{66925A96-95A3-4FD5-9965-62988C6018A7}" uniqueName="34" name="Tool_Python" queryTableFieldId="33"/>
    <tableColumn id="35" xr3:uid="{F8E86241-0662-4FD6-9B6B-8C4F22D6B7B0}" uniqueName="35" name="Tool_SQL" queryTableFieldId="34"/>
    <tableColumn id="36" xr3:uid="{F2855ACB-1EFE-4D6F-A1AD-64B7E14D87AB}" uniqueName="36" name="Tool_Excel" queryTableFieldId="35"/>
    <tableColumn id="37" xr3:uid="{FAF68532-74B8-4DAC-A7D8-21815765FC74}" uniqueName="37" name="Tool_Power BI" queryTableFieldId="36"/>
    <tableColumn id="38" xr3:uid="{3EE63A3E-1852-4D30-9368-599825DA5367}" uniqueName="38" name="Tool_Google Sheets" queryTableFieldId="37"/>
    <tableColumn id="39" xr3:uid="{686AB3E2-1EE3-496D-B116-C2DAA0CC6150}" uniqueName="39" name="Tool_Tableau" queryTableFieldId="38"/>
    <tableColumn id="40" xr3:uid="{3E575838-83F2-4C17-8F28-A8DE8E064859}" uniqueName="40" name="Tool_Microsoft Azure" queryTableFieldId="39"/>
    <tableColumn id="41" xr3:uid="{3E44F47E-B83C-4351-A678-3AFA4D837E9E}" uniqueName="41" name="Tool_Google Data Studio" queryTableFieldId="40"/>
    <tableColumn id="42" xr3:uid="{93E495DC-E404-4C20-9DE2-C978805D4747}" uniqueName="42" name="Tool_SAS/SPSS" queryTableFieldId="41"/>
    <tableColumn id="43" xr3:uid="{8412D69B-5951-4586-9FA5-2A04402DDD6B}" uniqueName="43" name="Tool_R" queryTableFieldId="42"/>
    <tableColumn id="21" xr3:uid="{ABE6E487-6CAE-4736-94D9-53129EB71865}" uniqueName="21" name="Other Tool" queryTableFieldId="21"/>
    <tableColumn id="44" xr3:uid="{D2289A18-E25C-48BA-84DF-D18FD4DFCEBD}" uniqueName="44" name="Benefit_Bonus" queryTableFieldId="43"/>
    <tableColumn id="45" xr3:uid="{9E999C04-F015-40B3-9013-B9E6FE909B65}" uniqueName="45" name="Benefit_Health Insurance" queryTableFieldId="44"/>
    <tableColumn id="46" xr3:uid="{1FA3CD29-6297-44B2-83BF-DBCAD2A71DB4}" uniqueName="46" name="Benefit_Pension" queryTableFieldId="45"/>
    <tableColumn id="47" xr3:uid="{246A922A-B815-427D-8733-630CF5A8E108}" uniqueName="47" name="Benefit_Stocks" queryTableFieldId="46"/>
    <tableColumn id="48" xr3:uid="{EE3FB10D-4C36-4215-B3B0-AD8D931A2206}" uniqueName="48" name="Benefit_Equity" queryTableFieldId="47"/>
    <tableColumn id="49" xr3:uid="{6A2446FC-4980-45D0-ABC5-A7AD0CBF2584}" uniqueName="49" name="Benefit_Mobile Phone" queryTableFieldId="48"/>
    <tableColumn id="50" xr3:uid="{E98FC284-03D7-4AC6-8C96-E7F6A1CD8F19}" uniqueName="50" name="Benefit_Mobile Credit Top-up" queryTableFieldId="49"/>
    <tableColumn id="51" xr3:uid="{C8BD457A-B566-4253-BEB7-522CBA409159}" uniqueName="51" name="Benefit_Fuel Allowance" queryTableFieldId="50"/>
    <tableColumn id="52" xr3:uid="{77A654FC-20ED-4459-BC43-F154DF91A544}" uniqueName="52" name="Benefit_Monthly Vouchers" queryTableFieldId="51"/>
    <tableColumn id="31" xr3:uid="{5076BAA4-F979-4830-9E8D-3176BDB641FF}" uniqueName="31" name="Other Perks" queryTableFieldId="31"/>
    <tableColumn id="53" xr3:uid="{5AA2B547-021C-4351-8FBE-7EF5A7889378}" uniqueName="53" name="Total Tools" queryTableFieldId="71"/>
    <tableColumn id="54" xr3:uid="{74858BE6-80E7-4686-8707-FA3DC43FDDDE}" uniqueName="54" name="Total Benefits" queryTableFieldId="7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3.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4.xml"/><Relationship Id="rId13" Type="http://schemas.openxmlformats.org/officeDocument/2006/relationships/pivotTable" Target="../pivotTables/pivotTable29.xml"/><Relationship Id="rId3" Type="http://schemas.openxmlformats.org/officeDocument/2006/relationships/pivotTable" Target="../pivotTables/pivotTable19.xml"/><Relationship Id="rId7" Type="http://schemas.openxmlformats.org/officeDocument/2006/relationships/pivotTable" Target="../pivotTables/pivotTable23.xml"/><Relationship Id="rId12" Type="http://schemas.openxmlformats.org/officeDocument/2006/relationships/pivotTable" Target="../pivotTables/pivotTable28.xml"/><Relationship Id="rId2" Type="http://schemas.openxmlformats.org/officeDocument/2006/relationships/pivotTable" Target="../pivotTables/pivotTable18.xml"/><Relationship Id="rId16" Type="http://schemas.openxmlformats.org/officeDocument/2006/relationships/table" Target="../tables/table1.xml"/><Relationship Id="rId1" Type="http://schemas.openxmlformats.org/officeDocument/2006/relationships/pivotTable" Target="../pivotTables/pivotTable17.xml"/><Relationship Id="rId6" Type="http://schemas.openxmlformats.org/officeDocument/2006/relationships/pivotTable" Target="../pivotTables/pivotTable22.xml"/><Relationship Id="rId11" Type="http://schemas.openxmlformats.org/officeDocument/2006/relationships/pivotTable" Target="../pivotTables/pivotTable27.xml"/><Relationship Id="rId5" Type="http://schemas.openxmlformats.org/officeDocument/2006/relationships/pivotTable" Target="../pivotTables/pivotTable21.xml"/><Relationship Id="rId15" Type="http://schemas.openxmlformats.org/officeDocument/2006/relationships/drawing" Target="../drawings/drawing5.xml"/><Relationship Id="rId10" Type="http://schemas.openxmlformats.org/officeDocument/2006/relationships/pivotTable" Target="../pivotTables/pivotTable26.xml"/><Relationship Id="rId4" Type="http://schemas.openxmlformats.org/officeDocument/2006/relationships/pivotTable" Target="../pivotTables/pivotTable20.xml"/><Relationship Id="rId9" Type="http://schemas.openxmlformats.org/officeDocument/2006/relationships/pivotTable" Target="../pivotTables/pivotTable25.xml"/><Relationship Id="rId14" Type="http://schemas.openxmlformats.org/officeDocument/2006/relationships/pivotTable" Target="../pivotTables/pivotTable3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5AE2-6230-419F-B5BD-ECC359F1EBD5}">
  <sheetPr>
    <tabColor theme="4" tint="0.39997558519241921"/>
    <pageSetUpPr fitToPage="1"/>
  </sheetPr>
  <dimension ref="A1:CY44"/>
  <sheetViews>
    <sheetView showGridLines="0" tabSelected="1" zoomScale="70" zoomScaleNormal="70" workbookViewId="0">
      <selection activeCell="AA44" sqref="AA44"/>
    </sheetView>
  </sheetViews>
  <sheetFormatPr defaultColWidth="0" defaultRowHeight="12.5" zeroHeight="1" x14ac:dyDescent="0.25"/>
  <cols>
    <col min="1" max="27" width="8.7265625" style="19" customWidth="1"/>
    <col min="28" max="103" width="0" style="19" hidden="1" customWidth="1"/>
    <col min="104" max="16384" width="8.7265625" style="19" hidden="1"/>
  </cols>
  <sheetData>
    <row r="1" spans="1:27" x14ac:dyDescent="0.25">
      <c r="A1" s="21"/>
      <c r="B1" s="21"/>
      <c r="C1" s="21"/>
      <c r="D1" s="21"/>
      <c r="E1" s="21"/>
      <c r="F1" s="21"/>
      <c r="G1" s="21"/>
      <c r="H1" s="21"/>
      <c r="I1" s="21"/>
      <c r="J1" s="21"/>
      <c r="K1" s="21"/>
      <c r="L1" s="21"/>
      <c r="M1" s="21"/>
      <c r="N1" s="21"/>
      <c r="O1" s="21"/>
      <c r="P1" s="21"/>
      <c r="Q1" s="21"/>
      <c r="R1" s="21"/>
      <c r="S1" s="21"/>
      <c r="T1" s="21"/>
      <c r="U1" s="21"/>
      <c r="V1" s="21"/>
      <c r="W1" s="21"/>
      <c r="X1" s="21"/>
      <c r="Y1" s="21"/>
      <c r="Z1" s="21"/>
      <c r="AA1" s="21"/>
    </row>
    <row r="2" spans="1:27"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row>
    <row r="3" spans="1:27"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row>
    <row r="4" spans="1:27"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row>
    <row r="5" spans="1:27"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row>
    <row r="6" spans="1:27"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row>
    <row r="7" spans="1:27"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row>
    <row r="8" spans="1:27"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row>
    <row r="9" spans="1:27"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row>
    <row r="10" spans="1:27"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spans="1:27"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sheetData>
  <pageMargins left="0.7" right="0.7" top="0.75" bottom="0.75" header="0.3" footer="0.3"/>
  <pageSetup scale="53" fitToHeight="0"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95"/>
  <sheetViews>
    <sheetView workbookViewId="0">
      <pane ySplit="1" topLeftCell="A2" activePane="bottomLeft" state="frozen"/>
      <selection pane="bottomLeft" activeCell="I12" sqref="I12"/>
    </sheetView>
  </sheetViews>
  <sheetFormatPr defaultColWidth="12.6328125" defaultRowHeight="15.75" customHeight="1" x14ac:dyDescent="0.25"/>
  <cols>
    <col min="1" max="19" width="18.90625"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2">
        <v>45201.835334525458</v>
      </c>
      <c r="B2" s="3" t="s">
        <v>13</v>
      </c>
      <c r="D2" s="3" t="s">
        <v>14</v>
      </c>
      <c r="E2" s="3" t="s">
        <v>15</v>
      </c>
      <c r="F2" s="3" t="s">
        <v>16</v>
      </c>
      <c r="G2" s="3" t="s">
        <v>17</v>
      </c>
      <c r="H2" s="3" t="s">
        <v>18</v>
      </c>
      <c r="J2" s="3" t="s">
        <v>19</v>
      </c>
      <c r="K2" s="3" t="s">
        <v>20</v>
      </c>
      <c r="L2" s="3" t="s">
        <v>21</v>
      </c>
      <c r="M2" s="3" t="s">
        <v>22</v>
      </c>
    </row>
    <row r="3" spans="1:13" ht="15.75" customHeight="1" x14ac:dyDescent="0.25">
      <c r="A3" s="2">
        <v>45201.69541753472</v>
      </c>
      <c r="B3" s="3" t="s">
        <v>13</v>
      </c>
      <c r="D3" s="3" t="s">
        <v>23</v>
      </c>
      <c r="E3" s="3" t="s">
        <v>15</v>
      </c>
      <c r="F3" s="3" t="s">
        <v>24</v>
      </c>
      <c r="G3" s="3" t="s">
        <v>17</v>
      </c>
      <c r="H3" s="3" t="s">
        <v>25</v>
      </c>
      <c r="J3" s="4">
        <v>187000</v>
      </c>
      <c r="K3" s="3" t="s">
        <v>26</v>
      </c>
      <c r="L3" s="3" t="s">
        <v>21</v>
      </c>
      <c r="M3" s="3" t="s">
        <v>27</v>
      </c>
    </row>
    <row r="4" spans="1:13" ht="15.75" customHeight="1" x14ac:dyDescent="0.25">
      <c r="A4" s="2">
        <v>45201.808850416666</v>
      </c>
      <c r="B4" s="3" t="s">
        <v>13</v>
      </c>
      <c r="D4" s="3" t="s">
        <v>23</v>
      </c>
      <c r="E4" s="3" t="s">
        <v>15</v>
      </c>
      <c r="F4" s="3" t="s">
        <v>28</v>
      </c>
      <c r="G4" s="3" t="s">
        <v>17</v>
      </c>
      <c r="H4" s="3" t="s">
        <v>29</v>
      </c>
      <c r="J4" s="3">
        <v>190000</v>
      </c>
      <c r="K4" s="3" t="s">
        <v>30</v>
      </c>
      <c r="L4" s="3" t="s">
        <v>31</v>
      </c>
      <c r="M4" s="3" t="s">
        <v>27</v>
      </c>
    </row>
    <row r="5" spans="1:13" ht="15.75" customHeight="1" x14ac:dyDescent="0.25">
      <c r="A5" s="2">
        <v>45201.695868680559</v>
      </c>
      <c r="B5" s="3" t="s">
        <v>13</v>
      </c>
      <c r="D5" s="3" t="s">
        <v>32</v>
      </c>
      <c r="E5" s="3" t="s">
        <v>33</v>
      </c>
      <c r="F5" s="3" t="s">
        <v>16</v>
      </c>
      <c r="G5" s="3" t="s">
        <v>34</v>
      </c>
      <c r="H5" s="3" t="s">
        <v>35</v>
      </c>
      <c r="J5" s="3">
        <v>15000</v>
      </c>
      <c r="K5" s="3" t="s">
        <v>36</v>
      </c>
      <c r="L5" s="3" t="s">
        <v>21</v>
      </c>
      <c r="M5" s="3" t="s">
        <v>22</v>
      </c>
    </row>
    <row r="6" spans="1:13" ht="15.75" customHeight="1" x14ac:dyDescent="0.25">
      <c r="A6" s="2">
        <v>45201.749663877315</v>
      </c>
      <c r="B6" s="3" t="s">
        <v>13</v>
      </c>
      <c r="D6" s="3" t="s">
        <v>32</v>
      </c>
      <c r="E6" s="3" t="s">
        <v>33</v>
      </c>
      <c r="F6" s="3" t="s">
        <v>37</v>
      </c>
      <c r="G6" s="3" t="s">
        <v>34</v>
      </c>
      <c r="H6" s="3" t="s">
        <v>38</v>
      </c>
      <c r="J6" s="5" t="s">
        <v>39</v>
      </c>
      <c r="K6" s="3" t="s">
        <v>40</v>
      </c>
      <c r="L6" s="3" t="s">
        <v>21</v>
      </c>
      <c r="M6" s="3" t="s">
        <v>27</v>
      </c>
    </row>
    <row r="7" spans="1:13" ht="15.75" customHeight="1" x14ac:dyDescent="0.25">
      <c r="A7" s="2">
        <v>45201.750539872686</v>
      </c>
      <c r="B7" s="3" t="s">
        <v>13</v>
      </c>
      <c r="D7" s="3" t="s">
        <v>32</v>
      </c>
      <c r="E7" s="3" t="s">
        <v>33</v>
      </c>
      <c r="F7" s="3" t="s">
        <v>37</v>
      </c>
      <c r="G7" s="3" t="s">
        <v>34</v>
      </c>
      <c r="H7" s="3" t="s">
        <v>38</v>
      </c>
      <c r="J7" s="5" t="s">
        <v>39</v>
      </c>
      <c r="K7" s="3" t="s">
        <v>41</v>
      </c>
      <c r="L7" s="3" t="s">
        <v>21</v>
      </c>
      <c r="M7" s="3" t="s">
        <v>27</v>
      </c>
    </row>
    <row r="8" spans="1:13" ht="15.75" customHeight="1" x14ac:dyDescent="0.25">
      <c r="A8" s="2">
        <v>45202.434434583338</v>
      </c>
      <c r="B8" s="3" t="s">
        <v>42</v>
      </c>
      <c r="C8" s="3" t="s">
        <v>43</v>
      </c>
      <c r="D8" s="3" t="s">
        <v>44</v>
      </c>
      <c r="E8" s="3" t="s">
        <v>45</v>
      </c>
      <c r="F8" s="3" t="s">
        <v>46</v>
      </c>
      <c r="G8" s="3" t="s">
        <v>17</v>
      </c>
      <c r="H8" s="3" t="s">
        <v>47</v>
      </c>
      <c r="J8" s="3">
        <v>500000</v>
      </c>
      <c r="K8" s="3" t="s">
        <v>48</v>
      </c>
      <c r="L8" s="3" t="s">
        <v>49</v>
      </c>
      <c r="M8" s="3" t="s">
        <v>27</v>
      </c>
    </row>
    <row r="9" spans="1:13" ht="15.75" customHeight="1" x14ac:dyDescent="0.25">
      <c r="A9" s="2">
        <v>45201.773096620367</v>
      </c>
      <c r="B9" s="3" t="s">
        <v>42</v>
      </c>
      <c r="C9" s="3" t="s">
        <v>50</v>
      </c>
      <c r="D9" s="3" t="s">
        <v>14</v>
      </c>
      <c r="E9" s="3" t="s">
        <v>15</v>
      </c>
      <c r="F9" s="3" t="s">
        <v>51</v>
      </c>
      <c r="G9" s="3" t="s">
        <v>34</v>
      </c>
      <c r="H9" s="3" t="s">
        <v>52</v>
      </c>
      <c r="J9" s="3">
        <v>375000</v>
      </c>
      <c r="K9" s="3" t="s">
        <v>53</v>
      </c>
      <c r="L9" s="3" t="s">
        <v>54</v>
      </c>
      <c r="M9" s="3" t="s">
        <v>27</v>
      </c>
    </row>
    <row r="10" spans="1:13" ht="15.75" customHeight="1" x14ac:dyDescent="0.25">
      <c r="A10" s="2">
        <v>45201.721684780088</v>
      </c>
      <c r="B10" s="3" t="s">
        <v>55</v>
      </c>
      <c r="D10" s="3" t="s">
        <v>14</v>
      </c>
      <c r="E10" s="3" t="s">
        <v>56</v>
      </c>
      <c r="F10" s="3" t="s">
        <v>24</v>
      </c>
      <c r="G10" s="3" t="s">
        <v>34</v>
      </c>
      <c r="H10" s="3" t="s">
        <v>57</v>
      </c>
      <c r="J10" s="3">
        <v>335000</v>
      </c>
      <c r="K10" s="3" t="s">
        <v>58</v>
      </c>
      <c r="L10" s="3" t="s">
        <v>21</v>
      </c>
      <c r="M10" s="3" t="s">
        <v>27</v>
      </c>
    </row>
    <row r="11" spans="1:13" ht="15.75" customHeight="1" x14ac:dyDescent="0.25">
      <c r="A11" s="2">
        <v>45202.603880150462</v>
      </c>
      <c r="B11" s="3" t="s">
        <v>13</v>
      </c>
      <c r="D11" s="3" t="s">
        <v>44</v>
      </c>
      <c r="E11" s="3" t="s">
        <v>59</v>
      </c>
      <c r="F11" s="3" t="s">
        <v>60</v>
      </c>
      <c r="G11" s="3" t="s">
        <v>17</v>
      </c>
      <c r="H11" s="3" t="s">
        <v>61</v>
      </c>
      <c r="J11" s="3">
        <v>310000</v>
      </c>
      <c r="K11" s="3" t="s">
        <v>62</v>
      </c>
      <c r="L11" s="3" t="s">
        <v>31</v>
      </c>
      <c r="M11" s="3" t="s">
        <v>27</v>
      </c>
    </row>
    <row r="12" spans="1:13" ht="15.75" customHeight="1" x14ac:dyDescent="0.25">
      <c r="A12" s="2">
        <v>45201.689041076388</v>
      </c>
      <c r="B12" s="3" t="s">
        <v>55</v>
      </c>
      <c r="D12" s="3" t="s">
        <v>14</v>
      </c>
      <c r="E12" s="3" t="s">
        <v>56</v>
      </c>
      <c r="F12" s="3" t="s">
        <v>63</v>
      </c>
      <c r="G12" s="3" t="s">
        <v>34</v>
      </c>
      <c r="H12" s="3" t="s">
        <v>64</v>
      </c>
      <c r="I12" s="3" t="s">
        <v>65</v>
      </c>
      <c r="J12" s="3">
        <v>280000</v>
      </c>
      <c r="K12" s="3" t="s">
        <v>66</v>
      </c>
      <c r="L12" s="3" t="s">
        <v>31</v>
      </c>
      <c r="M12" s="3" t="s">
        <v>27</v>
      </c>
    </row>
    <row r="13" spans="1:13" ht="15.75" customHeight="1" x14ac:dyDescent="0.25">
      <c r="A13" s="2">
        <v>45201.695577893523</v>
      </c>
      <c r="B13" s="3" t="s">
        <v>13</v>
      </c>
      <c r="D13" s="3" t="s">
        <v>14</v>
      </c>
      <c r="E13" s="3" t="s">
        <v>59</v>
      </c>
      <c r="F13" s="3" t="s">
        <v>67</v>
      </c>
      <c r="G13" s="3" t="s">
        <v>17</v>
      </c>
      <c r="H13" s="3" t="s">
        <v>68</v>
      </c>
      <c r="J13" s="4">
        <v>230000</v>
      </c>
      <c r="K13" s="3" t="s">
        <v>30</v>
      </c>
      <c r="L13" s="3" t="s">
        <v>49</v>
      </c>
      <c r="M13" s="3" t="s">
        <v>27</v>
      </c>
    </row>
    <row r="14" spans="1:13" ht="15.75" customHeight="1" x14ac:dyDescent="0.25">
      <c r="A14" s="2">
        <v>45201.711455671291</v>
      </c>
      <c r="B14" s="3" t="s">
        <v>13</v>
      </c>
      <c r="D14" s="3" t="s">
        <v>69</v>
      </c>
      <c r="E14" s="3" t="s">
        <v>45</v>
      </c>
      <c r="F14" s="3" t="s">
        <v>70</v>
      </c>
      <c r="G14" s="3" t="s">
        <v>34</v>
      </c>
      <c r="H14" s="3" t="s">
        <v>61</v>
      </c>
      <c r="J14" s="3">
        <v>200000</v>
      </c>
      <c r="K14" s="3" t="s">
        <v>71</v>
      </c>
      <c r="L14" s="3" t="s">
        <v>31</v>
      </c>
      <c r="M14" s="3" t="s">
        <v>27</v>
      </c>
    </row>
    <row r="15" spans="1:13" ht="15.75" customHeight="1" x14ac:dyDescent="0.25">
      <c r="A15" s="2">
        <v>45201.761810833334</v>
      </c>
      <c r="B15" s="3" t="s">
        <v>13</v>
      </c>
      <c r="D15" s="3" t="s">
        <v>14</v>
      </c>
      <c r="E15" s="3" t="s">
        <v>56</v>
      </c>
      <c r="F15" s="3" t="s">
        <v>72</v>
      </c>
      <c r="G15" s="3" t="s">
        <v>34</v>
      </c>
      <c r="H15" s="3" t="s">
        <v>73</v>
      </c>
      <c r="J15" s="3">
        <v>200000</v>
      </c>
      <c r="K15" s="3" t="s">
        <v>30</v>
      </c>
      <c r="L15" s="3" t="s">
        <v>54</v>
      </c>
      <c r="M15" s="3" t="s">
        <v>27</v>
      </c>
    </row>
    <row r="16" spans="1:13" ht="15.75" customHeight="1" x14ac:dyDescent="0.25">
      <c r="A16" s="2">
        <v>45201.783851087966</v>
      </c>
      <c r="B16" s="3" t="s">
        <v>13</v>
      </c>
      <c r="D16" s="3" t="s">
        <v>69</v>
      </c>
      <c r="E16" s="3" t="s">
        <v>56</v>
      </c>
      <c r="F16" s="3" t="s">
        <v>74</v>
      </c>
      <c r="G16" s="3" t="s">
        <v>34</v>
      </c>
      <c r="H16" s="3" t="s">
        <v>75</v>
      </c>
      <c r="J16" s="4">
        <v>200000</v>
      </c>
      <c r="K16" s="3" t="s">
        <v>36</v>
      </c>
      <c r="L16" s="3" t="s">
        <v>49</v>
      </c>
      <c r="M16" s="3" t="s">
        <v>27</v>
      </c>
    </row>
    <row r="17" spans="1:13" ht="15.75" customHeight="1" x14ac:dyDescent="0.25">
      <c r="A17" s="2">
        <v>45202.327405243057</v>
      </c>
      <c r="B17" s="3" t="s">
        <v>13</v>
      </c>
      <c r="D17" s="3" t="s">
        <v>14</v>
      </c>
      <c r="E17" s="3" t="s">
        <v>59</v>
      </c>
      <c r="F17" s="3" t="s">
        <v>76</v>
      </c>
      <c r="G17" s="3" t="s">
        <v>17</v>
      </c>
      <c r="H17" s="3" t="s">
        <v>77</v>
      </c>
      <c r="I17" s="3" t="s">
        <v>78</v>
      </c>
      <c r="J17" s="3">
        <v>200000</v>
      </c>
      <c r="K17" s="3" t="s">
        <v>79</v>
      </c>
      <c r="L17" s="3" t="s">
        <v>49</v>
      </c>
      <c r="M17" s="3" t="s">
        <v>22</v>
      </c>
    </row>
    <row r="18" spans="1:13" ht="15.75" customHeight="1" x14ac:dyDescent="0.25">
      <c r="A18" s="2">
        <v>45201.730710821765</v>
      </c>
      <c r="B18" s="3" t="s">
        <v>13</v>
      </c>
      <c r="D18" s="3" t="s">
        <v>14</v>
      </c>
      <c r="E18" s="3" t="s">
        <v>15</v>
      </c>
      <c r="F18" s="3" t="s">
        <v>80</v>
      </c>
      <c r="G18" s="3" t="s">
        <v>17</v>
      </c>
      <c r="H18" s="3" t="s">
        <v>61</v>
      </c>
      <c r="J18" s="3">
        <v>177000</v>
      </c>
      <c r="K18" s="3" t="s">
        <v>81</v>
      </c>
      <c r="L18" s="3" t="s">
        <v>49</v>
      </c>
      <c r="M18" s="3" t="s">
        <v>27</v>
      </c>
    </row>
    <row r="19" spans="1:13" ht="15.75" customHeight="1" x14ac:dyDescent="0.25">
      <c r="A19" s="2">
        <v>45201.685524490742</v>
      </c>
      <c r="B19" s="3" t="s">
        <v>13</v>
      </c>
      <c r="D19" s="3" t="s">
        <v>14</v>
      </c>
      <c r="E19" s="3" t="s">
        <v>59</v>
      </c>
      <c r="F19" s="3" t="s">
        <v>82</v>
      </c>
      <c r="G19" s="3" t="s">
        <v>34</v>
      </c>
      <c r="H19" s="3" t="s">
        <v>68</v>
      </c>
      <c r="J19" s="3">
        <v>166000</v>
      </c>
      <c r="K19" s="3" t="s">
        <v>81</v>
      </c>
      <c r="L19" s="3" t="s">
        <v>49</v>
      </c>
      <c r="M19" s="3" t="s">
        <v>27</v>
      </c>
    </row>
    <row r="20" spans="1:13" ht="15.75" customHeight="1" x14ac:dyDescent="0.25">
      <c r="A20" s="2">
        <v>45201.728668020834</v>
      </c>
      <c r="B20" s="3" t="s">
        <v>13</v>
      </c>
      <c r="D20" s="3" t="s">
        <v>14</v>
      </c>
      <c r="E20" s="3" t="s">
        <v>15</v>
      </c>
      <c r="F20" s="3" t="s">
        <v>24</v>
      </c>
      <c r="G20" s="3" t="s">
        <v>17</v>
      </c>
      <c r="H20" s="3" t="s">
        <v>61</v>
      </c>
      <c r="J20" s="3">
        <v>160000</v>
      </c>
      <c r="K20" s="3" t="s">
        <v>30</v>
      </c>
      <c r="L20" s="3" t="s">
        <v>49</v>
      </c>
      <c r="M20" s="3" t="s">
        <v>22</v>
      </c>
    </row>
    <row r="21" spans="1:13" ht="15.75" customHeight="1" x14ac:dyDescent="0.25">
      <c r="A21" s="2">
        <v>45201.698281805555</v>
      </c>
      <c r="B21" s="3" t="s">
        <v>13</v>
      </c>
      <c r="C21" s="3" t="s">
        <v>83</v>
      </c>
      <c r="D21" s="3" t="s">
        <v>84</v>
      </c>
      <c r="E21" s="3" t="s">
        <v>56</v>
      </c>
      <c r="F21" s="3" t="s">
        <v>83</v>
      </c>
      <c r="G21" s="3" t="s">
        <v>34</v>
      </c>
      <c r="H21" s="3" t="s">
        <v>85</v>
      </c>
      <c r="J21" s="3">
        <v>155000</v>
      </c>
      <c r="K21" s="3" t="s">
        <v>58</v>
      </c>
      <c r="L21" s="3" t="s">
        <v>49</v>
      </c>
      <c r="M21" s="3" t="s">
        <v>22</v>
      </c>
    </row>
    <row r="22" spans="1:13" ht="15.75" customHeight="1" x14ac:dyDescent="0.25">
      <c r="A22" s="2">
        <v>45201.930500844908</v>
      </c>
      <c r="B22" s="3" t="s">
        <v>55</v>
      </c>
      <c r="D22" s="3" t="s">
        <v>14</v>
      </c>
      <c r="E22" s="3" t="s">
        <v>56</v>
      </c>
      <c r="F22" s="3" t="s">
        <v>60</v>
      </c>
      <c r="G22" s="3" t="s">
        <v>34</v>
      </c>
      <c r="H22" s="3" t="s">
        <v>86</v>
      </c>
      <c r="J22" s="3">
        <v>155000</v>
      </c>
      <c r="K22" s="3" t="s">
        <v>87</v>
      </c>
      <c r="L22" s="3" t="s">
        <v>21</v>
      </c>
      <c r="M22" s="3" t="s">
        <v>27</v>
      </c>
    </row>
    <row r="23" spans="1:13" ht="12.5" x14ac:dyDescent="0.25">
      <c r="A23" s="2">
        <v>45201.69930842593</v>
      </c>
      <c r="B23" s="3" t="s">
        <v>13</v>
      </c>
      <c r="D23" s="3" t="s">
        <v>14</v>
      </c>
      <c r="E23" s="3" t="s">
        <v>15</v>
      </c>
      <c r="F23" s="3" t="s">
        <v>88</v>
      </c>
      <c r="G23" s="3" t="s">
        <v>17</v>
      </c>
      <c r="H23" s="3" t="s">
        <v>89</v>
      </c>
      <c r="I23" s="3" t="s">
        <v>90</v>
      </c>
      <c r="J23" s="4">
        <v>150000</v>
      </c>
      <c r="K23" s="3" t="s">
        <v>20</v>
      </c>
      <c r="L23" s="3" t="s">
        <v>54</v>
      </c>
      <c r="M23" s="3" t="s">
        <v>22</v>
      </c>
    </row>
    <row r="24" spans="1:13" ht="12.5" x14ac:dyDescent="0.25">
      <c r="A24" s="2">
        <v>45202.369784490744</v>
      </c>
      <c r="B24" s="3" t="s">
        <v>42</v>
      </c>
      <c r="C24" s="3" t="s">
        <v>91</v>
      </c>
      <c r="D24" s="3" t="s">
        <v>44</v>
      </c>
      <c r="E24" s="3" t="s">
        <v>45</v>
      </c>
      <c r="F24" s="3" t="s">
        <v>92</v>
      </c>
      <c r="G24" s="3" t="s">
        <v>17</v>
      </c>
      <c r="H24" s="3" t="s">
        <v>42</v>
      </c>
      <c r="I24" s="3" t="s">
        <v>93</v>
      </c>
      <c r="J24" s="4">
        <v>150000</v>
      </c>
      <c r="K24" s="3" t="s">
        <v>48</v>
      </c>
      <c r="L24" s="3" t="s">
        <v>49</v>
      </c>
      <c r="M24" s="3" t="s">
        <v>27</v>
      </c>
    </row>
    <row r="25" spans="1:13" ht="12.5" x14ac:dyDescent="0.25">
      <c r="A25" s="2">
        <v>45201.687934918984</v>
      </c>
      <c r="B25" s="3" t="s">
        <v>42</v>
      </c>
      <c r="C25" s="3" t="s">
        <v>94</v>
      </c>
      <c r="D25" s="3" t="s">
        <v>23</v>
      </c>
      <c r="E25" s="3" t="s">
        <v>15</v>
      </c>
      <c r="F25" s="3" t="s">
        <v>51</v>
      </c>
      <c r="G25" s="3" t="s">
        <v>17</v>
      </c>
      <c r="H25" s="3" t="s">
        <v>95</v>
      </c>
      <c r="J25" s="3">
        <v>125000</v>
      </c>
      <c r="K25" s="3" t="s">
        <v>58</v>
      </c>
      <c r="L25" s="3" t="s">
        <v>54</v>
      </c>
      <c r="M25" s="3" t="s">
        <v>27</v>
      </c>
    </row>
    <row r="26" spans="1:13" ht="12.5" x14ac:dyDescent="0.25">
      <c r="A26" s="2">
        <v>45201.693413148147</v>
      </c>
      <c r="B26" s="3" t="s">
        <v>13</v>
      </c>
      <c r="D26" s="3" t="s">
        <v>14</v>
      </c>
      <c r="E26" s="3" t="s">
        <v>56</v>
      </c>
      <c r="F26" s="3" t="s">
        <v>24</v>
      </c>
      <c r="G26" s="3" t="s">
        <v>17</v>
      </c>
      <c r="H26" s="3" t="s">
        <v>96</v>
      </c>
      <c r="J26" s="3">
        <v>120000</v>
      </c>
      <c r="K26" s="3" t="s">
        <v>97</v>
      </c>
      <c r="L26" s="3" t="s">
        <v>21</v>
      </c>
      <c r="M26" s="3" t="s">
        <v>27</v>
      </c>
    </row>
    <row r="27" spans="1:13" ht="12.5" x14ac:dyDescent="0.25">
      <c r="A27" s="2">
        <v>45201.684896967592</v>
      </c>
      <c r="B27" s="3" t="s">
        <v>13</v>
      </c>
      <c r="D27" s="3" t="s">
        <v>23</v>
      </c>
      <c r="E27" s="3" t="s">
        <v>15</v>
      </c>
      <c r="F27" s="3" t="s">
        <v>98</v>
      </c>
      <c r="G27" s="3" t="s">
        <v>17</v>
      </c>
      <c r="H27" s="3" t="s">
        <v>99</v>
      </c>
      <c r="J27" s="3">
        <v>109000</v>
      </c>
      <c r="K27" s="3" t="s">
        <v>87</v>
      </c>
      <c r="L27" s="3" t="s">
        <v>54</v>
      </c>
      <c r="M27" s="3" t="s">
        <v>27</v>
      </c>
    </row>
    <row r="28" spans="1:13" ht="12.5" x14ac:dyDescent="0.25">
      <c r="A28" s="2">
        <v>45201.794414976852</v>
      </c>
      <c r="B28" s="3" t="s">
        <v>13</v>
      </c>
      <c r="D28" s="3" t="s">
        <v>14</v>
      </c>
      <c r="E28" s="3" t="s">
        <v>56</v>
      </c>
      <c r="F28" s="3" t="s">
        <v>100</v>
      </c>
      <c r="G28" s="3" t="s">
        <v>34</v>
      </c>
      <c r="H28" s="3" t="s">
        <v>101</v>
      </c>
      <c r="J28" s="4">
        <v>105000</v>
      </c>
      <c r="K28" s="3" t="s">
        <v>53</v>
      </c>
      <c r="L28" s="3" t="s">
        <v>31</v>
      </c>
      <c r="M28" s="3" t="s">
        <v>27</v>
      </c>
    </row>
    <row r="29" spans="1:13" ht="12.5" x14ac:dyDescent="0.25">
      <c r="A29" s="2">
        <v>45201.774659768518</v>
      </c>
      <c r="B29" s="3" t="s">
        <v>13</v>
      </c>
      <c r="C29" s="3" t="s">
        <v>102</v>
      </c>
      <c r="D29" s="3" t="s">
        <v>23</v>
      </c>
      <c r="E29" s="3" t="s">
        <v>15</v>
      </c>
      <c r="F29" s="3" t="s">
        <v>103</v>
      </c>
      <c r="G29" s="3" t="s">
        <v>34</v>
      </c>
      <c r="H29" s="3" t="s">
        <v>104</v>
      </c>
      <c r="I29" s="3" t="s">
        <v>105</v>
      </c>
      <c r="J29" s="3">
        <v>100000</v>
      </c>
      <c r="K29" s="3" t="s">
        <v>48</v>
      </c>
      <c r="L29" s="3" t="s">
        <v>31</v>
      </c>
      <c r="M29" s="3" t="s">
        <v>27</v>
      </c>
    </row>
    <row r="30" spans="1:13" ht="12.5" x14ac:dyDescent="0.25">
      <c r="A30" s="2">
        <v>45201.698355740737</v>
      </c>
      <c r="B30" s="3" t="s">
        <v>13</v>
      </c>
      <c r="D30" s="3" t="s">
        <v>14</v>
      </c>
      <c r="E30" s="3" t="s">
        <v>56</v>
      </c>
      <c r="F30" s="3" t="s">
        <v>106</v>
      </c>
      <c r="G30" s="3" t="s">
        <v>34</v>
      </c>
      <c r="H30" s="3" t="s">
        <v>29</v>
      </c>
      <c r="J30" s="3">
        <v>97200</v>
      </c>
      <c r="K30" s="3" t="s">
        <v>107</v>
      </c>
      <c r="L30" s="3" t="s">
        <v>49</v>
      </c>
      <c r="M30" s="3" t="s">
        <v>27</v>
      </c>
    </row>
    <row r="31" spans="1:13" ht="12.5" x14ac:dyDescent="0.25">
      <c r="A31" s="2">
        <v>45201.703960729166</v>
      </c>
      <c r="B31" s="3" t="s">
        <v>13</v>
      </c>
      <c r="D31" s="3" t="s">
        <v>14</v>
      </c>
      <c r="E31" s="3" t="s">
        <v>15</v>
      </c>
      <c r="F31" s="3" t="s">
        <v>108</v>
      </c>
      <c r="G31" s="3" t="s">
        <v>17</v>
      </c>
      <c r="H31" s="3" t="s">
        <v>109</v>
      </c>
      <c r="I31" s="3" t="s">
        <v>110</v>
      </c>
      <c r="J31" s="4">
        <v>95000</v>
      </c>
      <c r="K31" s="3" t="s">
        <v>81</v>
      </c>
      <c r="L31" s="3" t="s">
        <v>49</v>
      </c>
      <c r="M31" s="3" t="s">
        <v>27</v>
      </c>
    </row>
    <row r="32" spans="1:13" ht="12.5" x14ac:dyDescent="0.25">
      <c r="A32" s="2">
        <v>45201.768984351853</v>
      </c>
      <c r="B32" s="3" t="s">
        <v>42</v>
      </c>
      <c r="C32" s="3" t="s">
        <v>111</v>
      </c>
      <c r="D32" s="3" t="s">
        <v>23</v>
      </c>
      <c r="E32" s="3" t="s">
        <v>56</v>
      </c>
      <c r="F32" s="3" t="s">
        <v>28</v>
      </c>
      <c r="G32" s="3" t="s">
        <v>34</v>
      </c>
      <c r="H32" s="3" t="s">
        <v>112</v>
      </c>
      <c r="J32" s="4">
        <v>92000</v>
      </c>
      <c r="K32" s="3" t="s">
        <v>87</v>
      </c>
      <c r="L32" s="3" t="s">
        <v>49</v>
      </c>
      <c r="M32" s="3" t="s">
        <v>27</v>
      </c>
    </row>
    <row r="33" spans="1:13" ht="12.5" x14ac:dyDescent="0.25">
      <c r="A33" s="2">
        <v>45201.694340057875</v>
      </c>
      <c r="B33" s="3" t="s">
        <v>13</v>
      </c>
      <c r="D33" s="3" t="s">
        <v>23</v>
      </c>
      <c r="E33" s="3" t="s">
        <v>15</v>
      </c>
      <c r="F33" s="3" t="s">
        <v>113</v>
      </c>
      <c r="G33" s="3" t="s">
        <v>34</v>
      </c>
      <c r="H33" s="3" t="s">
        <v>114</v>
      </c>
      <c r="J33" s="3">
        <v>90000</v>
      </c>
      <c r="K33" s="3" t="s">
        <v>48</v>
      </c>
      <c r="L33" s="3" t="s">
        <v>21</v>
      </c>
      <c r="M33" s="3" t="s">
        <v>22</v>
      </c>
    </row>
    <row r="34" spans="1:13" ht="12.5" x14ac:dyDescent="0.25">
      <c r="A34" s="2">
        <v>45202.342543460647</v>
      </c>
      <c r="B34" s="3" t="s">
        <v>13</v>
      </c>
      <c r="D34" s="3" t="s">
        <v>23</v>
      </c>
      <c r="E34" s="3" t="s">
        <v>15</v>
      </c>
      <c r="F34" s="3" t="s">
        <v>115</v>
      </c>
      <c r="G34" s="3" t="s">
        <v>34</v>
      </c>
      <c r="H34" s="3" t="s">
        <v>116</v>
      </c>
      <c r="J34" s="3">
        <v>80000</v>
      </c>
      <c r="K34" s="3" t="s">
        <v>20</v>
      </c>
      <c r="L34" s="3" t="s">
        <v>49</v>
      </c>
      <c r="M34" s="3" t="s">
        <v>22</v>
      </c>
    </row>
    <row r="35" spans="1:13" ht="12.5" x14ac:dyDescent="0.25">
      <c r="A35" s="2">
        <v>45201.701877997686</v>
      </c>
      <c r="B35" s="3" t="s">
        <v>13</v>
      </c>
      <c r="D35" s="3" t="s">
        <v>14</v>
      </c>
      <c r="E35" s="3" t="s">
        <v>56</v>
      </c>
      <c r="F35" s="3" t="s">
        <v>100</v>
      </c>
      <c r="G35" s="3" t="s">
        <v>34</v>
      </c>
      <c r="H35" s="3" t="s">
        <v>117</v>
      </c>
      <c r="J35" s="3">
        <v>65000</v>
      </c>
      <c r="K35" s="3" t="s">
        <v>36</v>
      </c>
      <c r="L35" s="3" t="s">
        <v>49</v>
      </c>
      <c r="M35" s="3" t="s">
        <v>27</v>
      </c>
    </row>
    <row r="36" spans="1:13" ht="12.5" x14ac:dyDescent="0.25">
      <c r="A36" s="2">
        <v>45201.692679872685</v>
      </c>
      <c r="B36" s="3" t="s">
        <v>13</v>
      </c>
      <c r="D36" s="3" t="s">
        <v>14</v>
      </c>
      <c r="E36" s="3" t="s">
        <v>56</v>
      </c>
      <c r="F36" s="3" t="s">
        <v>118</v>
      </c>
      <c r="G36" s="3" t="s">
        <v>17</v>
      </c>
      <c r="H36" s="3" t="s">
        <v>119</v>
      </c>
      <c r="J36" s="3">
        <v>62000</v>
      </c>
      <c r="K36" s="3" t="s">
        <v>81</v>
      </c>
      <c r="L36" s="3" t="s">
        <v>49</v>
      </c>
      <c r="M36" s="3" t="s">
        <v>27</v>
      </c>
    </row>
    <row r="37" spans="1:13" ht="12.5" x14ac:dyDescent="0.25">
      <c r="A37" s="2">
        <v>45201.707746759261</v>
      </c>
      <c r="B37" s="3" t="s">
        <v>13</v>
      </c>
      <c r="D37" s="3" t="s">
        <v>14</v>
      </c>
      <c r="E37" s="3" t="s">
        <v>56</v>
      </c>
      <c r="F37" s="3" t="s">
        <v>120</v>
      </c>
      <c r="G37" s="3" t="s">
        <v>17</v>
      </c>
      <c r="H37" s="3" t="s">
        <v>85</v>
      </c>
      <c r="J37" s="4">
        <v>60000</v>
      </c>
      <c r="K37" s="3" t="s">
        <v>48</v>
      </c>
      <c r="L37" s="3" t="s">
        <v>49</v>
      </c>
      <c r="M37" s="3" t="s">
        <v>27</v>
      </c>
    </row>
    <row r="38" spans="1:13" ht="12.5" x14ac:dyDescent="0.25">
      <c r="A38" s="2">
        <v>45201.702853032402</v>
      </c>
      <c r="B38" s="3" t="s">
        <v>13</v>
      </c>
      <c r="D38" s="3" t="s">
        <v>14</v>
      </c>
      <c r="E38" s="3" t="s">
        <v>15</v>
      </c>
      <c r="F38" s="3" t="s">
        <v>121</v>
      </c>
      <c r="G38" s="3" t="s">
        <v>17</v>
      </c>
      <c r="H38" s="3" t="s">
        <v>29</v>
      </c>
      <c r="J38" s="3">
        <v>55000</v>
      </c>
      <c r="K38" s="3" t="s">
        <v>87</v>
      </c>
      <c r="L38" s="3" t="s">
        <v>49</v>
      </c>
      <c r="M38" s="3" t="s">
        <v>27</v>
      </c>
    </row>
    <row r="39" spans="1:13" ht="12.5" x14ac:dyDescent="0.25">
      <c r="A39" s="2">
        <v>45201.687358368057</v>
      </c>
      <c r="B39" s="3" t="s">
        <v>42</v>
      </c>
      <c r="C39" s="3" t="s">
        <v>122</v>
      </c>
      <c r="D39" s="3" t="s">
        <v>23</v>
      </c>
      <c r="E39" s="3" t="s">
        <v>33</v>
      </c>
      <c r="F39" s="3" t="s">
        <v>123</v>
      </c>
      <c r="G39" s="3" t="s">
        <v>34</v>
      </c>
      <c r="H39" s="3" t="s">
        <v>124</v>
      </c>
      <c r="I39" s="3" t="s">
        <v>125</v>
      </c>
      <c r="J39" s="3">
        <v>50000</v>
      </c>
      <c r="K39" s="3" t="s">
        <v>53</v>
      </c>
      <c r="L39" s="3" t="s">
        <v>49</v>
      </c>
      <c r="M39" s="3" t="s">
        <v>27</v>
      </c>
    </row>
    <row r="40" spans="1:13" ht="12.5" x14ac:dyDescent="0.25">
      <c r="A40" s="2">
        <v>45201.702272974537</v>
      </c>
      <c r="B40" s="3" t="s">
        <v>13</v>
      </c>
      <c r="D40" s="3" t="s">
        <v>69</v>
      </c>
      <c r="E40" s="3" t="s">
        <v>56</v>
      </c>
      <c r="F40" s="3" t="s">
        <v>24</v>
      </c>
      <c r="G40" s="3" t="s">
        <v>34</v>
      </c>
      <c r="H40" s="3" t="s">
        <v>126</v>
      </c>
      <c r="J40" s="3">
        <v>40000</v>
      </c>
      <c r="K40" s="3" t="s">
        <v>48</v>
      </c>
      <c r="L40" s="3" t="s">
        <v>49</v>
      </c>
      <c r="M40" s="3" t="s">
        <v>27</v>
      </c>
    </row>
    <row r="41" spans="1:13" ht="12.5" x14ac:dyDescent="0.25">
      <c r="A41" s="2">
        <v>45201.760613530088</v>
      </c>
      <c r="B41" s="3" t="s">
        <v>127</v>
      </c>
      <c r="D41" s="3" t="s">
        <v>14</v>
      </c>
      <c r="E41" s="3" t="s">
        <v>56</v>
      </c>
      <c r="F41" s="3" t="s">
        <v>16</v>
      </c>
      <c r="G41" s="3" t="s">
        <v>34</v>
      </c>
      <c r="H41" s="3" t="s">
        <v>128</v>
      </c>
      <c r="J41" s="3">
        <v>40000</v>
      </c>
      <c r="K41" s="3" t="s">
        <v>48</v>
      </c>
      <c r="L41" s="3" t="s">
        <v>21</v>
      </c>
      <c r="M41" s="3" t="s">
        <v>27</v>
      </c>
    </row>
    <row r="42" spans="1:13" ht="12.5" x14ac:dyDescent="0.25">
      <c r="A42" s="2">
        <v>45201.994015092598</v>
      </c>
      <c r="B42" s="3" t="s">
        <v>13</v>
      </c>
      <c r="D42" s="3" t="s">
        <v>32</v>
      </c>
      <c r="E42" s="3" t="s">
        <v>33</v>
      </c>
      <c r="F42" s="3" t="s">
        <v>129</v>
      </c>
      <c r="G42" s="3" t="s">
        <v>34</v>
      </c>
      <c r="H42" s="3" t="s">
        <v>35</v>
      </c>
      <c r="J42" s="3">
        <v>35000</v>
      </c>
      <c r="K42" s="3" t="s">
        <v>66</v>
      </c>
      <c r="L42" s="3" t="s">
        <v>54</v>
      </c>
      <c r="M42" s="3" t="s">
        <v>27</v>
      </c>
    </row>
    <row r="43" spans="1:13" ht="12.5" x14ac:dyDescent="0.25">
      <c r="A43" s="2">
        <v>45201.688105081019</v>
      </c>
      <c r="B43" s="3" t="s">
        <v>42</v>
      </c>
      <c r="C43" s="3" t="s">
        <v>130</v>
      </c>
      <c r="D43" s="3" t="s">
        <v>44</v>
      </c>
      <c r="E43" s="3" t="s">
        <v>33</v>
      </c>
      <c r="F43" s="3" t="s">
        <v>131</v>
      </c>
      <c r="G43" s="3" t="s">
        <v>17</v>
      </c>
      <c r="H43" s="3" t="s">
        <v>132</v>
      </c>
      <c r="J43" s="4">
        <v>30000</v>
      </c>
      <c r="K43" s="3" t="s">
        <v>36</v>
      </c>
      <c r="L43" s="3" t="s">
        <v>31</v>
      </c>
      <c r="M43" s="3" t="s">
        <v>22</v>
      </c>
    </row>
    <row r="44" spans="1:13" ht="12.5" x14ac:dyDescent="0.25">
      <c r="A44" s="2">
        <v>45201.690760752317</v>
      </c>
      <c r="B44" s="3" t="s">
        <v>13</v>
      </c>
      <c r="D44" s="3" t="s">
        <v>23</v>
      </c>
      <c r="E44" s="3" t="s">
        <v>33</v>
      </c>
      <c r="F44" s="3" t="s">
        <v>24</v>
      </c>
      <c r="G44" s="3" t="s">
        <v>17</v>
      </c>
      <c r="H44" s="3" t="s">
        <v>133</v>
      </c>
      <c r="J44" s="3">
        <v>30000</v>
      </c>
      <c r="K44" s="3" t="s">
        <v>48</v>
      </c>
      <c r="L44" s="3" t="s">
        <v>54</v>
      </c>
      <c r="M44" s="3" t="s">
        <v>27</v>
      </c>
    </row>
    <row r="45" spans="1:13" ht="12.5" x14ac:dyDescent="0.25">
      <c r="A45" s="2">
        <v>45201.691596851852</v>
      </c>
      <c r="B45" s="3" t="s">
        <v>55</v>
      </c>
      <c r="D45" s="3" t="s">
        <v>23</v>
      </c>
      <c r="E45" s="3" t="s">
        <v>15</v>
      </c>
      <c r="F45" s="3" t="s">
        <v>115</v>
      </c>
      <c r="G45" s="3" t="s">
        <v>17</v>
      </c>
      <c r="H45" s="3" t="s">
        <v>119</v>
      </c>
      <c r="J45" s="4">
        <v>30000</v>
      </c>
      <c r="K45" s="3" t="s">
        <v>134</v>
      </c>
      <c r="L45" s="3" t="s">
        <v>49</v>
      </c>
      <c r="M45" s="3" t="s">
        <v>22</v>
      </c>
    </row>
    <row r="46" spans="1:13" ht="12.5" x14ac:dyDescent="0.25">
      <c r="A46" s="2">
        <v>45201.792828819445</v>
      </c>
      <c r="B46" s="3" t="s">
        <v>13</v>
      </c>
      <c r="D46" s="3" t="s">
        <v>23</v>
      </c>
      <c r="E46" s="3" t="s">
        <v>15</v>
      </c>
      <c r="F46" s="3" t="s">
        <v>135</v>
      </c>
      <c r="G46" s="3" t="s">
        <v>17</v>
      </c>
      <c r="H46" s="3" t="s">
        <v>47</v>
      </c>
      <c r="J46" s="4">
        <v>27000</v>
      </c>
      <c r="K46" s="3" t="s">
        <v>20</v>
      </c>
      <c r="L46" s="3" t="s">
        <v>49</v>
      </c>
      <c r="M46" s="3" t="s">
        <v>27</v>
      </c>
    </row>
    <row r="47" spans="1:13" ht="12.5" x14ac:dyDescent="0.25">
      <c r="A47" s="2">
        <v>45201.843216018518</v>
      </c>
      <c r="B47" s="3" t="s">
        <v>13</v>
      </c>
      <c r="D47" s="3" t="s">
        <v>32</v>
      </c>
      <c r="E47" s="3" t="s">
        <v>33</v>
      </c>
      <c r="F47" s="3" t="s">
        <v>136</v>
      </c>
      <c r="G47" s="3" t="s">
        <v>34</v>
      </c>
      <c r="H47" s="3" t="s">
        <v>137</v>
      </c>
      <c r="J47" s="4">
        <v>25000</v>
      </c>
      <c r="K47" s="3" t="s">
        <v>138</v>
      </c>
      <c r="L47" s="3" t="s">
        <v>49</v>
      </c>
      <c r="M47" s="3" t="s">
        <v>22</v>
      </c>
    </row>
    <row r="48" spans="1:13" ht="12.5" x14ac:dyDescent="0.25">
      <c r="A48" s="2">
        <v>45201.724041574074</v>
      </c>
      <c r="B48" s="3" t="s">
        <v>13</v>
      </c>
      <c r="D48" s="3" t="s">
        <v>23</v>
      </c>
      <c r="E48" s="3" t="s">
        <v>56</v>
      </c>
      <c r="F48" s="3" t="s">
        <v>139</v>
      </c>
      <c r="G48" s="3" t="s">
        <v>17</v>
      </c>
      <c r="H48" s="3" t="s">
        <v>42</v>
      </c>
      <c r="I48" s="3" t="s">
        <v>140</v>
      </c>
      <c r="J48" s="4">
        <v>15000</v>
      </c>
      <c r="K48" s="3" t="s">
        <v>20</v>
      </c>
      <c r="L48" s="3" t="s">
        <v>21</v>
      </c>
      <c r="M48" s="3" t="s">
        <v>27</v>
      </c>
    </row>
    <row r="49" spans="1:13" ht="12.5" x14ac:dyDescent="0.25">
      <c r="A49" s="2">
        <v>45201.685814143522</v>
      </c>
      <c r="B49" s="3" t="s">
        <v>13</v>
      </c>
      <c r="D49" s="3" t="s">
        <v>23</v>
      </c>
      <c r="E49" s="3" t="s">
        <v>33</v>
      </c>
      <c r="F49" s="3" t="s">
        <v>141</v>
      </c>
      <c r="G49" s="3" t="s">
        <v>34</v>
      </c>
      <c r="H49" s="3" t="s">
        <v>128</v>
      </c>
      <c r="J49" s="3">
        <v>5000</v>
      </c>
      <c r="K49" s="3" t="s">
        <v>36</v>
      </c>
      <c r="L49" s="3" t="s">
        <v>21</v>
      </c>
      <c r="M49" s="3" t="s">
        <v>22</v>
      </c>
    </row>
    <row r="50" spans="1:13" ht="12.5" x14ac:dyDescent="0.25">
      <c r="A50" s="2">
        <v>45201.705117986116</v>
      </c>
      <c r="B50" s="3" t="s">
        <v>127</v>
      </c>
      <c r="D50" s="3" t="s">
        <v>14</v>
      </c>
      <c r="E50" s="3" t="s">
        <v>15</v>
      </c>
      <c r="F50" s="3" t="s">
        <v>142</v>
      </c>
      <c r="G50" s="3" t="s">
        <v>17</v>
      </c>
      <c r="H50" s="3" t="s">
        <v>143</v>
      </c>
      <c r="J50" s="3">
        <v>80000</v>
      </c>
      <c r="K50" s="3" t="s">
        <v>20</v>
      </c>
      <c r="L50" s="3" t="s">
        <v>49</v>
      </c>
      <c r="M50" s="3" t="s">
        <v>22</v>
      </c>
    </row>
    <row r="51" spans="1:13" ht="12.5" x14ac:dyDescent="0.25">
      <c r="A51" s="2">
        <v>45202.782840324071</v>
      </c>
      <c r="B51" s="3" t="s">
        <v>42</v>
      </c>
      <c r="C51" s="3" t="s">
        <v>144</v>
      </c>
      <c r="D51" s="3" t="s">
        <v>23</v>
      </c>
      <c r="E51" s="3" t="s">
        <v>15</v>
      </c>
      <c r="F51" s="3" t="s">
        <v>51</v>
      </c>
      <c r="G51" s="3" t="s">
        <v>17</v>
      </c>
      <c r="H51" s="3" t="s">
        <v>145</v>
      </c>
      <c r="I51" s="3" t="s">
        <v>146</v>
      </c>
      <c r="J51" s="4">
        <v>100000</v>
      </c>
      <c r="K51" s="3" t="s">
        <v>147</v>
      </c>
      <c r="L51" s="3" t="s">
        <v>54</v>
      </c>
      <c r="M51" s="3" t="s">
        <v>27</v>
      </c>
    </row>
    <row r="52" spans="1:13" ht="12.5" x14ac:dyDescent="0.25">
      <c r="A52" s="2">
        <v>45203.427569120366</v>
      </c>
      <c r="B52" s="3" t="s">
        <v>13</v>
      </c>
      <c r="D52" s="3" t="s">
        <v>23</v>
      </c>
      <c r="E52" s="3" t="s">
        <v>15</v>
      </c>
      <c r="F52" s="3" t="s">
        <v>28</v>
      </c>
      <c r="G52" s="3" t="s">
        <v>17</v>
      </c>
      <c r="H52" s="3" t="s">
        <v>148</v>
      </c>
      <c r="J52" s="3">
        <v>108500</v>
      </c>
      <c r="K52" s="3" t="s">
        <v>30</v>
      </c>
      <c r="L52" s="3" t="s">
        <v>49</v>
      </c>
      <c r="M52" s="3" t="s">
        <v>22</v>
      </c>
    </row>
    <row r="53" spans="1:13" ht="12.5" x14ac:dyDescent="0.25">
      <c r="A53" s="2">
        <v>45203.449648969909</v>
      </c>
      <c r="B53" s="3" t="s">
        <v>42</v>
      </c>
      <c r="C53" s="3" t="s">
        <v>149</v>
      </c>
      <c r="D53" s="3" t="s">
        <v>44</v>
      </c>
      <c r="E53" s="3" t="s">
        <v>59</v>
      </c>
      <c r="F53" s="3" t="s">
        <v>100</v>
      </c>
      <c r="G53" s="3" t="s">
        <v>34</v>
      </c>
      <c r="H53" s="3" t="s">
        <v>47</v>
      </c>
      <c r="J53" s="3">
        <v>93000</v>
      </c>
      <c r="K53" s="3" t="s">
        <v>150</v>
      </c>
      <c r="L53" s="3" t="s">
        <v>49</v>
      </c>
      <c r="M53" s="3" t="s">
        <v>22</v>
      </c>
    </row>
    <row r="54" spans="1:13" ht="12.5" x14ac:dyDescent="0.25">
      <c r="A54" s="2">
        <v>45203.465782094907</v>
      </c>
      <c r="B54" s="3" t="s">
        <v>13</v>
      </c>
      <c r="D54" s="3" t="s">
        <v>14</v>
      </c>
      <c r="E54" s="3" t="s">
        <v>15</v>
      </c>
      <c r="F54" s="3" t="s">
        <v>151</v>
      </c>
      <c r="G54" s="3" t="s">
        <v>34</v>
      </c>
      <c r="H54" s="3" t="s">
        <v>124</v>
      </c>
      <c r="J54" s="4">
        <v>160000</v>
      </c>
      <c r="K54" s="3" t="s">
        <v>152</v>
      </c>
      <c r="L54" s="3" t="s">
        <v>31</v>
      </c>
      <c r="M54" s="3" t="s">
        <v>27</v>
      </c>
    </row>
    <row r="55" spans="1:13" ht="12.5" x14ac:dyDescent="0.25">
      <c r="A55" s="2">
        <v>45203.473589050926</v>
      </c>
      <c r="B55" s="3" t="s">
        <v>127</v>
      </c>
      <c r="C55" s="3" t="s">
        <v>19</v>
      </c>
      <c r="D55" s="3" t="s">
        <v>23</v>
      </c>
      <c r="E55" s="3" t="s">
        <v>33</v>
      </c>
      <c r="F55" s="3" t="s">
        <v>28</v>
      </c>
      <c r="G55" s="3" t="s">
        <v>34</v>
      </c>
      <c r="H55" s="3" t="s">
        <v>124</v>
      </c>
      <c r="J55" s="3" t="s">
        <v>153</v>
      </c>
      <c r="K55" s="3" t="s">
        <v>48</v>
      </c>
      <c r="L55" s="3" t="s">
        <v>49</v>
      </c>
      <c r="M55" s="3" t="s">
        <v>22</v>
      </c>
    </row>
    <row r="56" spans="1:13" ht="12.5" x14ac:dyDescent="0.25">
      <c r="A56" s="2">
        <v>45203.476500254634</v>
      </c>
      <c r="B56" s="3" t="s">
        <v>42</v>
      </c>
      <c r="C56" s="3" t="s">
        <v>154</v>
      </c>
      <c r="D56" s="3" t="s">
        <v>14</v>
      </c>
      <c r="E56" s="3" t="s">
        <v>15</v>
      </c>
      <c r="F56" s="3" t="s">
        <v>155</v>
      </c>
      <c r="G56" s="3" t="s">
        <v>17</v>
      </c>
      <c r="H56" s="3" t="s">
        <v>156</v>
      </c>
      <c r="J56" s="3">
        <v>75000</v>
      </c>
      <c r="K56" s="3" t="s">
        <v>157</v>
      </c>
      <c r="L56" s="3" t="s">
        <v>31</v>
      </c>
      <c r="M56" s="3" t="s">
        <v>22</v>
      </c>
    </row>
    <row r="57" spans="1:13" ht="12.5" x14ac:dyDescent="0.25">
      <c r="A57" s="2">
        <v>45203.479256967592</v>
      </c>
      <c r="B57" s="3" t="s">
        <v>13</v>
      </c>
      <c r="D57" s="3" t="s">
        <v>14</v>
      </c>
      <c r="E57" s="3" t="s">
        <v>56</v>
      </c>
      <c r="F57" s="3" t="s">
        <v>158</v>
      </c>
      <c r="G57" s="3" t="s">
        <v>17</v>
      </c>
      <c r="H57" s="3" t="s">
        <v>29</v>
      </c>
      <c r="J57" s="4">
        <v>300000</v>
      </c>
      <c r="K57" s="3" t="s">
        <v>159</v>
      </c>
      <c r="L57" s="3" t="s">
        <v>21</v>
      </c>
      <c r="M57" s="3" t="s">
        <v>27</v>
      </c>
    </row>
    <row r="58" spans="1:13" ht="12.5" x14ac:dyDescent="0.25">
      <c r="A58" s="2">
        <v>45203.527375219906</v>
      </c>
      <c r="B58" s="3" t="s">
        <v>13</v>
      </c>
      <c r="D58" s="3" t="s">
        <v>23</v>
      </c>
      <c r="E58" s="3" t="s">
        <v>15</v>
      </c>
      <c r="F58" s="3" t="s">
        <v>160</v>
      </c>
      <c r="G58" s="3" t="s">
        <v>17</v>
      </c>
      <c r="H58" s="3" t="s">
        <v>29</v>
      </c>
      <c r="J58" s="3">
        <v>90000</v>
      </c>
      <c r="K58" s="3" t="s">
        <v>48</v>
      </c>
      <c r="L58" s="3" t="s">
        <v>49</v>
      </c>
      <c r="M58" s="3" t="s">
        <v>27</v>
      </c>
    </row>
    <row r="59" spans="1:13" ht="12.5" x14ac:dyDescent="0.25">
      <c r="A59" s="2">
        <v>45203.587840277774</v>
      </c>
      <c r="B59" s="3" t="s">
        <v>13</v>
      </c>
      <c r="D59" s="3" t="s">
        <v>14</v>
      </c>
      <c r="E59" s="3" t="s">
        <v>56</v>
      </c>
      <c r="F59" s="3" t="s">
        <v>161</v>
      </c>
      <c r="G59" s="3" t="s">
        <v>17</v>
      </c>
      <c r="H59" s="3" t="s">
        <v>61</v>
      </c>
      <c r="J59" s="3">
        <v>266000</v>
      </c>
      <c r="K59" s="3" t="s">
        <v>71</v>
      </c>
      <c r="L59" s="3" t="s">
        <v>54</v>
      </c>
      <c r="M59" s="3" t="s">
        <v>27</v>
      </c>
    </row>
    <row r="60" spans="1:13" ht="12.5" x14ac:dyDescent="0.25">
      <c r="A60" s="2">
        <v>45203.597758310185</v>
      </c>
      <c r="B60" s="3" t="s">
        <v>13</v>
      </c>
      <c r="D60" s="3" t="s">
        <v>14</v>
      </c>
      <c r="E60" s="3" t="s">
        <v>56</v>
      </c>
      <c r="F60" s="3" t="s">
        <v>162</v>
      </c>
      <c r="G60" s="3" t="s">
        <v>17</v>
      </c>
      <c r="H60" s="3" t="s">
        <v>163</v>
      </c>
      <c r="J60" s="3">
        <v>85000</v>
      </c>
      <c r="K60" s="3" t="s">
        <v>81</v>
      </c>
      <c r="L60" s="3" t="s">
        <v>31</v>
      </c>
      <c r="M60" s="3" t="s">
        <v>27</v>
      </c>
    </row>
    <row r="61" spans="1:13" ht="12.5" x14ac:dyDescent="0.25">
      <c r="A61" s="2">
        <v>45204.310005787032</v>
      </c>
      <c r="B61" s="3" t="s">
        <v>13</v>
      </c>
      <c r="D61" s="3" t="s">
        <v>23</v>
      </c>
      <c r="E61" s="3" t="s">
        <v>15</v>
      </c>
      <c r="F61" s="3" t="s">
        <v>100</v>
      </c>
      <c r="G61" s="3" t="s">
        <v>17</v>
      </c>
      <c r="H61" s="3" t="s">
        <v>164</v>
      </c>
      <c r="J61" s="3">
        <v>160000</v>
      </c>
      <c r="K61" s="3" t="s">
        <v>48</v>
      </c>
      <c r="L61" s="3" t="s">
        <v>49</v>
      </c>
      <c r="M61" s="3" t="s">
        <v>27</v>
      </c>
    </row>
    <row r="62" spans="1:13" ht="12.5" x14ac:dyDescent="0.25">
      <c r="A62" s="2">
        <v>45204.759661203701</v>
      </c>
      <c r="B62" s="3" t="s">
        <v>127</v>
      </c>
      <c r="D62" s="3" t="s">
        <v>14</v>
      </c>
      <c r="E62" s="3" t="s">
        <v>56</v>
      </c>
      <c r="F62" s="3" t="s">
        <v>165</v>
      </c>
      <c r="G62" s="3" t="s">
        <v>34</v>
      </c>
      <c r="H62" s="3" t="s">
        <v>166</v>
      </c>
      <c r="I62" s="3" t="s">
        <v>167</v>
      </c>
      <c r="J62" s="4">
        <v>80000</v>
      </c>
      <c r="K62" s="3" t="s">
        <v>53</v>
      </c>
      <c r="L62" s="3" t="s">
        <v>49</v>
      </c>
      <c r="M62" s="3" t="s">
        <v>27</v>
      </c>
    </row>
    <row r="63" spans="1:13" ht="12.5" x14ac:dyDescent="0.25">
      <c r="A63" s="2">
        <v>45204.882061168981</v>
      </c>
      <c r="B63" s="3" t="s">
        <v>13</v>
      </c>
      <c r="D63" s="3" t="s">
        <v>14</v>
      </c>
      <c r="E63" s="3" t="s">
        <v>15</v>
      </c>
      <c r="F63" s="3" t="s">
        <v>168</v>
      </c>
      <c r="G63" s="3" t="s">
        <v>17</v>
      </c>
      <c r="H63" s="3" t="s">
        <v>169</v>
      </c>
      <c r="I63" s="3" t="s">
        <v>170</v>
      </c>
      <c r="J63" s="3">
        <v>190000</v>
      </c>
      <c r="K63" s="3" t="s">
        <v>152</v>
      </c>
      <c r="L63" s="3" t="s">
        <v>31</v>
      </c>
      <c r="M63" s="3" t="s">
        <v>27</v>
      </c>
    </row>
    <row r="64" spans="1:13" ht="12.5" x14ac:dyDescent="0.25">
      <c r="A64" s="2">
        <v>45205.473771620367</v>
      </c>
      <c r="B64" s="3" t="s">
        <v>13</v>
      </c>
      <c r="D64" s="3" t="s">
        <v>32</v>
      </c>
      <c r="E64" s="3" t="s">
        <v>15</v>
      </c>
      <c r="F64" s="3" t="s">
        <v>171</v>
      </c>
      <c r="G64" s="3" t="s">
        <v>34</v>
      </c>
      <c r="H64" s="3" t="s">
        <v>172</v>
      </c>
      <c r="J64" s="3">
        <v>250000</v>
      </c>
      <c r="K64" s="3" t="s">
        <v>20</v>
      </c>
      <c r="L64" s="3" t="s">
        <v>49</v>
      </c>
      <c r="M64" s="3" t="s">
        <v>27</v>
      </c>
    </row>
    <row r="65" spans="1:13" ht="12.5" x14ac:dyDescent="0.25">
      <c r="A65" s="2">
        <v>45206.715099780093</v>
      </c>
      <c r="B65" s="3" t="s">
        <v>42</v>
      </c>
      <c r="C65" s="3" t="s">
        <v>173</v>
      </c>
      <c r="D65" s="3" t="s">
        <v>14</v>
      </c>
      <c r="E65" s="3" t="s">
        <v>15</v>
      </c>
      <c r="F65" s="3" t="s">
        <v>108</v>
      </c>
      <c r="G65" s="3" t="s">
        <v>17</v>
      </c>
      <c r="H65" s="3" t="s">
        <v>174</v>
      </c>
      <c r="J65" s="4">
        <v>109775</v>
      </c>
      <c r="K65" s="3" t="s">
        <v>81</v>
      </c>
      <c r="L65" s="3" t="s">
        <v>49</v>
      </c>
      <c r="M65" s="3" t="s">
        <v>27</v>
      </c>
    </row>
    <row r="66" spans="1:13" ht="12.5" x14ac:dyDescent="0.25">
      <c r="A66" s="2">
        <v>45207.333292268522</v>
      </c>
      <c r="B66" s="3" t="s">
        <v>13</v>
      </c>
      <c r="D66" s="3" t="s">
        <v>14</v>
      </c>
      <c r="E66" s="3" t="s">
        <v>56</v>
      </c>
      <c r="F66" s="3" t="s">
        <v>100</v>
      </c>
      <c r="G66" s="3" t="s">
        <v>34</v>
      </c>
      <c r="H66" s="3" t="s">
        <v>175</v>
      </c>
      <c r="I66" s="3" t="s">
        <v>176</v>
      </c>
      <c r="J66" s="3">
        <v>50000</v>
      </c>
      <c r="K66" s="3" t="s">
        <v>81</v>
      </c>
      <c r="L66" s="3" t="s">
        <v>49</v>
      </c>
      <c r="M66" s="3" t="s">
        <v>27</v>
      </c>
    </row>
    <row r="67" spans="1:13" ht="12.5" x14ac:dyDescent="0.25">
      <c r="A67" s="2">
        <v>45208.759072013891</v>
      </c>
      <c r="B67" s="3" t="s">
        <v>42</v>
      </c>
      <c r="C67" s="3" t="s">
        <v>177</v>
      </c>
      <c r="D67" s="3" t="s">
        <v>14</v>
      </c>
      <c r="E67" s="3" t="s">
        <v>56</v>
      </c>
      <c r="F67" s="3" t="s">
        <v>178</v>
      </c>
      <c r="G67" s="3" t="s">
        <v>17</v>
      </c>
      <c r="H67" s="3" t="s">
        <v>47</v>
      </c>
      <c r="J67" s="3">
        <v>160000</v>
      </c>
      <c r="K67" s="3" t="s">
        <v>30</v>
      </c>
      <c r="L67" s="3" t="s">
        <v>21</v>
      </c>
      <c r="M67" s="3" t="s">
        <v>27</v>
      </c>
    </row>
    <row r="68" spans="1:13" ht="12.5" x14ac:dyDescent="0.25">
      <c r="A68" s="2">
        <v>45208.823535995369</v>
      </c>
      <c r="B68" s="3" t="s">
        <v>42</v>
      </c>
      <c r="C68" s="3" t="s">
        <v>179</v>
      </c>
      <c r="D68" s="3" t="s">
        <v>23</v>
      </c>
      <c r="E68" s="3" t="s">
        <v>33</v>
      </c>
      <c r="F68" s="3" t="s">
        <v>180</v>
      </c>
      <c r="G68" s="3" t="s">
        <v>17</v>
      </c>
      <c r="H68" s="3" t="s">
        <v>181</v>
      </c>
      <c r="J68" s="4">
        <v>80000</v>
      </c>
      <c r="K68" s="3" t="s">
        <v>48</v>
      </c>
      <c r="L68" s="3" t="s">
        <v>49</v>
      </c>
      <c r="M68" s="3" t="s">
        <v>27</v>
      </c>
    </row>
    <row r="69" spans="1:13" ht="12.5" x14ac:dyDescent="0.25">
      <c r="A69" s="2">
        <v>45211.444887928243</v>
      </c>
      <c r="B69" s="3" t="s">
        <v>13</v>
      </c>
      <c r="D69" s="3" t="s">
        <v>14</v>
      </c>
      <c r="E69" s="3" t="s">
        <v>56</v>
      </c>
      <c r="F69" s="3" t="s">
        <v>182</v>
      </c>
      <c r="G69" s="3" t="s">
        <v>34</v>
      </c>
      <c r="H69" s="3" t="s">
        <v>183</v>
      </c>
      <c r="J69" s="3">
        <v>70000</v>
      </c>
      <c r="K69" s="3" t="s">
        <v>81</v>
      </c>
      <c r="L69" s="3" t="s">
        <v>49</v>
      </c>
      <c r="M69" s="3" t="s">
        <v>27</v>
      </c>
    </row>
    <row r="70" spans="1:13" ht="12.5" x14ac:dyDescent="0.25">
      <c r="A70" s="2">
        <v>45211.597220682874</v>
      </c>
      <c r="B70" s="3" t="s">
        <v>13</v>
      </c>
      <c r="C70" s="3" t="s">
        <v>184</v>
      </c>
      <c r="D70" s="3" t="s">
        <v>23</v>
      </c>
      <c r="E70" s="3" t="s">
        <v>56</v>
      </c>
      <c r="F70" s="3" t="s">
        <v>185</v>
      </c>
      <c r="G70" s="3" t="s">
        <v>34</v>
      </c>
      <c r="H70" s="3" t="s">
        <v>181</v>
      </c>
      <c r="J70" s="3">
        <v>50000</v>
      </c>
      <c r="K70" s="3" t="s">
        <v>48</v>
      </c>
      <c r="L70" s="3" t="s">
        <v>54</v>
      </c>
      <c r="M70" s="3" t="s">
        <v>27</v>
      </c>
    </row>
    <row r="71" spans="1:13" ht="12.5" x14ac:dyDescent="0.25">
      <c r="A71" s="2">
        <v>45212.797667916668</v>
      </c>
      <c r="B71" s="3" t="s">
        <v>13</v>
      </c>
      <c r="D71" s="3" t="s">
        <v>23</v>
      </c>
      <c r="E71" s="3" t="s">
        <v>33</v>
      </c>
      <c r="F71" s="3" t="s">
        <v>51</v>
      </c>
      <c r="G71" s="3" t="s">
        <v>34</v>
      </c>
      <c r="H71" s="3" t="s">
        <v>29</v>
      </c>
      <c r="J71" s="4">
        <v>100000</v>
      </c>
      <c r="K71" s="3" t="s">
        <v>20</v>
      </c>
      <c r="L71" s="3" t="s">
        <v>54</v>
      </c>
      <c r="M71" s="3" t="s">
        <v>27</v>
      </c>
    </row>
    <row r="72" spans="1:13" ht="12.5" x14ac:dyDescent="0.25">
      <c r="A72" s="2">
        <v>45212.798549687504</v>
      </c>
      <c r="B72" s="3" t="s">
        <v>42</v>
      </c>
      <c r="C72" s="3" t="s">
        <v>186</v>
      </c>
      <c r="D72" s="3" t="s">
        <v>32</v>
      </c>
      <c r="E72" s="3" t="s">
        <v>33</v>
      </c>
      <c r="F72" s="3" t="s">
        <v>24</v>
      </c>
      <c r="G72" s="3" t="s">
        <v>17</v>
      </c>
      <c r="H72" s="3" t="s">
        <v>187</v>
      </c>
      <c r="J72" s="3">
        <v>60000</v>
      </c>
      <c r="K72" s="3" t="s">
        <v>138</v>
      </c>
      <c r="L72" s="3" t="s">
        <v>49</v>
      </c>
      <c r="M72" s="3" t="s">
        <v>22</v>
      </c>
    </row>
    <row r="73" spans="1:13" ht="12.5" x14ac:dyDescent="0.25">
      <c r="A73" s="2">
        <v>45212.798724976848</v>
      </c>
      <c r="B73" s="3" t="s">
        <v>42</v>
      </c>
      <c r="C73" s="3" t="s">
        <v>188</v>
      </c>
      <c r="D73" s="3" t="s">
        <v>14</v>
      </c>
      <c r="E73" s="3" t="s">
        <v>15</v>
      </c>
      <c r="F73" s="3" t="s">
        <v>28</v>
      </c>
      <c r="G73" s="3" t="s">
        <v>17</v>
      </c>
      <c r="H73" s="3" t="s">
        <v>112</v>
      </c>
      <c r="J73" s="3">
        <v>90000</v>
      </c>
      <c r="K73" s="3" t="s">
        <v>87</v>
      </c>
      <c r="L73" s="3" t="s">
        <v>31</v>
      </c>
      <c r="M73" s="3" t="s">
        <v>22</v>
      </c>
    </row>
    <row r="74" spans="1:13" ht="12.5" x14ac:dyDescent="0.25">
      <c r="A74" s="2">
        <v>45212.798866979167</v>
      </c>
      <c r="B74" s="3" t="s">
        <v>127</v>
      </c>
      <c r="D74" s="3" t="s">
        <v>32</v>
      </c>
      <c r="E74" s="3" t="s">
        <v>33</v>
      </c>
      <c r="F74" s="3" t="s">
        <v>189</v>
      </c>
      <c r="G74" s="3" t="s">
        <v>17</v>
      </c>
      <c r="H74" s="3" t="s">
        <v>190</v>
      </c>
      <c r="J74" s="3">
        <v>0</v>
      </c>
      <c r="K74" s="3" t="s">
        <v>20</v>
      </c>
      <c r="L74" s="3" t="s">
        <v>21</v>
      </c>
      <c r="M74" s="3" t="s">
        <v>27</v>
      </c>
    </row>
    <row r="75" spans="1:13" ht="12.5" x14ac:dyDescent="0.25">
      <c r="A75" s="2">
        <v>45212.79924980324</v>
      </c>
      <c r="B75" s="3" t="s">
        <v>13</v>
      </c>
      <c r="D75" s="3" t="s">
        <v>23</v>
      </c>
      <c r="E75" s="3" t="s">
        <v>33</v>
      </c>
      <c r="F75" s="3" t="s">
        <v>191</v>
      </c>
      <c r="G75" s="3" t="s">
        <v>17</v>
      </c>
      <c r="H75" s="3" t="s">
        <v>35</v>
      </c>
      <c r="J75" s="3" t="s">
        <v>192</v>
      </c>
      <c r="K75" s="3" t="s">
        <v>138</v>
      </c>
      <c r="L75" s="3" t="s">
        <v>49</v>
      </c>
      <c r="M75" s="3" t="s">
        <v>22</v>
      </c>
    </row>
    <row r="76" spans="1:13" ht="12.5" x14ac:dyDescent="0.25">
      <c r="A76" s="2">
        <v>45212.805337314814</v>
      </c>
      <c r="B76" s="3" t="s">
        <v>127</v>
      </c>
      <c r="D76" s="3" t="s">
        <v>32</v>
      </c>
      <c r="E76" s="3" t="s">
        <v>33</v>
      </c>
      <c r="F76" s="3" t="s">
        <v>193</v>
      </c>
      <c r="G76" s="3" t="s">
        <v>34</v>
      </c>
      <c r="H76" s="3" t="s">
        <v>194</v>
      </c>
      <c r="J76" s="3" t="s">
        <v>125</v>
      </c>
      <c r="K76" s="3" t="s">
        <v>20</v>
      </c>
      <c r="L76" s="3" t="s">
        <v>54</v>
      </c>
      <c r="M76" s="3" t="s">
        <v>27</v>
      </c>
    </row>
    <row r="77" spans="1:13" ht="12.5" x14ac:dyDescent="0.25">
      <c r="A77" s="2">
        <v>45212.807689212961</v>
      </c>
      <c r="B77" s="3" t="s">
        <v>13</v>
      </c>
      <c r="D77" s="3" t="s">
        <v>32</v>
      </c>
      <c r="E77" s="3" t="s">
        <v>33</v>
      </c>
      <c r="F77" s="3" t="s">
        <v>195</v>
      </c>
      <c r="G77" s="3" t="s">
        <v>17</v>
      </c>
      <c r="H77" s="3" t="s">
        <v>85</v>
      </c>
      <c r="J77" s="3" t="s">
        <v>196</v>
      </c>
      <c r="K77" s="3" t="s">
        <v>20</v>
      </c>
      <c r="L77" s="3" t="s">
        <v>49</v>
      </c>
      <c r="M77" s="3" t="s">
        <v>22</v>
      </c>
    </row>
    <row r="78" spans="1:13" ht="12.5" x14ac:dyDescent="0.25">
      <c r="A78" s="2">
        <v>45215.841214918983</v>
      </c>
      <c r="B78" s="3" t="s">
        <v>13</v>
      </c>
      <c r="D78" s="3" t="s">
        <v>14</v>
      </c>
      <c r="E78" s="3" t="s">
        <v>56</v>
      </c>
      <c r="F78" s="3" t="s">
        <v>197</v>
      </c>
      <c r="G78" s="3" t="s">
        <v>34</v>
      </c>
      <c r="H78" s="3" t="s">
        <v>198</v>
      </c>
      <c r="J78" s="4">
        <v>62000</v>
      </c>
      <c r="K78" s="3" t="s">
        <v>199</v>
      </c>
      <c r="L78" s="3" t="s">
        <v>49</v>
      </c>
      <c r="M78" s="3" t="s">
        <v>27</v>
      </c>
    </row>
    <row r="79" spans="1:13" ht="12.5" x14ac:dyDescent="0.25">
      <c r="A79" s="2">
        <v>45216.575475763893</v>
      </c>
      <c r="B79" s="3" t="s">
        <v>42</v>
      </c>
      <c r="C79" s="3" t="s">
        <v>200</v>
      </c>
      <c r="D79" s="3" t="s">
        <v>14</v>
      </c>
      <c r="E79" s="3" t="s">
        <v>15</v>
      </c>
      <c r="F79" s="3" t="s">
        <v>100</v>
      </c>
      <c r="G79" s="3" t="s">
        <v>17</v>
      </c>
      <c r="H79" s="3" t="s">
        <v>29</v>
      </c>
      <c r="J79" s="3">
        <v>60000</v>
      </c>
      <c r="K79" s="3" t="s">
        <v>48</v>
      </c>
      <c r="L79" s="3" t="s">
        <v>49</v>
      </c>
      <c r="M79" s="3" t="s">
        <v>27</v>
      </c>
    </row>
    <row r="80" spans="1:13" ht="12.5" x14ac:dyDescent="0.25">
      <c r="A80" s="2">
        <v>45294.3600681713</v>
      </c>
      <c r="B80" s="3" t="s">
        <v>42</v>
      </c>
      <c r="C80" s="3" t="s">
        <v>201</v>
      </c>
      <c r="D80" s="3" t="s">
        <v>14</v>
      </c>
      <c r="E80" s="3" t="s">
        <v>15</v>
      </c>
      <c r="F80" s="3" t="s">
        <v>24</v>
      </c>
      <c r="G80" s="3" t="s">
        <v>17</v>
      </c>
      <c r="H80" s="3" t="s">
        <v>164</v>
      </c>
      <c r="J80" s="4">
        <v>150000</v>
      </c>
      <c r="K80" s="3" t="s">
        <v>87</v>
      </c>
      <c r="L80" s="3" t="s">
        <v>49</v>
      </c>
      <c r="M80" s="3" t="s">
        <v>22</v>
      </c>
    </row>
    <row r="81" spans="1:13" ht="12.5" x14ac:dyDescent="0.25">
      <c r="A81" s="2">
        <v>45298.898483437501</v>
      </c>
      <c r="B81" s="3" t="s">
        <v>127</v>
      </c>
      <c r="D81" s="3" t="s">
        <v>23</v>
      </c>
      <c r="E81" s="3" t="s">
        <v>15</v>
      </c>
      <c r="F81" s="3" t="s">
        <v>24</v>
      </c>
      <c r="G81" s="3" t="s">
        <v>34</v>
      </c>
      <c r="H81" s="3" t="s">
        <v>202</v>
      </c>
      <c r="J81" s="3">
        <v>38000</v>
      </c>
      <c r="K81" s="3" t="s">
        <v>36</v>
      </c>
      <c r="L81" s="3" t="s">
        <v>49</v>
      </c>
      <c r="M81" s="3" t="s">
        <v>27</v>
      </c>
    </row>
    <row r="82" spans="1:13" ht="12.5" x14ac:dyDescent="0.25">
      <c r="A82" s="2">
        <v>45364.337583865738</v>
      </c>
      <c r="B82" s="3" t="s">
        <v>13</v>
      </c>
      <c r="D82" s="3" t="s">
        <v>23</v>
      </c>
      <c r="E82" s="3" t="s">
        <v>15</v>
      </c>
      <c r="F82" s="3" t="s">
        <v>51</v>
      </c>
      <c r="G82" s="3" t="s">
        <v>17</v>
      </c>
      <c r="H82" s="3" t="s">
        <v>203</v>
      </c>
      <c r="I82" s="3" t="s">
        <v>146</v>
      </c>
      <c r="J82" s="4">
        <v>115000</v>
      </c>
      <c r="K82" s="3" t="s">
        <v>147</v>
      </c>
      <c r="L82" s="3" t="s">
        <v>54</v>
      </c>
      <c r="M82" s="3" t="s">
        <v>27</v>
      </c>
    </row>
    <row r="83" spans="1:13" ht="12.5" x14ac:dyDescent="0.25">
      <c r="A83" s="2">
        <v>45364.338247939813</v>
      </c>
      <c r="B83" s="3" t="s">
        <v>13</v>
      </c>
      <c r="D83" s="3" t="s">
        <v>32</v>
      </c>
      <c r="E83" s="3" t="s">
        <v>33</v>
      </c>
      <c r="F83" s="3" t="s">
        <v>204</v>
      </c>
      <c r="G83" s="3" t="s">
        <v>34</v>
      </c>
      <c r="H83" s="3" t="s">
        <v>205</v>
      </c>
      <c r="J83" s="3">
        <v>0</v>
      </c>
      <c r="K83" s="3" t="s">
        <v>20</v>
      </c>
      <c r="L83" s="3" t="s">
        <v>21</v>
      </c>
      <c r="M83" s="3" t="s">
        <v>22</v>
      </c>
    </row>
    <row r="84" spans="1:13" ht="12.5" x14ac:dyDescent="0.25">
      <c r="A84" s="2">
        <v>45364.338484016203</v>
      </c>
      <c r="B84" s="3" t="s">
        <v>42</v>
      </c>
      <c r="C84" s="3" t="s">
        <v>206</v>
      </c>
      <c r="D84" s="3" t="s">
        <v>23</v>
      </c>
      <c r="E84" s="3" t="s">
        <v>15</v>
      </c>
      <c r="F84" s="3" t="s">
        <v>207</v>
      </c>
      <c r="G84" s="3" t="s">
        <v>34</v>
      </c>
      <c r="H84" s="3" t="s">
        <v>61</v>
      </c>
      <c r="J84" s="4">
        <v>116000</v>
      </c>
      <c r="K84" s="3" t="s">
        <v>87</v>
      </c>
      <c r="L84" s="3" t="s">
        <v>31</v>
      </c>
      <c r="M84" s="3" t="s">
        <v>27</v>
      </c>
    </row>
    <row r="85" spans="1:13" ht="12.5" x14ac:dyDescent="0.25">
      <c r="A85" s="2">
        <v>45364.338847418985</v>
      </c>
      <c r="B85" s="3" t="s">
        <v>13</v>
      </c>
      <c r="D85" s="3" t="s">
        <v>14</v>
      </c>
      <c r="E85" s="3" t="s">
        <v>15</v>
      </c>
      <c r="F85" s="3" t="s">
        <v>208</v>
      </c>
      <c r="G85" s="3" t="s">
        <v>17</v>
      </c>
      <c r="H85" s="3" t="s">
        <v>25</v>
      </c>
      <c r="J85" s="3">
        <v>177000</v>
      </c>
      <c r="K85" s="3" t="s">
        <v>66</v>
      </c>
      <c r="L85" s="3" t="s">
        <v>49</v>
      </c>
      <c r="M85" s="3" t="s">
        <v>27</v>
      </c>
    </row>
    <row r="86" spans="1:13" ht="12.5" x14ac:dyDescent="0.25">
      <c r="A86" s="2">
        <v>45364.339618564816</v>
      </c>
      <c r="B86" s="3" t="s">
        <v>127</v>
      </c>
      <c r="D86" s="3" t="s">
        <v>32</v>
      </c>
      <c r="E86" s="3" t="s">
        <v>33</v>
      </c>
      <c r="F86" s="3" t="s">
        <v>28</v>
      </c>
      <c r="G86" s="3" t="s">
        <v>34</v>
      </c>
      <c r="H86" s="3" t="s">
        <v>209</v>
      </c>
      <c r="J86" s="3">
        <v>35000</v>
      </c>
      <c r="K86" s="3" t="s">
        <v>53</v>
      </c>
      <c r="L86" s="3" t="s">
        <v>49</v>
      </c>
      <c r="M86" s="3" t="s">
        <v>27</v>
      </c>
    </row>
    <row r="87" spans="1:13" ht="12.5" x14ac:dyDescent="0.25">
      <c r="A87" s="2">
        <v>45364.34202650463</v>
      </c>
      <c r="B87" s="3" t="s">
        <v>42</v>
      </c>
      <c r="C87" s="3" t="s">
        <v>210</v>
      </c>
      <c r="D87" s="3" t="s">
        <v>14</v>
      </c>
      <c r="E87" s="3" t="s">
        <v>56</v>
      </c>
      <c r="F87" s="3" t="s">
        <v>106</v>
      </c>
      <c r="G87" s="3" t="s">
        <v>34</v>
      </c>
      <c r="H87" s="3" t="s">
        <v>174</v>
      </c>
      <c r="J87" s="3">
        <v>97000</v>
      </c>
      <c r="K87" s="3" t="s">
        <v>53</v>
      </c>
      <c r="L87" s="3" t="s">
        <v>49</v>
      </c>
      <c r="M87" s="3" t="s">
        <v>27</v>
      </c>
    </row>
    <row r="88" spans="1:13" ht="12.5" x14ac:dyDescent="0.25">
      <c r="A88" s="2">
        <v>45364.343274525461</v>
      </c>
      <c r="B88" s="3" t="s">
        <v>55</v>
      </c>
      <c r="D88" s="3" t="s">
        <v>14</v>
      </c>
      <c r="E88" s="3" t="s">
        <v>56</v>
      </c>
      <c r="F88" s="3" t="s">
        <v>211</v>
      </c>
      <c r="G88" s="3" t="s">
        <v>34</v>
      </c>
      <c r="H88" s="3" t="s">
        <v>86</v>
      </c>
      <c r="J88" s="3">
        <v>170000</v>
      </c>
      <c r="K88" s="3" t="s">
        <v>97</v>
      </c>
      <c r="L88" s="3" t="s">
        <v>21</v>
      </c>
      <c r="M88" s="3" t="s">
        <v>27</v>
      </c>
    </row>
    <row r="89" spans="1:13" ht="12.5" x14ac:dyDescent="0.25">
      <c r="A89" s="2">
        <v>45364.34425141204</v>
      </c>
      <c r="B89" s="3" t="s">
        <v>13</v>
      </c>
      <c r="D89" s="3" t="s">
        <v>32</v>
      </c>
      <c r="E89" s="3" t="s">
        <v>15</v>
      </c>
      <c r="F89" s="3" t="s">
        <v>212</v>
      </c>
      <c r="G89" s="3" t="s">
        <v>34</v>
      </c>
      <c r="H89" s="3" t="s">
        <v>213</v>
      </c>
      <c r="J89" s="3">
        <v>21000</v>
      </c>
      <c r="K89" s="3" t="s">
        <v>53</v>
      </c>
      <c r="L89" s="3" t="s">
        <v>31</v>
      </c>
      <c r="M89" s="3" t="s">
        <v>27</v>
      </c>
    </row>
    <row r="90" spans="1:13" ht="12.5" x14ac:dyDescent="0.25">
      <c r="A90" s="2">
        <v>45364.344757326384</v>
      </c>
      <c r="B90" s="3" t="s">
        <v>127</v>
      </c>
      <c r="D90" s="3" t="s">
        <v>14</v>
      </c>
      <c r="E90" s="3" t="s">
        <v>56</v>
      </c>
      <c r="F90" s="3" t="s">
        <v>142</v>
      </c>
      <c r="G90" s="3" t="s">
        <v>17</v>
      </c>
      <c r="H90" s="3" t="s">
        <v>99</v>
      </c>
      <c r="J90" s="3">
        <v>130000</v>
      </c>
      <c r="K90" s="3" t="s">
        <v>20</v>
      </c>
      <c r="L90" s="3" t="s">
        <v>49</v>
      </c>
      <c r="M90" s="3" t="s">
        <v>27</v>
      </c>
    </row>
    <row r="91" spans="1:13" ht="12.5" x14ac:dyDescent="0.25">
      <c r="A91" s="2">
        <v>45364.349520300922</v>
      </c>
      <c r="B91" s="3" t="s">
        <v>42</v>
      </c>
      <c r="C91" s="3" t="s">
        <v>214</v>
      </c>
      <c r="D91" s="3" t="s">
        <v>32</v>
      </c>
      <c r="E91" s="3" t="s">
        <v>15</v>
      </c>
      <c r="F91" s="3" t="s">
        <v>215</v>
      </c>
      <c r="G91" s="3" t="s">
        <v>17</v>
      </c>
      <c r="H91" s="3" t="s">
        <v>216</v>
      </c>
      <c r="J91" s="3">
        <v>25000</v>
      </c>
      <c r="K91" s="3" t="s">
        <v>66</v>
      </c>
      <c r="L91" s="3" t="s">
        <v>49</v>
      </c>
      <c r="M91" s="3" t="s">
        <v>27</v>
      </c>
    </row>
    <row r="92" spans="1:13" ht="12.5" x14ac:dyDescent="0.25">
      <c r="A92" s="2">
        <v>45364.349706655092</v>
      </c>
      <c r="B92" s="3" t="s">
        <v>13</v>
      </c>
      <c r="D92" s="3" t="s">
        <v>23</v>
      </c>
      <c r="E92" s="3" t="s">
        <v>33</v>
      </c>
      <c r="F92" s="3" t="s">
        <v>118</v>
      </c>
      <c r="G92" s="3" t="s">
        <v>17</v>
      </c>
      <c r="H92" s="3" t="s">
        <v>164</v>
      </c>
      <c r="J92" s="3">
        <v>40000</v>
      </c>
      <c r="K92" s="3" t="s">
        <v>53</v>
      </c>
      <c r="L92" s="3" t="s">
        <v>49</v>
      </c>
      <c r="M92" s="3" t="s">
        <v>27</v>
      </c>
    </row>
    <row r="93" spans="1:13" ht="12.5" x14ac:dyDescent="0.25">
      <c r="A93" s="2">
        <v>45364.349931886572</v>
      </c>
      <c r="B93" s="3" t="s">
        <v>13</v>
      </c>
      <c r="D93" s="3" t="s">
        <v>23</v>
      </c>
      <c r="E93" s="3" t="s">
        <v>59</v>
      </c>
      <c r="F93" s="3" t="s">
        <v>82</v>
      </c>
      <c r="G93" s="3" t="s">
        <v>17</v>
      </c>
      <c r="H93" s="3" t="s">
        <v>124</v>
      </c>
      <c r="J93" s="4">
        <v>150000</v>
      </c>
      <c r="K93" s="3" t="s">
        <v>81</v>
      </c>
      <c r="L93" s="3" t="s">
        <v>49</v>
      </c>
      <c r="M93" s="3" t="s">
        <v>27</v>
      </c>
    </row>
    <row r="94" spans="1:13" ht="12.5" x14ac:dyDescent="0.25">
      <c r="A94" s="2">
        <v>45364.351298668982</v>
      </c>
      <c r="B94" s="3" t="s">
        <v>127</v>
      </c>
      <c r="D94" s="3" t="s">
        <v>14</v>
      </c>
      <c r="E94" s="3" t="s">
        <v>56</v>
      </c>
      <c r="F94" s="3" t="s">
        <v>60</v>
      </c>
      <c r="G94" s="3" t="s">
        <v>17</v>
      </c>
      <c r="H94" s="3" t="s">
        <v>217</v>
      </c>
      <c r="J94" s="3">
        <v>140000</v>
      </c>
      <c r="K94" s="3" t="s">
        <v>218</v>
      </c>
      <c r="L94" s="3" t="s">
        <v>54</v>
      </c>
      <c r="M94" s="3" t="s">
        <v>27</v>
      </c>
    </row>
    <row r="95" spans="1:13" ht="12.5" x14ac:dyDescent="0.25">
      <c r="A95" s="2">
        <v>45364.354996805559</v>
      </c>
      <c r="B95" s="3" t="s">
        <v>13</v>
      </c>
      <c r="D95" s="3" t="s">
        <v>23</v>
      </c>
      <c r="E95" s="3" t="s">
        <v>56</v>
      </c>
      <c r="F95" s="3" t="s">
        <v>219</v>
      </c>
      <c r="G95" s="3" t="s">
        <v>17</v>
      </c>
      <c r="H95" s="3" t="s">
        <v>220</v>
      </c>
      <c r="J95" s="3" t="s">
        <v>221</v>
      </c>
      <c r="K95" s="3" t="s">
        <v>53</v>
      </c>
      <c r="L95" s="3" t="s">
        <v>49</v>
      </c>
      <c r="M95" s="3" t="s">
        <v>27</v>
      </c>
    </row>
    <row r="96" spans="1:13" ht="12.5" x14ac:dyDescent="0.25">
      <c r="A96" s="2">
        <v>45364.355029918981</v>
      </c>
      <c r="B96" s="3" t="s">
        <v>13</v>
      </c>
      <c r="D96" s="3" t="s">
        <v>14</v>
      </c>
      <c r="E96" s="3" t="s">
        <v>59</v>
      </c>
      <c r="F96" s="3" t="s">
        <v>76</v>
      </c>
      <c r="G96" s="3" t="s">
        <v>17</v>
      </c>
      <c r="H96" s="3" t="s">
        <v>119</v>
      </c>
      <c r="J96" s="3">
        <v>270000</v>
      </c>
      <c r="K96" s="3" t="s">
        <v>53</v>
      </c>
      <c r="L96" s="3" t="s">
        <v>49</v>
      </c>
      <c r="M96" s="3" t="s">
        <v>27</v>
      </c>
    </row>
    <row r="97" spans="1:13" ht="12.5" x14ac:dyDescent="0.25">
      <c r="A97" s="2">
        <v>45364.362145173611</v>
      </c>
      <c r="B97" s="3" t="s">
        <v>42</v>
      </c>
      <c r="C97" s="3" t="s">
        <v>222</v>
      </c>
      <c r="D97" s="3" t="s">
        <v>23</v>
      </c>
      <c r="E97" s="3" t="s">
        <v>33</v>
      </c>
      <c r="F97" s="3" t="s">
        <v>63</v>
      </c>
      <c r="G97" s="3" t="s">
        <v>34</v>
      </c>
      <c r="H97" s="3" t="s">
        <v>223</v>
      </c>
      <c r="J97" s="3">
        <v>35000</v>
      </c>
      <c r="K97" s="3" t="s">
        <v>48</v>
      </c>
      <c r="L97" s="3" t="s">
        <v>49</v>
      </c>
      <c r="M97" s="3" t="s">
        <v>27</v>
      </c>
    </row>
    <row r="98" spans="1:13" ht="12.5" x14ac:dyDescent="0.25">
      <c r="A98" s="2">
        <v>45364.365016759257</v>
      </c>
      <c r="B98" s="3" t="s">
        <v>13</v>
      </c>
      <c r="D98" s="3" t="s">
        <v>14</v>
      </c>
      <c r="E98" s="3" t="s">
        <v>56</v>
      </c>
      <c r="F98" s="3" t="s">
        <v>120</v>
      </c>
      <c r="G98" s="3" t="s">
        <v>17</v>
      </c>
      <c r="H98" s="3" t="s">
        <v>224</v>
      </c>
      <c r="J98" s="3">
        <v>180000</v>
      </c>
      <c r="K98" s="3" t="s">
        <v>30</v>
      </c>
      <c r="L98" s="3" t="s">
        <v>54</v>
      </c>
      <c r="M98" s="3" t="s">
        <v>27</v>
      </c>
    </row>
    <row r="99" spans="1:13" ht="12.5" x14ac:dyDescent="0.25">
      <c r="A99" s="2">
        <v>45364.369174189815</v>
      </c>
      <c r="B99" s="3" t="s">
        <v>13</v>
      </c>
      <c r="D99" s="3" t="s">
        <v>69</v>
      </c>
      <c r="E99" s="3" t="s">
        <v>59</v>
      </c>
      <c r="F99" s="3" t="s">
        <v>225</v>
      </c>
      <c r="G99" s="3" t="s">
        <v>34</v>
      </c>
      <c r="H99" s="3" t="s">
        <v>61</v>
      </c>
      <c r="J99" s="3">
        <v>150000</v>
      </c>
      <c r="K99" s="3" t="s">
        <v>81</v>
      </c>
      <c r="L99" s="3" t="s">
        <v>54</v>
      </c>
      <c r="M99" s="3" t="s">
        <v>27</v>
      </c>
    </row>
    <row r="100" spans="1:13" ht="12.5" x14ac:dyDescent="0.25">
      <c r="A100" s="2">
        <v>45364.372232002315</v>
      </c>
      <c r="B100" s="3" t="s">
        <v>13</v>
      </c>
      <c r="D100" s="3" t="s">
        <v>23</v>
      </c>
      <c r="E100" s="3" t="s">
        <v>15</v>
      </c>
      <c r="F100" s="3" t="s">
        <v>226</v>
      </c>
      <c r="G100" s="3" t="s">
        <v>17</v>
      </c>
      <c r="H100" s="3" t="s">
        <v>223</v>
      </c>
      <c r="J100" s="4">
        <v>200000</v>
      </c>
      <c r="K100" s="3" t="s">
        <v>36</v>
      </c>
      <c r="L100" s="3" t="s">
        <v>21</v>
      </c>
      <c r="M100" s="3" t="s">
        <v>22</v>
      </c>
    </row>
    <row r="101" spans="1:13" ht="12.5" x14ac:dyDescent="0.25">
      <c r="A101" s="2">
        <v>45364.375010173608</v>
      </c>
      <c r="B101" s="3" t="s">
        <v>13</v>
      </c>
      <c r="D101" s="3" t="s">
        <v>23</v>
      </c>
      <c r="E101" s="3" t="s">
        <v>56</v>
      </c>
      <c r="F101" s="3" t="s">
        <v>28</v>
      </c>
      <c r="G101" s="3" t="s">
        <v>17</v>
      </c>
      <c r="H101" s="3" t="s">
        <v>224</v>
      </c>
      <c r="J101" s="3">
        <v>108500</v>
      </c>
      <c r="K101" s="3" t="s">
        <v>48</v>
      </c>
      <c r="L101" s="3" t="s">
        <v>49</v>
      </c>
      <c r="M101" s="3" t="s">
        <v>27</v>
      </c>
    </row>
    <row r="102" spans="1:13" ht="12.5" x14ac:dyDescent="0.25">
      <c r="A102" s="2">
        <v>45364.376982164351</v>
      </c>
      <c r="B102" s="3" t="s">
        <v>13</v>
      </c>
      <c r="D102" s="3" t="s">
        <v>14</v>
      </c>
      <c r="E102" s="3" t="s">
        <v>56</v>
      </c>
      <c r="F102" s="3" t="s">
        <v>219</v>
      </c>
      <c r="G102" s="3" t="s">
        <v>17</v>
      </c>
      <c r="H102" s="3" t="s">
        <v>47</v>
      </c>
      <c r="J102" s="3">
        <v>45000</v>
      </c>
      <c r="K102" s="3" t="s">
        <v>30</v>
      </c>
      <c r="L102" s="3" t="s">
        <v>49</v>
      </c>
      <c r="M102" s="3" t="s">
        <v>27</v>
      </c>
    </row>
    <row r="103" spans="1:13" ht="12.5" x14ac:dyDescent="0.25">
      <c r="A103" s="2">
        <v>45364.3782627662</v>
      </c>
      <c r="B103" s="3" t="s">
        <v>13</v>
      </c>
      <c r="D103" s="3" t="s">
        <v>14</v>
      </c>
      <c r="E103" s="3" t="s">
        <v>56</v>
      </c>
      <c r="F103" s="3" t="s">
        <v>103</v>
      </c>
      <c r="G103" s="3" t="s">
        <v>34</v>
      </c>
      <c r="H103" s="3" t="s">
        <v>227</v>
      </c>
      <c r="J103" s="3">
        <v>100000</v>
      </c>
      <c r="K103" s="3" t="s">
        <v>66</v>
      </c>
      <c r="L103" s="3" t="s">
        <v>49</v>
      </c>
      <c r="M103" s="3" t="s">
        <v>27</v>
      </c>
    </row>
    <row r="104" spans="1:13" ht="12.5" x14ac:dyDescent="0.25">
      <c r="A104" s="2">
        <v>45364.379633194447</v>
      </c>
      <c r="B104" s="3" t="s">
        <v>13</v>
      </c>
      <c r="D104" s="3" t="s">
        <v>14</v>
      </c>
      <c r="E104" s="3" t="s">
        <v>56</v>
      </c>
      <c r="F104" s="3" t="s">
        <v>28</v>
      </c>
      <c r="G104" s="3" t="s">
        <v>17</v>
      </c>
      <c r="H104" s="3" t="s">
        <v>148</v>
      </c>
      <c r="J104" s="3">
        <v>108500</v>
      </c>
      <c r="K104" s="3" t="s">
        <v>48</v>
      </c>
      <c r="L104" s="3" t="s">
        <v>49</v>
      </c>
      <c r="M104" s="3" t="s">
        <v>27</v>
      </c>
    </row>
    <row r="105" spans="1:13" ht="12.5" x14ac:dyDescent="0.25">
      <c r="A105" s="2">
        <v>45364.381297280095</v>
      </c>
      <c r="B105" s="3" t="s">
        <v>13</v>
      </c>
      <c r="D105" s="3" t="s">
        <v>23</v>
      </c>
      <c r="E105" s="3" t="s">
        <v>15</v>
      </c>
      <c r="F105" s="3" t="s">
        <v>228</v>
      </c>
      <c r="G105" s="3" t="s">
        <v>34</v>
      </c>
      <c r="H105" s="3" t="s">
        <v>156</v>
      </c>
      <c r="J105" s="3">
        <v>77000</v>
      </c>
      <c r="K105" s="3" t="s">
        <v>20</v>
      </c>
      <c r="L105" s="3" t="s">
        <v>49</v>
      </c>
      <c r="M105" s="3" t="s">
        <v>22</v>
      </c>
    </row>
    <row r="106" spans="1:13" ht="12.5" x14ac:dyDescent="0.25">
      <c r="A106" s="2">
        <v>45364.393205486107</v>
      </c>
      <c r="B106" s="3" t="s">
        <v>13</v>
      </c>
      <c r="D106" s="3" t="s">
        <v>69</v>
      </c>
      <c r="E106" s="3" t="s">
        <v>56</v>
      </c>
      <c r="F106" s="3" t="s">
        <v>24</v>
      </c>
      <c r="G106" s="3" t="s">
        <v>17</v>
      </c>
      <c r="H106" s="3" t="s">
        <v>190</v>
      </c>
      <c r="J106" s="3">
        <v>260000</v>
      </c>
      <c r="K106" s="3" t="s">
        <v>71</v>
      </c>
      <c r="L106" s="3" t="s">
        <v>54</v>
      </c>
      <c r="M106" s="3" t="s">
        <v>27</v>
      </c>
    </row>
    <row r="107" spans="1:13" ht="12.5" x14ac:dyDescent="0.25">
      <c r="A107" s="2">
        <v>45364.399731631944</v>
      </c>
      <c r="B107" s="3" t="s">
        <v>42</v>
      </c>
      <c r="C107" s="3" t="s">
        <v>229</v>
      </c>
      <c r="D107" s="3" t="s">
        <v>14</v>
      </c>
      <c r="E107" s="3" t="s">
        <v>56</v>
      </c>
      <c r="F107" s="3" t="s">
        <v>120</v>
      </c>
      <c r="G107" s="3" t="s">
        <v>34</v>
      </c>
      <c r="H107" s="3" t="s">
        <v>190</v>
      </c>
      <c r="J107" s="3">
        <v>450000</v>
      </c>
      <c r="K107" s="3" t="s">
        <v>20</v>
      </c>
      <c r="L107" s="3" t="s">
        <v>21</v>
      </c>
      <c r="M107" s="3" t="s">
        <v>27</v>
      </c>
    </row>
    <row r="108" spans="1:13" ht="12.5" x14ac:dyDescent="0.25">
      <c r="A108" s="2">
        <v>45364.402937418985</v>
      </c>
      <c r="B108" s="3" t="s">
        <v>42</v>
      </c>
      <c r="C108" s="3" t="s">
        <v>230</v>
      </c>
      <c r="D108" s="3" t="s">
        <v>84</v>
      </c>
      <c r="E108" s="3" t="s">
        <v>45</v>
      </c>
      <c r="F108" s="3" t="s">
        <v>231</v>
      </c>
      <c r="G108" s="3" t="s">
        <v>17</v>
      </c>
      <c r="H108" s="3" t="s">
        <v>232</v>
      </c>
      <c r="I108" s="3" t="s">
        <v>233</v>
      </c>
      <c r="J108" s="4">
        <v>185000</v>
      </c>
      <c r="K108" s="3" t="s">
        <v>48</v>
      </c>
      <c r="L108" s="3" t="s">
        <v>49</v>
      </c>
      <c r="M108" s="3" t="s">
        <v>27</v>
      </c>
    </row>
    <row r="109" spans="1:13" ht="12.5" x14ac:dyDescent="0.25">
      <c r="A109" s="2">
        <v>45364.408784479165</v>
      </c>
      <c r="B109" s="3" t="s">
        <v>42</v>
      </c>
      <c r="C109" s="3" t="s">
        <v>234</v>
      </c>
      <c r="D109" s="3" t="s">
        <v>23</v>
      </c>
      <c r="E109" s="3" t="s">
        <v>15</v>
      </c>
      <c r="F109" s="3" t="s">
        <v>235</v>
      </c>
      <c r="G109" s="3" t="s">
        <v>17</v>
      </c>
      <c r="H109" s="3" t="s">
        <v>223</v>
      </c>
      <c r="J109" s="3" t="s">
        <v>236</v>
      </c>
      <c r="K109" s="3" t="s">
        <v>20</v>
      </c>
      <c r="L109" s="3" t="s">
        <v>21</v>
      </c>
      <c r="M109" s="3" t="s">
        <v>22</v>
      </c>
    </row>
    <row r="110" spans="1:13" ht="12.5" x14ac:dyDescent="0.25">
      <c r="A110" s="2">
        <v>45364.420529687501</v>
      </c>
      <c r="B110" s="3" t="s">
        <v>13</v>
      </c>
      <c r="D110" s="3" t="s">
        <v>14</v>
      </c>
      <c r="E110" s="3" t="s">
        <v>33</v>
      </c>
      <c r="F110" s="3" t="s">
        <v>237</v>
      </c>
      <c r="G110" s="3" t="s">
        <v>17</v>
      </c>
      <c r="H110" s="3" t="s">
        <v>209</v>
      </c>
      <c r="J110" s="3">
        <v>60000</v>
      </c>
      <c r="K110" s="3" t="s">
        <v>87</v>
      </c>
      <c r="L110" s="3" t="s">
        <v>49</v>
      </c>
      <c r="M110" s="3" t="s">
        <v>27</v>
      </c>
    </row>
    <row r="111" spans="1:13" ht="12.5" x14ac:dyDescent="0.25">
      <c r="A111" s="2">
        <v>45364.423023043986</v>
      </c>
      <c r="B111" s="3" t="s">
        <v>13</v>
      </c>
      <c r="D111" s="3" t="s">
        <v>23</v>
      </c>
      <c r="E111" s="3" t="s">
        <v>15</v>
      </c>
      <c r="F111" s="3" t="s">
        <v>82</v>
      </c>
      <c r="G111" s="3" t="s">
        <v>34</v>
      </c>
      <c r="H111" s="3" t="s">
        <v>164</v>
      </c>
      <c r="J111" s="3">
        <v>0</v>
      </c>
      <c r="K111" s="3" t="s">
        <v>138</v>
      </c>
      <c r="L111" s="3" t="s">
        <v>21</v>
      </c>
      <c r="M111" s="3" t="s">
        <v>22</v>
      </c>
    </row>
    <row r="112" spans="1:13" ht="12.5" x14ac:dyDescent="0.25">
      <c r="A112" s="2">
        <v>45364.42403101852</v>
      </c>
      <c r="B112" s="3" t="s">
        <v>13</v>
      </c>
      <c r="D112" s="3" t="s">
        <v>14</v>
      </c>
      <c r="E112" s="3" t="s">
        <v>56</v>
      </c>
      <c r="F112" s="3" t="s">
        <v>238</v>
      </c>
      <c r="G112" s="3" t="s">
        <v>17</v>
      </c>
      <c r="H112" s="3" t="s">
        <v>117</v>
      </c>
      <c r="J112" s="3">
        <v>94000</v>
      </c>
      <c r="K112" s="3" t="s">
        <v>218</v>
      </c>
      <c r="L112" s="3" t="s">
        <v>54</v>
      </c>
      <c r="M112" s="3" t="s">
        <v>27</v>
      </c>
    </row>
    <row r="113" spans="1:13" ht="12.5" x14ac:dyDescent="0.25">
      <c r="A113" s="2">
        <v>45364.425380011569</v>
      </c>
      <c r="B113" s="3" t="s">
        <v>42</v>
      </c>
      <c r="C113" s="3" t="s">
        <v>239</v>
      </c>
      <c r="D113" s="3" t="s">
        <v>14</v>
      </c>
      <c r="E113" s="3" t="s">
        <v>56</v>
      </c>
      <c r="F113" s="3" t="s">
        <v>240</v>
      </c>
      <c r="G113" s="3" t="s">
        <v>17</v>
      </c>
      <c r="H113" s="3" t="s">
        <v>29</v>
      </c>
      <c r="J113" s="3">
        <v>201500</v>
      </c>
      <c r="K113" s="3" t="s">
        <v>48</v>
      </c>
      <c r="L113" s="3" t="s">
        <v>54</v>
      </c>
      <c r="M113" s="3" t="s">
        <v>27</v>
      </c>
    </row>
    <row r="114" spans="1:13" ht="12.5" x14ac:dyDescent="0.25">
      <c r="A114" s="2">
        <v>45364.425522604171</v>
      </c>
      <c r="B114" s="3" t="s">
        <v>13</v>
      </c>
      <c r="D114" s="3" t="s">
        <v>14</v>
      </c>
      <c r="E114" s="3" t="s">
        <v>15</v>
      </c>
      <c r="F114" s="3" t="s">
        <v>241</v>
      </c>
      <c r="G114" s="3" t="s">
        <v>17</v>
      </c>
      <c r="H114" s="3" t="s">
        <v>242</v>
      </c>
      <c r="J114" s="3">
        <v>130000</v>
      </c>
      <c r="K114" s="3" t="s">
        <v>243</v>
      </c>
      <c r="L114" s="3" t="s">
        <v>49</v>
      </c>
      <c r="M114" s="3" t="s">
        <v>27</v>
      </c>
    </row>
    <row r="115" spans="1:13" ht="12.5" x14ac:dyDescent="0.25">
      <c r="A115" s="2">
        <v>45364.427740949075</v>
      </c>
      <c r="B115" s="3" t="s">
        <v>13</v>
      </c>
      <c r="D115" s="3" t="s">
        <v>23</v>
      </c>
      <c r="E115" s="3" t="s">
        <v>15</v>
      </c>
      <c r="F115" s="3" t="s">
        <v>244</v>
      </c>
      <c r="G115" s="3" t="s">
        <v>17</v>
      </c>
      <c r="H115" s="3" t="s">
        <v>164</v>
      </c>
      <c r="J115" s="3">
        <v>90000</v>
      </c>
      <c r="K115" s="3" t="s">
        <v>81</v>
      </c>
      <c r="L115" s="3" t="s">
        <v>49</v>
      </c>
      <c r="M115" s="3" t="s">
        <v>27</v>
      </c>
    </row>
    <row r="116" spans="1:13" ht="12.5" x14ac:dyDescent="0.25">
      <c r="A116" s="2">
        <v>45364.443065902778</v>
      </c>
      <c r="B116" s="3" t="s">
        <v>127</v>
      </c>
      <c r="D116" s="3" t="s">
        <v>69</v>
      </c>
      <c r="E116" s="3" t="s">
        <v>56</v>
      </c>
      <c r="F116" s="3" t="s">
        <v>115</v>
      </c>
      <c r="G116" s="3" t="s">
        <v>17</v>
      </c>
      <c r="H116" s="3" t="s">
        <v>35</v>
      </c>
      <c r="I116" s="3" t="s">
        <v>245</v>
      </c>
      <c r="J116" s="4">
        <v>250000</v>
      </c>
      <c r="K116" s="3" t="s">
        <v>58</v>
      </c>
      <c r="L116" s="3" t="s">
        <v>31</v>
      </c>
      <c r="M116" s="3" t="s">
        <v>22</v>
      </c>
    </row>
    <row r="117" spans="1:13" ht="12.5" x14ac:dyDescent="0.25">
      <c r="A117" s="2">
        <v>45364.444693576384</v>
      </c>
      <c r="B117" s="3" t="s">
        <v>13</v>
      </c>
      <c r="D117" s="3" t="s">
        <v>14</v>
      </c>
      <c r="E117" s="3" t="s">
        <v>56</v>
      </c>
      <c r="F117" s="3" t="s">
        <v>100</v>
      </c>
      <c r="G117" s="3" t="s">
        <v>17</v>
      </c>
      <c r="H117" s="3" t="s">
        <v>246</v>
      </c>
      <c r="J117" s="3">
        <v>40000</v>
      </c>
      <c r="K117" s="3" t="s">
        <v>20</v>
      </c>
      <c r="L117" s="3" t="s">
        <v>49</v>
      </c>
      <c r="M117" s="3" t="s">
        <v>27</v>
      </c>
    </row>
    <row r="118" spans="1:13" ht="12.5" x14ac:dyDescent="0.25">
      <c r="A118" s="2">
        <v>45364.448790347218</v>
      </c>
      <c r="B118" s="3" t="s">
        <v>42</v>
      </c>
      <c r="C118" s="3" t="s">
        <v>247</v>
      </c>
      <c r="D118" s="3" t="s">
        <v>14</v>
      </c>
      <c r="E118" s="3" t="s">
        <v>59</v>
      </c>
      <c r="F118" s="3" t="s">
        <v>24</v>
      </c>
      <c r="G118" s="3" t="s">
        <v>17</v>
      </c>
      <c r="H118" s="3" t="s">
        <v>248</v>
      </c>
      <c r="J118" s="3">
        <v>130000</v>
      </c>
      <c r="K118" s="3" t="s">
        <v>53</v>
      </c>
      <c r="L118" s="3" t="s">
        <v>49</v>
      </c>
      <c r="M118" s="3" t="s">
        <v>22</v>
      </c>
    </row>
    <row r="119" spans="1:13" ht="12.5" x14ac:dyDescent="0.25">
      <c r="A119" s="2">
        <v>45364.450381423609</v>
      </c>
      <c r="B119" s="3" t="s">
        <v>13</v>
      </c>
      <c r="D119" s="3" t="s">
        <v>32</v>
      </c>
      <c r="E119" s="3" t="s">
        <v>33</v>
      </c>
      <c r="F119" s="3" t="s">
        <v>249</v>
      </c>
      <c r="G119" s="3" t="s">
        <v>34</v>
      </c>
      <c r="H119" s="3" t="s">
        <v>124</v>
      </c>
      <c r="J119" s="3">
        <v>1000</v>
      </c>
      <c r="K119" s="3" t="s">
        <v>138</v>
      </c>
      <c r="L119" s="3" t="s">
        <v>21</v>
      </c>
      <c r="M119" s="3" t="s">
        <v>27</v>
      </c>
    </row>
    <row r="120" spans="1:13" ht="12.5" x14ac:dyDescent="0.25">
      <c r="A120" s="2">
        <v>45364.465446666669</v>
      </c>
      <c r="B120" s="3" t="s">
        <v>13</v>
      </c>
      <c r="D120" s="3" t="s">
        <v>32</v>
      </c>
      <c r="E120" s="3" t="s">
        <v>15</v>
      </c>
      <c r="F120" s="3" t="s">
        <v>250</v>
      </c>
      <c r="G120" s="3" t="s">
        <v>17</v>
      </c>
      <c r="H120" s="3" t="s">
        <v>248</v>
      </c>
      <c r="J120" s="3">
        <v>15000</v>
      </c>
      <c r="K120" s="3" t="s">
        <v>20</v>
      </c>
      <c r="L120" s="3" t="s">
        <v>49</v>
      </c>
      <c r="M120" s="3" t="s">
        <v>27</v>
      </c>
    </row>
    <row r="121" spans="1:13" ht="12.5" x14ac:dyDescent="0.25">
      <c r="A121" s="2">
        <v>45364.487374004631</v>
      </c>
      <c r="B121" s="3" t="s">
        <v>13</v>
      </c>
      <c r="D121" s="3" t="s">
        <v>23</v>
      </c>
      <c r="E121" s="3" t="s">
        <v>33</v>
      </c>
      <c r="F121" s="3" t="s">
        <v>251</v>
      </c>
      <c r="G121" s="3" t="s">
        <v>17</v>
      </c>
      <c r="H121" s="3" t="s">
        <v>164</v>
      </c>
      <c r="J121" s="3" t="s">
        <v>252</v>
      </c>
      <c r="K121" s="3" t="s">
        <v>134</v>
      </c>
      <c r="L121" s="3" t="s">
        <v>21</v>
      </c>
      <c r="M121" s="3" t="s">
        <v>22</v>
      </c>
    </row>
    <row r="122" spans="1:13" ht="12.5" x14ac:dyDescent="0.25">
      <c r="A122" s="2">
        <v>45364.487576562504</v>
      </c>
      <c r="B122" s="3" t="s">
        <v>13</v>
      </c>
      <c r="D122" s="3" t="s">
        <v>14</v>
      </c>
      <c r="E122" s="3" t="s">
        <v>56</v>
      </c>
      <c r="F122" s="3" t="s">
        <v>24</v>
      </c>
      <c r="G122" s="3" t="s">
        <v>34</v>
      </c>
      <c r="H122" s="3" t="s">
        <v>253</v>
      </c>
      <c r="J122" s="3">
        <v>180000</v>
      </c>
      <c r="K122" s="3" t="s">
        <v>254</v>
      </c>
      <c r="L122" s="3" t="s">
        <v>31</v>
      </c>
      <c r="M122" s="3" t="s">
        <v>27</v>
      </c>
    </row>
    <row r="123" spans="1:13" ht="12.5" x14ac:dyDescent="0.25">
      <c r="A123" s="2">
        <v>45364.517324131943</v>
      </c>
      <c r="B123" s="3" t="s">
        <v>13</v>
      </c>
      <c r="D123" s="3" t="s">
        <v>32</v>
      </c>
      <c r="E123" s="3" t="s">
        <v>33</v>
      </c>
      <c r="F123" s="3" t="s">
        <v>171</v>
      </c>
      <c r="G123" s="3" t="s">
        <v>17</v>
      </c>
      <c r="H123" s="3" t="s">
        <v>164</v>
      </c>
      <c r="J123" s="3">
        <v>25000</v>
      </c>
      <c r="K123" s="3" t="s">
        <v>20</v>
      </c>
      <c r="L123" s="3" t="s">
        <v>21</v>
      </c>
      <c r="M123" s="3" t="s">
        <v>22</v>
      </c>
    </row>
    <row r="124" spans="1:13" ht="12.5" x14ac:dyDescent="0.25">
      <c r="A124" s="2">
        <v>45364.525504375</v>
      </c>
      <c r="B124" s="3" t="s">
        <v>13</v>
      </c>
      <c r="D124" s="3" t="s">
        <v>32</v>
      </c>
      <c r="E124" s="3" t="s">
        <v>15</v>
      </c>
      <c r="F124" s="3" t="s">
        <v>255</v>
      </c>
      <c r="G124" s="3" t="s">
        <v>34</v>
      </c>
      <c r="H124" s="3" t="s">
        <v>35</v>
      </c>
      <c r="J124" s="4">
        <v>20000</v>
      </c>
      <c r="K124" s="3" t="s">
        <v>138</v>
      </c>
      <c r="L124" s="3" t="s">
        <v>49</v>
      </c>
      <c r="M124" s="3" t="s">
        <v>22</v>
      </c>
    </row>
    <row r="125" spans="1:13" ht="12.5" x14ac:dyDescent="0.25">
      <c r="A125" s="2">
        <v>45364.526353067129</v>
      </c>
      <c r="B125" s="3" t="s">
        <v>127</v>
      </c>
      <c r="D125" s="3" t="s">
        <v>32</v>
      </c>
      <c r="E125" s="3" t="s">
        <v>33</v>
      </c>
      <c r="F125" s="3" t="s">
        <v>256</v>
      </c>
      <c r="G125" s="3" t="s">
        <v>34</v>
      </c>
      <c r="H125" s="3" t="s">
        <v>190</v>
      </c>
      <c r="J125" s="3" t="s">
        <v>19</v>
      </c>
      <c r="K125" s="3" t="s">
        <v>20</v>
      </c>
      <c r="L125" s="3" t="s">
        <v>21</v>
      </c>
      <c r="M125" s="3" t="s">
        <v>22</v>
      </c>
    </row>
    <row r="126" spans="1:13" ht="12.5" x14ac:dyDescent="0.25">
      <c r="A126" s="2">
        <v>45364.533161458334</v>
      </c>
      <c r="B126" s="3" t="s">
        <v>42</v>
      </c>
      <c r="D126" s="3" t="s">
        <v>69</v>
      </c>
      <c r="E126" s="3" t="s">
        <v>56</v>
      </c>
      <c r="F126" s="3" t="s">
        <v>257</v>
      </c>
      <c r="G126" s="3" t="s">
        <v>17</v>
      </c>
      <c r="H126" s="3" t="s">
        <v>190</v>
      </c>
      <c r="J126" s="3">
        <v>200000</v>
      </c>
      <c r="K126" s="3" t="s">
        <v>81</v>
      </c>
      <c r="L126" s="3" t="s">
        <v>49</v>
      </c>
      <c r="M126" s="3" t="s">
        <v>22</v>
      </c>
    </row>
    <row r="127" spans="1:13" ht="12.5" x14ac:dyDescent="0.25">
      <c r="A127" s="2">
        <v>45364.55027013889</v>
      </c>
      <c r="B127" s="3" t="s">
        <v>13</v>
      </c>
      <c r="D127" s="3" t="s">
        <v>32</v>
      </c>
      <c r="E127" s="3" t="s">
        <v>33</v>
      </c>
      <c r="F127" s="3" t="s">
        <v>28</v>
      </c>
      <c r="G127" s="3" t="s">
        <v>34</v>
      </c>
      <c r="H127" s="3" t="s">
        <v>85</v>
      </c>
      <c r="J127" s="4">
        <v>40000</v>
      </c>
      <c r="K127" s="3" t="s">
        <v>48</v>
      </c>
      <c r="L127" s="3" t="s">
        <v>31</v>
      </c>
      <c r="M127" s="3" t="s">
        <v>22</v>
      </c>
    </row>
    <row r="128" spans="1:13" ht="12.5" x14ac:dyDescent="0.25">
      <c r="A128" s="2">
        <v>45364.570134351852</v>
      </c>
      <c r="B128" s="3" t="s">
        <v>42</v>
      </c>
      <c r="C128" s="3" t="s">
        <v>258</v>
      </c>
      <c r="D128" s="3" t="s">
        <v>23</v>
      </c>
      <c r="E128" s="3" t="s">
        <v>56</v>
      </c>
      <c r="F128" s="3" t="s">
        <v>259</v>
      </c>
      <c r="G128" s="3" t="s">
        <v>34</v>
      </c>
      <c r="H128" s="3" t="s">
        <v>61</v>
      </c>
      <c r="J128" s="3">
        <v>65000</v>
      </c>
      <c r="K128" s="3" t="s">
        <v>48</v>
      </c>
      <c r="L128" s="3" t="s">
        <v>49</v>
      </c>
      <c r="M128" s="3" t="s">
        <v>27</v>
      </c>
    </row>
    <row r="129" spans="1:13" ht="12.5" x14ac:dyDescent="0.25">
      <c r="A129" s="2">
        <v>45364.570733877314</v>
      </c>
      <c r="B129" s="3" t="s">
        <v>42</v>
      </c>
      <c r="C129" s="3" t="s">
        <v>260</v>
      </c>
      <c r="D129" s="3" t="s">
        <v>23</v>
      </c>
      <c r="E129" s="3" t="s">
        <v>56</v>
      </c>
      <c r="F129" s="3" t="s">
        <v>259</v>
      </c>
      <c r="G129" s="3" t="s">
        <v>34</v>
      </c>
      <c r="H129" s="3" t="s">
        <v>61</v>
      </c>
      <c r="J129" s="3">
        <v>70000</v>
      </c>
      <c r="K129" s="3" t="s">
        <v>48</v>
      </c>
      <c r="L129" s="3" t="s">
        <v>49</v>
      </c>
      <c r="M129" s="3" t="s">
        <v>27</v>
      </c>
    </row>
    <row r="130" spans="1:13" ht="12.5" x14ac:dyDescent="0.25">
      <c r="A130" s="2">
        <v>45364.589480289353</v>
      </c>
      <c r="B130" s="3" t="s">
        <v>42</v>
      </c>
      <c r="C130" s="3" t="s">
        <v>261</v>
      </c>
      <c r="D130" s="3" t="s">
        <v>14</v>
      </c>
      <c r="E130" s="3" t="s">
        <v>56</v>
      </c>
      <c r="F130" s="3" t="s">
        <v>100</v>
      </c>
      <c r="G130" s="3" t="s">
        <v>34</v>
      </c>
      <c r="H130" s="3" t="s">
        <v>61</v>
      </c>
      <c r="J130" s="3">
        <v>100000</v>
      </c>
      <c r="K130" s="3" t="s">
        <v>20</v>
      </c>
      <c r="L130" s="3" t="s">
        <v>54</v>
      </c>
      <c r="M130" s="3" t="s">
        <v>22</v>
      </c>
    </row>
    <row r="131" spans="1:13" ht="12.5" x14ac:dyDescent="0.25">
      <c r="A131" s="2">
        <v>45364.795312592592</v>
      </c>
      <c r="B131" s="3" t="s">
        <v>55</v>
      </c>
      <c r="D131" s="3" t="s">
        <v>14</v>
      </c>
      <c r="E131" s="3" t="s">
        <v>56</v>
      </c>
      <c r="F131" s="3" t="s">
        <v>262</v>
      </c>
      <c r="G131" s="3" t="s">
        <v>34</v>
      </c>
      <c r="H131" s="3" t="s">
        <v>64</v>
      </c>
      <c r="I131" s="3" t="s">
        <v>263</v>
      </c>
      <c r="J131" s="4">
        <v>240000</v>
      </c>
      <c r="K131" s="3" t="s">
        <v>264</v>
      </c>
      <c r="L131" s="3" t="s">
        <v>49</v>
      </c>
      <c r="M131" s="3" t="s">
        <v>27</v>
      </c>
    </row>
    <row r="132" spans="1:13" ht="12.5" x14ac:dyDescent="0.25">
      <c r="A132" s="2">
        <v>45364.824997708332</v>
      </c>
      <c r="B132" s="3" t="s">
        <v>13</v>
      </c>
      <c r="D132" s="3" t="s">
        <v>23</v>
      </c>
      <c r="E132" s="3" t="s">
        <v>33</v>
      </c>
      <c r="F132" s="3" t="s">
        <v>24</v>
      </c>
      <c r="G132" s="3" t="s">
        <v>17</v>
      </c>
      <c r="H132" s="3" t="s">
        <v>265</v>
      </c>
      <c r="J132" s="4">
        <v>50000</v>
      </c>
      <c r="K132" s="3" t="s">
        <v>53</v>
      </c>
      <c r="L132" s="3" t="s">
        <v>49</v>
      </c>
      <c r="M132" s="3" t="s">
        <v>22</v>
      </c>
    </row>
    <row r="133" spans="1:13" ht="12.5" x14ac:dyDescent="0.25">
      <c r="A133" s="2">
        <v>45364.890170752318</v>
      </c>
      <c r="B133" s="3" t="s">
        <v>13</v>
      </c>
      <c r="D133" s="3" t="s">
        <v>23</v>
      </c>
      <c r="E133" s="3" t="s">
        <v>33</v>
      </c>
      <c r="F133" s="3" t="s">
        <v>24</v>
      </c>
      <c r="G133" s="3" t="s">
        <v>17</v>
      </c>
      <c r="H133" s="3" t="s">
        <v>47</v>
      </c>
      <c r="J133" s="3">
        <v>85000</v>
      </c>
      <c r="K133" s="3" t="s">
        <v>58</v>
      </c>
      <c r="L133" s="3" t="s">
        <v>21</v>
      </c>
      <c r="M133" s="3" t="s">
        <v>27</v>
      </c>
    </row>
    <row r="134" spans="1:13" ht="12.5" x14ac:dyDescent="0.25">
      <c r="A134" s="2">
        <v>45365.015223229166</v>
      </c>
      <c r="B134" s="3" t="s">
        <v>13</v>
      </c>
      <c r="D134" s="3" t="s">
        <v>32</v>
      </c>
      <c r="E134" s="3" t="s">
        <v>33</v>
      </c>
      <c r="F134" s="3" t="s">
        <v>266</v>
      </c>
      <c r="G134" s="3" t="s">
        <v>34</v>
      </c>
      <c r="H134" s="3" t="s">
        <v>116</v>
      </c>
      <c r="J134" s="3" t="s">
        <v>266</v>
      </c>
      <c r="K134" s="3" t="s">
        <v>20</v>
      </c>
      <c r="L134" s="3" t="s">
        <v>21</v>
      </c>
      <c r="M134" s="3" t="s">
        <v>22</v>
      </c>
    </row>
    <row r="135" spans="1:13" ht="12.5" x14ac:dyDescent="0.25">
      <c r="A135" s="2">
        <v>45365.052685092596</v>
      </c>
      <c r="B135" s="3" t="s">
        <v>13</v>
      </c>
      <c r="D135" s="3" t="s">
        <v>44</v>
      </c>
      <c r="E135" s="3" t="s">
        <v>56</v>
      </c>
      <c r="F135" s="3" t="s">
        <v>63</v>
      </c>
      <c r="G135" s="3" t="s">
        <v>17</v>
      </c>
      <c r="H135" s="3" t="s">
        <v>164</v>
      </c>
      <c r="J135" s="3">
        <v>180000</v>
      </c>
      <c r="K135" s="3" t="s">
        <v>87</v>
      </c>
      <c r="L135" s="3" t="s">
        <v>49</v>
      </c>
      <c r="M135" s="3" t="s">
        <v>27</v>
      </c>
    </row>
    <row r="136" spans="1:13" ht="12.5" x14ac:dyDescent="0.25">
      <c r="A136" s="2">
        <v>45365.276564525462</v>
      </c>
      <c r="B136" s="3" t="s">
        <v>13</v>
      </c>
      <c r="D136" s="3" t="s">
        <v>23</v>
      </c>
      <c r="E136" s="3" t="s">
        <v>15</v>
      </c>
      <c r="F136" s="3" t="s">
        <v>267</v>
      </c>
      <c r="G136" s="3" t="s">
        <v>34</v>
      </c>
      <c r="H136" s="3" t="s">
        <v>99</v>
      </c>
      <c r="J136" s="3">
        <v>70000</v>
      </c>
      <c r="K136" s="3" t="s">
        <v>268</v>
      </c>
      <c r="L136" s="3" t="s">
        <v>49</v>
      </c>
      <c r="M136" s="3" t="s">
        <v>27</v>
      </c>
    </row>
    <row r="137" spans="1:13" ht="12.5" x14ac:dyDescent="0.25">
      <c r="A137" s="2">
        <v>45370.683216030091</v>
      </c>
      <c r="B137" s="3" t="s">
        <v>55</v>
      </c>
      <c r="C137" s="3" t="s">
        <v>269</v>
      </c>
      <c r="D137" s="3" t="s">
        <v>69</v>
      </c>
      <c r="E137" s="3" t="s">
        <v>45</v>
      </c>
      <c r="F137" s="3" t="s">
        <v>270</v>
      </c>
      <c r="G137" s="3" t="s">
        <v>34</v>
      </c>
      <c r="H137" s="3" t="s">
        <v>271</v>
      </c>
      <c r="J137" s="3">
        <v>270000</v>
      </c>
      <c r="K137" s="3" t="s">
        <v>272</v>
      </c>
      <c r="L137" s="3" t="s">
        <v>54</v>
      </c>
      <c r="M137" s="3" t="s">
        <v>27</v>
      </c>
    </row>
    <row r="138" spans="1:13" ht="12.5" x14ac:dyDescent="0.25">
      <c r="A138" s="2">
        <v>45370.745573831024</v>
      </c>
      <c r="B138" s="3" t="s">
        <v>13</v>
      </c>
      <c r="D138" s="3" t="s">
        <v>14</v>
      </c>
      <c r="E138" s="3" t="s">
        <v>56</v>
      </c>
      <c r="F138" s="3" t="s">
        <v>118</v>
      </c>
      <c r="G138" s="3" t="s">
        <v>17</v>
      </c>
      <c r="H138" s="3" t="s">
        <v>85</v>
      </c>
      <c r="J138" s="3">
        <v>50000</v>
      </c>
      <c r="K138" s="3" t="s">
        <v>273</v>
      </c>
      <c r="L138" s="3" t="s">
        <v>31</v>
      </c>
      <c r="M138" s="3" t="s">
        <v>22</v>
      </c>
    </row>
    <row r="139" spans="1:13" ht="12.5" x14ac:dyDescent="0.25">
      <c r="A139" s="2">
        <v>45371.523397534722</v>
      </c>
      <c r="B139" s="3" t="s">
        <v>13</v>
      </c>
      <c r="D139" s="3" t="s">
        <v>32</v>
      </c>
      <c r="E139" s="3" t="s">
        <v>33</v>
      </c>
      <c r="F139" s="3" t="s">
        <v>274</v>
      </c>
      <c r="G139" s="3" t="s">
        <v>17</v>
      </c>
      <c r="H139" s="3" t="s">
        <v>29</v>
      </c>
      <c r="J139" s="4">
        <v>25000</v>
      </c>
      <c r="K139" s="3" t="s">
        <v>20</v>
      </c>
      <c r="L139" s="3" t="s">
        <v>49</v>
      </c>
      <c r="M139" s="3" t="s">
        <v>27</v>
      </c>
    </row>
    <row r="140" spans="1:13" ht="12.5" x14ac:dyDescent="0.25">
      <c r="A140" s="2">
        <v>45389.963806631946</v>
      </c>
      <c r="B140" s="3" t="s">
        <v>13</v>
      </c>
      <c r="D140" s="3" t="s">
        <v>14</v>
      </c>
      <c r="E140" s="3" t="s">
        <v>15</v>
      </c>
      <c r="F140" s="3" t="s">
        <v>275</v>
      </c>
      <c r="G140" s="3" t="s">
        <v>34</v>
      </c>
      <c r="H140" s="3" t="s">
        <v>276</v>
      </c>
      <c r="J140" s="3">
        <v>80000</v>
      </c>
      <c r="K140" s="3" t="s">
        <v>277</v>
      </c>
      <c r="L140" s="3" t="s">
        <v>31</v>
      </c>
      <c r="M140" s="3" t="s">
        <v>27</v>
      </c>
    </row>
    <row r="141" spans="1:13" ht="12.5" x14ac:dyDescent="0.25">
      <c r="A141" s="2">
        <v>45399.460331331022</v>
      </c>
      <c r="B141" s="3" t="s">
        <v>13</v>
      </c>
      <c r="D141" s="3" t="s">
        <v>14</v>
      </c>
      <c r="E141" s="3" t="s">
        <v>56</v>
      </c>
      <c r="F141" s="3" t="s">
        <v>244</v>
      </c>
      <c r="G141" s="3" t="s">
        <v>34</v>
      </c>
      <c r="H141" s="3" t="s">
        <v>278</v>
      </c>
      <c r="J141" s="3">
        <v>260000</v>
      </c>
      <c r="K141" s="3" t="s">
        <v>264</v>
      </c>
      <c r="L141" s="3" t="s">
        <v>49</v>
      </c>
      <c r="M141" s="3" t="s">
        <v>27</v>
      </c>
    </row>
    <row r="142" spans="1:13" ht="12.5" x14ac:dyDescent="0.25">
      <c r="A142" s="2">
        <v>45399.738332326393</v>
      </c>
      <c r="B142" s="3" t="s">
        <v>13</v>
      </c>
      <c r="D142" s="3" t="s">
        <v>23</v>
      </c>
      <c r="E142" s="3" t="s">
        <v>15</v>
      </c>
      <c r="F142" s="3" t="s">
        <v>123</v>
      </c>
      <c r="G142" s="3" t="s">
        <v>34</v>
      </c>
      <c r="H142" s="3" t="s">
        <v>279</v>
      </c>
      <c r="J142" s="3">
        <v>120000</v>
      </c>
      <c r="K142" s="3" t="s">
        <v>48</v>
      </c>
      <c r="L142" s="3" t="s">
        <v>49</v>
      </c>
      <c r="M142" s="3" t="s">
        <v>22</v>
      </c>
    </row>
    <row r="143" spans="1:13" ht="12.5" x14ac:dyDescent="0.25">
      <c r="A143" s="2">
        <v>45417.791634803245</v>
      </c>
      <c r="B143" s="3" t="s">
        <v>13</v>
      </c>
      <c r="D143" s="3" t="s">
        <v>32</v>
      </c>
      <c r="E143" s="3" t="s">
        <v>33</v>
      </c>
      <c r="F143" s="3" t="s">
        <v>280</v>
      </c>
      <c r="G143" s="3" t="s">
        <v>17</v>
      </c>
      <c r="H143" s="3" t="s">
        <v>281</v>
      </c>
      <c r="J143" s="3">
        <v>0</v>
      </c>
      <c r="K143" s="3" t="s">
        <v>20</v>
      </c>
      <c r="L143" s="3" t="s">
        <v>21</v>
      </c>
      <c r="M143" s="3" t="s">
        <v>22</v>
      </c>
    </row>
    <row r="144" spans="1:13" ht="12.5" x14ac:dyDescent="0.25">
      <c r="A144" s="2">
        <v>45417.792905462964</v>
      </c>
      <c r="B144" s="3" t="s">
        <v>13</v>
      </c>
      <c r="D144" s="3" t="s">
        <v>14</v>
      </c>
      <c r="E144" s="3" t="s">
        <v>33</v>
      </c>
      <c r="F144" s="3" t="s">
        <v>80</v>
      </c>
      <c r="G144" s="3" t="s">
        <v>17</v>
      </c>
      <c r="H144" s="3" t="s">
        <v>223</v>
      </c>
      <c r="J144" s="3">
        <v>132000</v>
      </c>
      <c r="K144" s="3" t="s">
        <v>81</v>
      </c>
      <c r="L144" s="3" t="s">
        <v>49</v>
      </c>
      <c r="M144" s="3" t="s">
        <v>27</v>
      </c>
    </row>
    <row r="145" spans="1:13" ht="12.5" x14ac:dyDescent="0.25">
      <c r="A145" s="2">
        <v>45417.793149259262</v>
      </c>
      <c r="B145" s="3" t="s">
        <v>13</v>
      </c>
      <c r="D145" s="3" t="s">
        <v>23</v>
      </c>
      <c r="E145" s="3" t="s">
        <v>33</v>
      </c>
      <c r="F145" s="3" t="s">
        <v>282</v>
      </c>
      <c r="G145" s="3" t="s">
        <v>34</v>
      </c>
      <c r="H145" s="3" t="s">
        <v>114</v>
      </c>
      <c r="J145" s="4">
        <v>60000</v>
      </c>
      <c r="K145" s="3" t="s">
        <v>81</v>
      </c>
      <c r="L145" s="3" t="s">
        <v>49</v>
      </c>
      <c r="M145" s="3" t="s">
        <v>27</v>
      </c>
    </row>
    <row r="146" spans="1:13" ht="12.5" x14ac:dyDescent="0.25">
      <c r="A146" s="2">
        <v>45417.793258240737</v>
      </c>
      <c r="B146" s="3" t="s">
        <v>127</v>
      </c>
      <c r="D146" s="3" t="s">
        <v>14</v>
      </c>
      <c r="E146" s="3" t="s">
        <v>59</v>
      </c>
      <c r="F146" s="3" t="s">
        <v>51</v>
      </c>
      <c r="G146" s="3" t="s">
        <v>34</v>
      </c>
      <c r="H146" s="3" t="s">
        <v>283</v>
      </c>
      <c r="J146" s="3" t="s">
        <v>196</v>
      </c>
      <c r="K146" s="3" t="s">
        <v>30</v>
      </c>
      <c r="L146" s="3" t="s">
        <v>49</v>
      </c>
      <c r="M146" s="3" t="s">
        <v>27</v>
      </c>
    </row>
    <row r="147" spans="1:13" ht="12.5" x14ac:dyDescent="0.25">
      <c r="A147" s="2">
        <v>45417.794747256943</v>
      </c>
      <c r="B147" s="3" t="s">
        <v>127</v>
      </c>
      <c r="D147" s="3" t="s">
        <v>69</v>
      </c>
      <c r="E147" s="3" t="s">
        <v>45</v>
      </c>
      <c r="F147" s="3" t="s">
        <v>142</v>
      </c>
      <c r="G147" s="3" t="s">
        <v>34</v>
      </c>
      <c r="H147" s="3" t="s">
        <v>283</v>
      </c>
      <c r="J147" s="3">
        <v>450000</v>
      </c>
      <c r="K147" s="3" t="s">
        <v>30</v>
      </c>
      <c r="L147" s="3" t="s">
        <v>31</v>
      </c>
      <c r="M147" s="3" t="s">
        <v>27</v>
      </c>
    </row>
    <row r="148" spans="1:13" ht="12.5" x14ac:dyDescent="0.25">
      <c r="A148" s="2">
        <v>45417.796161122686</v>
      </c>
      <c r="B148" s="3" t="s">
        <v>42</v>
      </c>
      <c r="C148" s="3" t="s">
        <v>284</v>
      </c>
      <c r="D148" s="3" t="s">
        <v>32</v>
      </c>
      <c r="E148" s="3" t="s">
        <v>33</v>
      </c>
      <c r="F148" s="3" t="s">
        <v>285</v>
      </c>
      <c r="G148" s="3" t="s">
        <v>34</v>
      </c>
      <c r="H148" s="3" t="s">
        <v>286</v>
      </c>
      <c r="J148" s="3">
        <v>0</v>
      </c>
      <c r="K148" s="3" t="s">
        <v>48</v>
      </c>
      <c r="L148" s="3" t="s">
        <v>49</v>
      </c>
      <c r="M148" s="3" t="s">
        <v>27</v>
      </c>
    </row>
    <row r="149" spans="1:13" ht="12.5" x14ac:dyDescent="0.25">
      <c r="A149" s="2">
        <v>45417.805705671301</v>
      </c>
      <c r="B149" s="3" t="s">
        <v>13</v>
      </c>
      <c r="D149" s="3" t="s">
        <v>14</v>
      </c>
      <c r="E149" s="3" t="s">
        <v>56</v>
      </c>
      <c r="F149" s="3" t="s">
        <v>28</v>
      </c>
      <c r="G149" s="3" t="s">
        <v>17</v>
      </c>
      <c r="H149" s="3" t="s">
        <v>287</v>
      </c>
      <c r="J149" s="3">
        <v>60000</v>
      </c>
      <c r="K149" s="3" t="s">
        <v>48</v>
      </c>
      <c r="L149" s="3" t="s">
        <v>49</v>
      </c>
      <c r="M149" s="3" t="s">
        <v>22</v>
      </c>
    </row>
    <row r="150" spans="1:13" ht="12.5" x14ac:dyDescent="0.25">
      <c r="A150" s="2">
        <v>45417.805758379633</v>
      </c>
      <c r="B150" s="3" t="s">
        <v>42</v>
      </c>
      <c r="C150" s="3" t="s">
        <v>288</v>
      </c>
      <c r="D150" s="3" t="s">
        <v>14</v>
      </c>
      <c r="E150" s="3" t="s">
        <v>15</v>
      </c>
      <c r="F150" s="3" t="s">
        <v>103</v>
      </c>
      <c r="G150" s="3" t="s">
        <v>34</v>
      </c>
      <c r="H150" s="3" t="s">
        <v>289</v>
      </c>
      <c r="I150" s="3" t="s">
        <v>290</v>
      </c>
      <c r="J150" s="4">
        <v>100000</v>
      </c>
      <c r="K150" s="3" t="s">
        <v>291</v>
      </c>
      <c r="L150" s="3" t="s">
        <v>21</v>
      </c>
      <c r="M150" s="3" t="s">
        <v>27</v>
      </c>
    </row>
    <row r="151" spans="1:13" ht="12.5" x14ac:dyDescent="0.25">
      <c r="A151" s="2">
        <v>45417.80854293982</v>
      </c>
      <c r="B151" s="3" t="s">
        <v>42</v>
      </c>
      <c r="C151" s="3" t="s">
        <v>292</v>
      </c>
      <c r="D151" s="3" t="s">
        <v>69</v>
      </c>
      <c r="E151" s="3" t="s">
        <v>56</v>
      </c>
      <c r="F151" s="3" t="s">
        <v>76</v>
      </c>
      <c r="G151" s="3" t="s">
        <v>34</v>
      </c>
      <c r="H151" s="3" t="s">
        <v>99</v>
      </c>
      <c r="J151" s="3">
        <v>95000</v>
      </c>
      <c r="K151" s="3" t="s">
        <v>293</v>
      </c>
      <c r="L151" s="3" t="s">
        <v>49</v>
      </c>
      <c r="M151" s="3" t="s">
        <v>27</v>
      </c>
    </row>
    <row r="152" spans="1:13" ht="12.5" x14ac:dyDescent="0.25">
      <c r="A152" s="2">
        <v>45417.808807476853</v>
      </c>
      <c r="B152" s="3" t="s">
        <v>13</v>
      </c>
      <c r="D152" s="3" t="s">
        <v>14</v>
      </c>
      <c r="E152" s="3" t="s">
        <v>15</v>
      </c>
      <c r="F152" s="3" t="s">
        <v>294</v>
      </c>
      <c r="G152" s="3" t="s">
        <v>34</v>
      </c>
      <c r="H152" s="3" t="s">
        <v>286</v>
      </c>
      <c r="J152" s="4">
        <v>83000</v>
      </c>
      <c r="K152" s="3" t="s">
        <v>138</v>
      </c>
      <c r="L152" s="3" t="s">
        <v>49</v>
      </c>
      <c r="M152" s="3" t="s">
        <v>27</v>
      </c>
    </row>
    <row r="153" spans="1:13" ht="12.5" x14ac:dyDescent="0.25">
      <c r="A153" s="2">
        <v>45417.808975231485</v>
      </c>
      <c r="B153" s="3" t="s">
        <v>13</v>
      </c>
      <c r="D153" s="3" t="s">
        <v>32</v>
      </c>
      <c r="E153" s="3" t="s">
        <v>15</v>
      </c>
      <c r="F153" s="3" t="s">
        <v>295</v>
      </c>
      <c r="G153" s="3" t="s">
        <v>34</v>
      </c>
      <c r="H153" s="3" t="s">
        <v>164</v>
      </c>
      <c r="J153" s="3">
        <v>30000</v>
      </c>
      <c r="K153" s="3" t="s">
        <v>296</v>
      </c>
      <c r="L153" s="3" t="s">
        <v>21</v>
      </c>
      <c r="M153" s="3" t="s">
        <v>22</v>
      </c>
    </row>
    <row r="154" spans="1:13" ht="12.5" x14ac:dyDescent="0.25">
      <c r="A154" s="2">
        <v>45417.808981504626</v>
      </c>
      <c r="B154" s="3" t="s">
        <v>13</v>
      </c>
      <c r="D154" s="3" t="s">
        <v>32</v>
      </c>
      <c r="E154" s="3" t="s">
        <v>33</v>
      </c>
      <c r="F154" s="3" t="s">
        <v>297</v>
      </c>
      <c r="G154" s="3" t="s">
        <v>34</v>
      </c>
      <c r="H154" s="3" t="s">
        <v>286</v>
      </c>
      <c r="J154" s="3">
        <v>25</v>
      </c>
      <c r="K154" s="3" t="s">
        <v>36</v>
      </c>
      <c r="L154" s="3" t="s">
        <v>49</v>
      </c>
      <c r="M154" s="3" t="s">
        <v>27</v>
      </c>
    </row>
    <row r="155" spans="1:13" ht="12.5" x14ac:dyDescent="0.25">
      <c r="A155" s="2">
        <v>45417.814919652781</v>
      </c>
      <c r="B155" s="3" t="s">
        <v>127</v>
      </c>
      <c r="C155" s="3" t="s">
        <v>298</v>
      </c>
      <c r="D155" s="3" t="s">
        <v>32</v>
      </c>
      <c r="E155" s="3" t="s">
        <v>33</v>
      </c>
      <c r="F155" s="3" t="s">
        <v>299</v>
      </c>
      <c r="G155" s="3" t="s">
        <v>34</v>
      </c>
      <c r="H155" s="3" t="s">
        <v>300</v>
      </c>
      <c r="I155" s="3" t="s">
        <v>125</v>
      </c>
      <c r="J155" s="5" t="s">
        <v>301</v>
      </c>
      <c r="K155" s="3" t="s">
        <v>48</v>
      </c>
      <c r="L155" s="3" t="s">
        <v>21</v>
      </c>
      <c r="M155" s="3" t="s">
        <v>22</v>
      </c>
    </row>
    <row r="156" spans="1:13" ht="12.5" x14ac:dyDescent="0.25">
      <c r="A156" s="2">
        <v>45417.82153267361</v>
      </c>
      <c r="B156" s="3" t="s">
        <v>13</v>
      </c>
      <c r="D156" s="3" t="s">
        <v>14</v>
      </c>
      <c r="E156" s="3" t="s">
        <v>15</v>
      </c>
      <c r="F156" s="3" t="s">
        <v>76</v>
      </c>
      <c r="G156" s="3" t="s">
        <v>17</v>
      </c>
      <c r="H156" s="3" t="s">
        <v>119</v>
      </c>
      <c r="J156" s="4">
        <v>100000</v>
      </c>
      <c r="K156" s="3" t="s">
        <v>48</v>
      </c>
      <c r="L156" s="3" t="s">
        <v>49</v>
      </c>
      <c r="M156" s="3" t="s">
        <v>27</v>
      </c>
    </row>
    <row r="157" spans="1:13" ht="12.5" x14ac:dyDescent="0.25">
      <c r="A157" s="2">
        <v>45417.821580567128</v>
      </c>
      <c r="B157" s="3" t="s">
        <v>13</v>
      </c>
      <c r="D157" s="3" t="s">
        <v>32</v>
      </c>
      <c r="E157" s="3" t="s">
        <v>33</v>
      </c>
      <c r="F157" s="3" t="s">
        <v>24</v>
      </c>
      <c r="G157" s="3" t="s">
        <v>34</v>
      </c>
      <c r="H157" s="3" t="s">
        <v>302</v>
      </c>
      <c r="J157" s="3" t="s">
        <v>303</v>
      </c>
      <c r="K157" s="3" t="s">
        <v>36</v>
      </c>
      <c r="L157" s="3" t="s">
        <v>21</v>
      </c>
      <c r="M157" s="3" t="s">
        <v>22</v>
      </c>
    </row>
    <row r="158" spans="1:13" ht="12.5" x14ac:dyDescent="0.25">
      <c r="A158" s="2">
        <v>45417.822981585647</v>
      </c>
      <c r="B158" s="3" t="s">
        <v>13</v>
      </c>
      <c r="D158" s="3" t="s">
        <v>23</v>
      </c>
      <c r="E158" s="3" t="s">
        <v>15</v>
      </c>
      <c r="F158" s="3" t="s">
        <v>24</v>
      </c>
      <c r="G158" s="3" t="s">
        <v>34</v>
      </c>
      <c r="H158" s="3" t="s">
        <v>304</v>
      </c>
      <c r="J158" s="3">
        <v>40000</v>
      </c>
      <c r="K158" s="3" t="s">
        <v>199</v>
      </c>
      <c r="L158" s="3" t="s">
        <v>31</v>
      </c>
      <c r="M158" s="3" t="s">
        <v>22</v>
      </c>
    </row>
    <row r="159" spans="1:13" ht="12.5" x14ac:dyDescent="0.25">
      <c r="A159" s="2">
        <v>45417.835542187502</v>
      </c>
      <c r="B159" s="3" t="s">
        <v>42</v>
      </c>
      <c r="C159" s="3" t="s">
        <v>305</v>
      </c>
      <c r="D159" s="3" t="s">
        <v>14</v>
      </c>
      <c r="E159" s="3" t="s">
        <v>56</v>
      </c>
      <c r="F159" s="3" t="s">
        <v>46</v>
      </c>
      <c r="G159" s="3" t="s">
        <v>17</v>
      </c>
      <c r="H159" s="3" t="s">
        <v>95</v>
      </c>
      <c r="J159" s="3">
        <v>65000</v>
      </c>
      <c r="K159" s="3" t="s">
        <v>81</v>
      </c>
      <c r="L159" s="3" t="s">
        <v>49</v>
      </c>
      <c r="M159" s="3" t="s">
        <v>22</v>
      </c>
    </row>
    <row r="160" spans="1:13" ht="12.5" x14ac:dyDescent="0.25">
      <c r="A160" s="2">
        <v>45417.835808564814</v>
      </c>
      <c r="B160" s="3" t="s">
        <v>55</v>
      </c>
      <c r="D160" s="3" t="s">
        <v>14</v>
      </c>
      <c r="E160" s="3" t="s">
        <v>56</v>
      </c>
      <c r="F160" s="3" t="s">
        <v>306</v>
      </c>
      <c r="G160" s="3" t="s">
        <v>34</v>
      </c>
      <c r="H160" s="3" t="s">
        <v>307</v>
      </c>
      <c r="J160" s="3">
        <v>65000</v>
      </c>
      <c r="K160" s="3" t="s">
        <v>199</v>
      </c>
      <c r="L160" s="3" t="s">
        <v>49</v>
      </c>
      <c r="M160" s="3" t="s">
        <v>27</v>
      </c>
    </row>
    <row r="161" spans="1:13" ht="12.5" x14ac:dyDescent="0.25">
      <c r="A161" s="2">
        <v>45417.836733472221</v>
      </c>
      <c r="B161" s="3" t="s">
        <v>13</v>
      </c>
      <c r="D161" s="3" t="s">
        <v>14</v>
      </c>
      <c r="E161" s="3" t="s">
        <v>56</v>
      </c>
      <c r="F161" s="3" t="s">
        <v>76</v>
      </c>
      <c r="G161" s="3" t="s">
        <v>34</v>
      </c>
      <c r="H161" s="3" t="s">
        <v>29</v>
      </c>
      <c r="J161" s="3">
        <v>109000</v>
      </c>
      <c r="K161" s="3" t="s">
        <v>30</v>
      </c>
      <c r="L161" s="3" t="s">
        <v>31</v>
      </c>
      <c r="M161" s="3" t="s">
        <v>27</v>
      </c>
    </row>
    <row r="162" spans="1:13" ht="12.5" x14ac:dyDescent="0.25">
      <c r="A162" s="2">
        <v>45417.843617743056</v>
      </c>
      <c r="B162" s="3" t="s">
        <v>13</v>
      </c>
      <c r="D162" s="3" t="s">
        <v>14</v>
      </c>
      <c r="E162" s="3" t="s">
        <v>56</v>
      </c>
      <c r="F162" s="3" t="s">
        <v>120</v>
      </c>
      <c r="G162" s="3" t="s">
        <v>34</v>
      </c>
      <c r="H162" s="3" t="s">
        <v>308</v>
      </c>
      <c r="J162" s="4">
        <v>70000</v>
      </c>
      <c r="K162" s="3" t="s">
        <v>48</v>
      </c>
      <c r="L162" s="3" t="s">
        <v>49</v>
      </c>
      <c r="M162" s="3" t="s">
        <v>27</v>
      </c>
    </row>
    <row r="163" spans="1:13" ht="12.5" x14ac:dyDescent="0.25">
      <c r="A163" s="2">
        <v>45417.850126909718</v>
      </c>
      <c r="B163" s="3" t="s">
        <v>42</v>
      </c>
      <c r="C163" s="3" t="s">
        <v>309</v>
      </c>
      <c r="D163" s="3" t="s">
        <v>23</v>
      </c>
      <c r="E163" s="3" t="s">
        <v>15</v>
      </c>
      <c r="F163" s="3" t="s">
        <v>310</v>
      </c>
      <c r="G163" s="3" t="s">
        <v>17</v>
      </c>
      <c r="H163" s="3" t="s">
        <v>47</v>
      </c>
      <c r="J163" s="3">
        <v>100000</v>
      </c>
      <c r="K163" s="3" t="s">
        <v>81</v>
      </c>
      <c r="L163" s="3" t="s">
        <v>49</v>
      </c>
      <c r="M163" s="3" t="s">
        <v>27</v>
      </c>
    </row>
    <row r="164" spans="1:13" ht="12.5" x14ac:dyDescent="0.25">
      <c r="A164" s="2">
        <v>45417.85270447917</v>
      </c>
      <c r="B164" s="3" t="s">
        <v>13</v>
      </c>
      <c r="C164" s="3" t="s">
        <v>311</v>
      </c>
      <c r="D164" s="3" t="s">
        <v>14</v>
      </c>
      <c r="E164" s="3" t="s">
        <v>56</v>
      </c>
      <c r="F164" s="3" t="s">
        <v>16</v>
      </c>
      <c r="G164" s="3" t="s">
        <v>34</v>
      </c>
      <c r="H164" s="3" t="s">
        <v>312</v>
      </c>
      <c r="I164" s="3" t="s">
        <v>313</v>
      </c>
      <c r="J164" s="3">
        <v>100000</v>
      </c>
      <c r="K164" s="3" t="s">
        <v>66</v>
      </c>
      <c r="L164" s="3" t="s">
        <v>49</v>
      </c>
      <c r="M164" s="3" t="s">
        <v>27</v>
      </c>
    </row>
    <row r="165" spans="1:13" ht="12.5" x14ac:dyDescent="0.25">
      <c r="A165" s="2">
        <v>45417.855406666669</v>
      </c>
      <c r="B165" s="3" t="s">
        <v>13</v>
      </c>
      <c r="D165" s="3" t="s">
        <v>23</v>
      </c>
      <c r="E165" s="3" t="s">
        <v>15</v>
      </c>
      <c r="F165" s="3" t="s">
        <v>24</v>
      </c>
      <c r="G165" s="3" t="s">
        <v>17</v>
      </c>
      <c r="H165" s="3" t="s">
        <v>85</v>
      </c>
      <c r="J165" s="3">
        <v>30000</v>
      </c>
      <c r="K165" s="3" t="s">
        <v>20</v>
      </c>
      <c r="L165" s="3" t="s">
        <v>49</v>
      </c>
      <c r="M165" s="3" t="s">
        <v>22</v>
      </c>
    </row>
    <row r="166" spans="1:13" ht="12.5" x14ac:dyDescent="0.25">
      <c r="A166" s="2">
        <v>45417.888434050925</v>
      </c>
      <c r="B166" s="3" t="s">
        <v>13</v>
      </c>
      <c r="D166" s="3" t="s">
        <v>23</v>
      </c>
      <c r="E166" s="3" t="s">
        <v>33</v>
      </c>
      <c r="F166" s="3" t="s">
        <v>28</v>
      </c>
      <c r="G166" s="3" t="s">
        <v>34</v>
      </c>
      <c r="H166" s="3" t="s">
        <v>217</v>
      </c>
      <c r="J166" s="3">
        <v>400000</v>
      </c>
      <c r="K166" s="3" t="s">
        <v>97</v>
      </c>
      <c r="L166" s="3" t="s">
        <v>21</v>
      </c>
      <c r="M166" s="3" t="s">
        <v>27</v>
      </c>
    </row>
    <row r="167" spans="1:13" ht="12.5" x14ac:dyDescent="0.25">
      <c r="A167" s="2">
        <v>45417.941730972219</v>
      </c>
      <c r="B167" s="3" t="s">
        <v>13</v>
      </c>
      <c r="D167" s="3" t="s">
        <v>69</v>
      </c>
      <c r="E167" s="3" t="s">
        <v>56</v>
      </c>
      <c r="F167" s="3" t="s">
        <v>274</v>
      </c>
      <c r="G167" s="3" t="s">
        <v>34</v>
      </c>
      <c r="H167" s="3" t="s">
        <v>286</v>
      </c>
      <c r="J167" s="3">
        <v>70000</v>
      </c>
      <c r="K167" s="3" t="s">
        <v>87</v>
      </c>
      <c r="L167" s="3" t="s">
        <v>49</v>
      </c>
      <c r="M167" s="3" t="s">
        <v>27</v>
      </c>
    </row>
    <row r="168" spans="1:13" ht="12.5" x14ac:dyDescent="0.25">
      <c r="A168" s="2">
        <v>45417.994089629632</v>
      </c>
      <c r="B168" s="3" t="s">
        <v>127</v>
      </c>
      <c r="C168" s="3" t="s">
        <v>284</v>
      </c>
      <c r="D168" s="3" t="s">
        <v>32</v>
      </c>
      <c r="E168" s="3" t="s">
        <v>33</v>
      </c>
      <c r="F168" s="3" t="s">
        <v>314</v>
      </c>
      <c r="G168" s="3" t="s">
        <v>34</v>
      </c>
      <c r="H168" s="3" t="s">
        <v>315</v>
      </c>
      <c r="J168" s="3">
        <v>0</v>
      </c>
      <c r="K168" s="3" t="s">
        <v>316</v>
      </c>
      <c r="L168" s="3" t="s">
        <v>31</v>
      </c>
      <c r="M168" s="3" t="s">
        <v>27</v>
      </c>
    </row>
    <row r="169" spans="1:13" ht="12.5" x14ac:dyDescent="0.25">
      <c r="A169" s="2">
        <v>45418.103330752318</v>
      </c>
      <c r="B169" s="3" t="s">
        <v>42</v>
      </c>
      <c r="D169" s="3" t="s">
        <v>23</v>
      </c>
      <c r="E169" s="3" t="s">
        <v>15</v>
      </c>
      <c r="F169" s="3" t="s">
        <v>19</v>
      </c>
      <c r="G169" s="3" t="s">
        <v>17</v>
      </c>
      <c r="H169" s="3" t="s">
        <v>202</v>
      </c>
      <c r="J169" s="3" t="s">
        <v>19</v>
      </c>
      <c r="K169" s="3" t="s">
        <v>20</v>
      </c>
      <c r="L169" s="3" t="s">
        <v>21</v>
      </c>
      <c r="M169" s="3" t="s">
        <v>22</v>
      </c>
    </row>
    <row r="170" spans="1:13" ht="12.5" x14ac:dyDescent="0.25">
      <c r="A170" s="2">
        <v>45418.214367199078</v>
      </c>
      <c r="B170" s="3" t="s">
        <v>13</v>
      </c>
      <c r="D170" s="3" t="s">
        <v>23</v>
      </c>
      <c r="E170" s="3" t="s">
        <v>56</v>
      </c>
      <c r="F170" s="3" t="s">
        <v>317</v>
      </c>
      <c r="G170" s="3" t="s">
        <v>34</v>
      </c>
      <c r="H170" s="3" t="s">
        <v>265</v>
      </c>
      <c r="J170" s="3">
        <v>312000</v>
      </c>
      <c r="K170" s="3" t="s">
        <v>81</v>
      </c>
      <c r="L170" s="3" t="s">
        <v>21</v>
      </c>
      <c r="M170" s="3" t="s">
        <v>27</v>
      </c>
    </row>
    <row r="171" spans="1:13" ht="12.5" x14ac:dyDescent="0.25">
      <c r="A171" s="2">
        <v>45418.558073981483</v>
      </c>
      <c r="B171" s="3" t="s">
        <v>13</v>
      </c>
      <c r="D171" s="3" t="s">
        <v>14</v>
      </c>
      <c r="E171" s="3" t="s">
        <v>56</v>
      </c>
      <c r="F171" s="3" t="s">
        <v>318</v>
      </c>
      <c r="G171" s="3" t="s">
        <v>17</v>
      </c>
      <c r="H171" s="3" t="s">
        <v>29</v>
      </c>
      <c r="J171" s="3">
        <v>100000</v>
      </c>
      <c r="K171" s="3" t="s">
        <v>48</v>
      </c>
      <c r="L171" s="3" t="s">
        <v>49</v>
      </c>
      <c r="M171" s="3" t="s">
        <v>27</v>
      </c>
    </row>
    <row r="172" spans="1:13" ht="12.5" x14ac:dyDescent="0.25">
      <c r="A172" s="2">
        <v>45418.58849091435</v>
      </c>
      <c r="B172" s="3" t="s">
        <v>13</v>
      </c>
      <c r="D172" s="3" t="s">
        <v>32</v>
      </c>
      <c r="E172" s="3" t="s">
        <v>15</v>
      </c>
      <c r="F172" s="3" t="s">
        <v>319</v>
      </c>
      <c r="G172" s="3" t="s">
        <v>34</v>
      </c>
      <c r="H172" s="3" t="s">
        <v>156</v>
      </c>
      <c r="J172" s="3">
        <v>25000</v>
      </c>
      <c r="K172" s="3" t="s">
        <v>20</v>
      </c>
      <c r="L172" s="3" t="s">
        <v>49</v>
      </c>
      <c r="M172" s="3" t="s">
        <v>27</v>
      </c>
    </row>
    <row r="173" spans="1:13" ht="12.5" x14ac:dyDescent="0.25">
      <c r="A173" s="2">
        <v>45418.623568009258</v>
      </c>
      <c r="B173" s="3" t="s">
        <v>13</v>
      </c>
      <c r="D173" s="3" t="s">
        <v>32</v>
      </c>
      <c r="E173" s="3" t="s">
        <v>15</v>
      </c>
      <c r="F173" s="3" t="s">
        <v>219</v>
      </c>
      <c r="G173" s="3" t="s">
        <v>34</v>
      </c>
      <c r="H173" s="3" t="s">
        <v>320</v>
      </c>
      <c r="I173" s="3" t="s">
        <v>313</v>
      </c>
      <c r="J173" s="3">
        <v>18000</v>
      </c>
      <c r="K173" s="3" t="s">
        <v>36</v>
      </c>
      <c r="L173" s="3" t="s">
        <v>31</v>
      </c>
      <c r="M173" s="3" t="s">
        <v>22</v>
      </c>
    </row>
    <row r="174" spans="1:13" ht="12.5" x14ac:dyDescent="0.25">
      <c r="A174" s="2">
        <v>45418.717786469904</v>
      </c>
      <c r="B174" s="3" t="s">
        <v>42</v>
      </c>
      <c r="C174" s="3" t="s">
        <v>321</v>
      </c>
      <c r="D174" s="3" t="s">
        <v>14</v>
      </c>
      <c r="E174" s="3" t="s">
        <v>33</v>
      </c>
      <c r="F174" s="3" t="s">
        <v>322</v>
      </c>
      <c r="G174" s="3" t="s">
        <v>17</v>
      </c>
      <c r="H174" s="3" t="s">
        <v>248</v>
      </c>
      <c r="J174" s="3">
        <v>90100</v>
      </c>
      <c r="K174" s="3" t="s">
        <v>30</v>
      </c>
      <c r="L174" s="3" t="s">
        <v>49</v>
      </c>
      <c r="M174" s="3" t="s">
        <v>27</v>
      </c>
    </row>
    <row r="175" spans="1:13" ht="12.5" x14ac:dyDescent="0.25">
      <c r="A175" s="2">
        <v>45418.772892071764</v>
      </c>
      <c r="B175" s="3" t="s">
        <v>13</v>
      </c>
      <c r="D175" s="3" t="s">
        <v>14</v>
      </c>
      <c r="E175" s="3" t="s">
        <v>59</v>
      </c>
      <c r="F175" s="3" t="s">
        <v>323</v>
      </c>
      <c r="G175" s="3" t="s">
        <v>17</v>
      </c>
      <c r="H175" s="3" t="s">
        <v>29</v>
      </c>
      <c r="J175" s="3">
        <v>124000</v>
      </c>
      <c r="K175" s="3" t="s">
        <v>218</v>
      </c>
      <c r="L175" s="3" t="s">
        <v>49</v>
      </c>
      <c r="M175" s="3" t="s">
        <v>27</v>
      </c>
    </row>
    <row r="176" spans="1:13" ht="12.5" x14ac:dyDescent="0.25">
      <c r="A176" s="2">
        <v>45418.774775671292</v>
      </c>
      <c r="B176" s="3" t="s">
        <v>13</v>
      </c>
      <c r="D176" s="3" t="s">
        <v>14</v>
      </c>
      <c r="E176" s="3" t="s">
        <v>56</v>
      </c>
      <c r="F176" s="3" t="s">
        <v>204</v>
      </c>
      <c r="G176" s="3" t="s">
        <v>34</v>
      </c>
      <c r="H176" s="3" t="s">
        <v>324</v>
      </c>
      <c r="I176" s="3" t="s">
        <v>325</v>
      </c>
      <c r="J176" s="3">
        <v>310000</v>
      </c>
      <c r="K176" s="3" t="s">
        <v>48</v>
      </c>
      <c r="L176" s="3" t="s">
        <v>21</v>
      </c>
      <c r="M176" s="3" t="s">
        <v>27</v>
      </c>
    </row>
    <row r="177" spans="1:13" ht="12.5" x14ac:dyDescent="0.25">
      <c r="A177" s="2">
        <v>45418.816287650465</v>
      </c>
      <c r="B177" s="3" t="s">
        <v>13</v>
      </c>
      <c r="D177" s="3" t="s">
        <v>32</v>
      </c>
      <c r="E177" s="3" t="s">
        <v>33</v>
      </c>
      <c r="F177" s="3" t="s">
        <v>270</v>
      </c>
      <c r="G177" s="3" t="s">
        <v>17</v>
      </c>
      <c r="H177" s="3" t="s">
        <v>183</v>
      </c>
      <c r="J177" s="3">
        <v>25000</v>
      </c>
      <c r="K177" s="3" t="s">
        <v>20</v>
      </c>
      <c r="L177" s="3" t="s">
        <v>31</v>
      </c>
      <c r="M177" s="3" t="s">
        <v>22</v>
      </c>
    </row>
    <row r="178" spans="1:13" ht="12.5" x14ac:dyDescent="0.25">
      <c r="A178" s="2">
        <v>45418.819841527773</v>
      </c>
      <c r="B178" s="3" t="s">
        <v>42</v>
      </c>
      <c r="C178" s="3" t="s">
        <v>326</v>
      </c>
      <c r="D178" s="3" t="s">
        <v>23</v>
      </c>
      <c r="E178" s="3" t="s">
        <v>15</v>
      </c>
      <c r="F178" s="3" t="s">
        <v>327</v>
      </c>
      <c r="G178" s="3" t="s">
        <v>34</v>
      </c>
      <c r="H178" s="3" t="s">
        <v>119</v>
      </c>
      <c r="J178" s="3">
        <v>20000</v>
      </c>
      <c r="K178" s="3" t="s">
        <v>20</v>
      </c>
      <c r="L178" s="3" t="s">
        <v>31</v>
      </c>
      <c r="M178" s="3" t="s">
        <v>27</v>
      </c>
    </row>
    <row r="179" spans="1:13" ht="12.5" x14ac:dyDescent="0.25">
      <c r="A179" s="2">
        <v>45418.833448379628</v>
      </c>
      <c r="B179" s="3" t="s">
        <v>42</v>
      </c>
      <c r="C179" s="3" t="s">
        <v>328</v>
      </c>
      <c r="D179" s="3" t="s">
        <v>32</v>
      </c>
      <c r="E179" s="3" t="s">
        <v>15</v>
      </c>
      <c r="F179" s="3" t="s">
        <v>329</v>
      </c>
      <c r="G179" s="3" t="s">
        <v>17</v>
      </c>
      <c r="H179" s="3" t="s">
        <v>223</v>
      </c>
      <c r="J179" s="3">
        <v>0</v>
      </c>
      <c r="K179" s="3" t="s">
        <v>330</v>
      </c>
      <c r="L179" s="3" t="s">
        <v>31</v>
      </c>
      <c r="M179" s="3" t="s">
        <v>22</v>
      </c>
    </row>
    <row r="180" spans="1:13" ht="12.5" x14ac:dyDescent="0.25">
      <c r="A180" s="2">
        <v>45418.835980381948</v>
      </c>
      <c r="B180" s="3" t="s">
        <v>13</v>
      </c>
      <c r="D180" s="3" t="s">
        <v>69</v>
      </c>
      <c r="E180" s="3" t="s">
        <v>59</v>
      </c>
      <c r="F180" s="3" t="s">
        <v>331</v>
      </c>
      <c r="G180" s="3" t="s">
        <v>34</v>
      </c>
      <c r="H180" s="3" t="s">
        <v>332</v>
      </c>
      <c r="J180" s="3">
        <v>75000</v>
      </c>
      <c r="K180" s="3" t="s">
        <v>53</v>
      </c>
      <c r="L180" s="3" t="s">
        <v>31</v>
      </c>
      <c r="M180" s="3" t="s">
        <v>22</v>
      </c>
    </row>
    <row r="181" spans="1:13" ht="12.5" x14ac:dyDescent="0.25">
      <c r="A181" s="2">
        <v>45418.838784259264</v>
      </c>
      <c r="B181" s="3" t="s">
        <v>127</v>
      </c>
      <c r="D181" s="3" t="s">
        <v>69</v>
      </c>
      <c r="E181" s="3" t="s">
        <v>15</v>
      </c>
      <c r="F181" s="3" t="s">
        <v>28</v>
      </c>
      <c r="G181" s="3" t="s">
        <v>34</v>
      </c>
      <c r="H181" s="3" t="s">
        <v>96</v>
      </c>
      <c r="J181" s="3">
        <v>254000</v>
      </c>
      <c r="K181" s="3" t="s">
        <v>20</v>
      </c>
      <c r="L181" s="3" t="s">
        <v>54</v>
      </c>
      <c r="M181" s="3" t="s">
        <v>22</v>
      </c>
    </row>
    <row r="182" spans="1:13" ht="12.5" x14ac:dyDescent="0.25">
      <c r="A182" s="2">
        <v>45418.850899155092</v>
      </c>
      <c r="B182" s="3" t="s">
        <v>13</v>
      </c>
      <c r="D182" s="3" t="s">
        <v>69</v>
      </c>
      <c r="E182" s="3" t="s">
        <v>15</v>
      </c>
      <c r="F182" s="3" t="s">
        <v>333</v>
      </c>
      <c r="G182" s="3" t="s">
        <v>34</v>
      </c>
      <c r="H182" s="3" t="s">
        <v>77</v>
      </c>
      <c r="I182" s="3" t="s">
        <v>334</v>
      </c>
      <c r="J182" s="3">
        <v>143500</v>
      </c>
      <c r="K182" s="3" t="s">
        <v>335</v>
      </c>
      <c r="L182" s="3" t="s">
        <v>54</v>
      </c>
      <c r="M182" s="3" t="s">
        <v>27</v>
      </c>
    </row>
    <row r="183" spans="1:13" ht="12.5" x14ac:dyDescent="0.25">
      <c r="A183" s="2">
        <v>45418.898018391206</v>
      </c>
      <c r="B183" s="3" t="s">
        <v>13</v>
      </c>
      <c r="C183" s="3" t="s">
        <v>336</v>
      </c>
      <c r="D183" s="3" t="s">
        <v>23</v>
      </c>
      <c r="E183" s="3" t="s">
        <v>15</v>
      </c>
      <c r="F183" s="3" t="s">
        <v>327</v>
      </c>
      <c r="G183" s="3" t="s">
        <v>17</v>
      </c>
      <c r="H183" s="3" t="s">
        <v>190</v>
      </c>
      <c r="J183" s="3">
        <v>75000</v>
      </c>
      <c r="K183" s="3" t="s">
        <v>199</v>
      </c>
      <c r="L183" s="3" t="s">
        <v>31</v>
      </c>
      <c r="M183" s="3" t="s">
        <v>22</v>
      </c>
    </row>
    <row r="184" spans="1:13" ht="12.5" x14ac:dyDescent="0.25">
      <c r="A184" s="2">
        <v>45419.366625358802</v>
      </c>
      <c r="B184" s="3" t="s">
        <v>13</v>
      </c>
      <c r="C184" s="3" t="s">
        <v>337</v>
      </c>
      <c r="D184" s="3" t="s">
        <v>14</v>
      </c>
      <c r="E184" s="3" t="s">
        <v>56</v>
      </c>
      <c r="F184" s="3" t="s">
        <v>338</v>
      </c>
      <c r="G184" s="3" t="s">
        <v>34</v>
      </c>
      <c r="H184" s="3" t="s">
        <v>61</v>
      </c>
      <c r="J184" s="3">
        <v>80000</v>
      </c>
      <c r="K184" s="3" t="s">
        <v>81</v>
      </c>
      <c r="L184" s="3" t="s">
        <v>49</v>
      </c>
      <c r="M184" s="3" t="s">
        <v>27</v>
      </c>
    </row>
    <row r="185" spans="1:13" ht="12.5" x14ac:dyDescent="0.25">
      <c r="A185" s="2">
        <v>45419.412500370367</v>
      </c>
      <c r="B185" s="3" t="s">
        <v>13</v>
      </c>
      <c r="D185" s="3" t="s">
        <v>23</v>
      </c>
      <c r="E185" s="3" t="s">
        <v>33</v>
      </c>
      <c r="F185" s="3" t="s">
        <v>339</v>
      </c>
      <c r="G185" s="3" t="s">
        <v>34</v>
      </c>
      <c r="H185" s="3" t="s">
        <v>340</v>
      </c>
      <c r="J185" s="5" t="s">
        <v>39</v>
      </c>
      <c r="K185" s="3" t="s">
        <v>341</v>
      </c>
      <c r="L185" s="3" t="s">
        <v>21</v>
      </c>
      <c r="M185" s="3" t="s">
        <v>22</v>
      </c>
    </row>
    <row r="186" spans="1:13" ht="12.5" x14ac:dyDescent="0.25">
      <c r="A186" s="2">
        <v>45419.427853344911</v>
      </c>
      <c r="B186" s="3" t="s">
        <v>127</v>
      </c>
      <c r="D186" s="3" t="s">
        <v>14</v>
      </c>
      <c r="E186" s="3" t="s">
        <v>45</v>
      </c>
      <c r="F186" s="3" t="s">
        <v>342</v>
      </c>
      <c r="G186" s="3" t="s">
        <v>34</v>
      </c>
      <c r="H186" s="3" t="s">
        <v>343</v>
      </c>
      <c r="J186" s="3">
        <v>330000</v>
      </c>
      <c r="K186" s="3" t="s">
        <v>30</v>
      </c>
      <c r="L186" s="3" t="s">
        <v>54</v>
      </c>
      <c r="M186" s="3" t="s">
        <v>27</v>
      </c>
    </row>
    <row r="187" spans="1:13" ht="12.5" x14ac:dyDescent="0.25">
      <c r="A187" s="2">
        <v>45419.440423958338</v>
      </c>
      <c r="B187" s="3" t="s">
        <v>55</v>
      </c>
      <c r="D187" s="3" t="s">
        <v>69</v>
      </c>
      <c r="E187" s="3" t="s">
        <v>45</v>
      </c>
      <c r="F187" s="3" t="s">
        <v>28</v>
      </c>
      <c r="G187" s="3" t="s">
        <v>34</v>
      </c>
      <c r="H187" s="3" t="s">
        <v>202</v>
      </c>
      <c r="J187" s="3">
        <v>440000</v>
      </c>
      <c r="K187" s="3" t="s">
        <v>30</v>
      </c>
      <c r="L187" s="3" t="s">
        <v>31</v>
      </c>
      <c r="M187" s="3" t="s">
        <v>27</v>
      </c>
    </row>
    <row r="188" spans="1:13" ht="12.5" x14ac:dyDescent="0.25">
      <c r="A188" s="2">
        <v>45419.448493680553</v>
      </c>
      <c r="B188" s="3" t="s">
        <v>13</v>
      </c>
      <c r="D188" s="3" t="s">
        <v>32</v>
      </c>
      <c r="E188" s="3" t="s">
        <v>33</v>
      </c>
      <c r="F188" s="3" t="s">
        <v>344</v>
      </c>
      <c r="G188" s="3" t="s">
        <v>34</v>
      </c>
      <c r="H188" s="3" t="s">
        <v>345</v>
      </c>
      <c r="J188" s="3" t="s">
        <v>346</v>
      </c>
      <c r="K188" s="3" t="s">
        <v>66</v>
      </c>
      <c r="L188" s="3" t="s">
        <v>31</v>
      </c>
      <c r="M188" s="3" t="s">
        <v>22</v>
      </c>
    </row>
    <row r="189" spans="1:13" ht="12.5" x14ac:dyDescent="0.25">
      <c r="A189" s="2">
        <v>45419.470563657407</v>
      </c>
      <c r="B189" s="3" t="s">
        <v>127</v>
      </c>
      <c r="D189" s="3" t="s">
        <v>23</v>
      </c>
      <c r="E189" s="3" t="s">
        <v>33</v>
      </c>
      <c r="F189" s="3" t="s">
        <v>347</v>
      </c>
      <c r="G189" s="3" t="s">
        <v>17</v>
      </c>
      <c r="H189" s="3" t="s">
        <v>348</v>
      </c>
      <c r="J189" s="3" t="s">
        <v>349</v>
      </c>
      <c r="K189" s="3" t="s">
        <v>48</v>
      </c>
      <c r="L189" s="3" t="s">
        <v>54</v>
      </c>
      <c r="M189" s="3" t="s">
        <v>22</v>
      </c>
    </row>
    <row r="190" spans="1:13" ht="12.5" x14ac:dyDescent="0.25">
      <c r="A190" s="2">
        <v>45419.480514479168</v>
      </c>
      <c r="B190" s="3" t="s">
        <v>13</v>
      </c>
      <c r="D190" s="3" t="s">
        <v>23</v>
      </c>
      <c r="E190" s="3" t="s">
        <v>15</v>
      </c>
      <c r="F190" s="3" t="s">
        <v>168</v>
      </c>
      <c r="G190" s="3" t="s">
        <v>17</v>
      </c>
      <c r="H190" s="3" t="s">
        <v>286</v>
      </c>
      <c r="J190" s="3">
        <v>190000</v>
      </c>
      <c r="K190" s="3" t="s">
        <v>350</v>
      </c>
      <c r="L190" s="3" t="s">
        <v>31</v>
      </c>
      <c r="M190" s="3" t="s">
        <v>27</v>
      </c>
    </row>
    <row r="191" spans="1:13" ht="12.5" x14ac:dyDescent="0.25">
      <c r="A191" s="2">
        <v>45419.567751342591</v>
      </c>
      <c r="B191" s="3" t="s">
        <v>13</v>
      </c>
      <c r="C191" s="3" t="s">
        <v>351</v>
      </c>
      <c r="D191" s="3" t="s">
        <v>23</v>
      </c>
      <c r="E191" s="3" t="s">
        <v>15</v>
      </c>
      <c r="F191" s="3" t="s">
        <v>352</v>
      </c>
      <c r="G191" s="3" t="s">
        <v>34</v>
      </c>
      <c r="H191" s="3" t="s">
        <v>353</v>
      </c>
      <c r="J191" s="3">
        <v>70000</v>
      </c>
      <c r="K191" s="3" t="s">
        <v>20</v>
      </c>
      <c r="L191" s="3" t="s">
        <v>49</v>
      </c>
      <c r="M191" s="3" t="s">
        <v>27</v>
      </c>
    </row>
    <row r="192" spans="1:13" ht="12.5" x14ac:dyDescent="0.25">
      <c r="A192" s="2">
        <v>45419.5710602662</v>
      </c>
      <c r="B192" s="3" t="s">
        <v>13</v>
      </c>
      <c r="D192" s="3" t="s">
        <v>69</v>
      </c>
      <c r="E192" s="3" t="s">
        <v>59</v>
      </c>
      <c r="F192" s="3" t="s">
        <v>354</v>
      </c>
      <c r="G192" s="3" t="s">
        <v>34</v>
      </c>
      <c r="H192" s="3" t="s">
        <v>355</v>
      </c>
      <c r="J192" s="3">
        <v>300000</v>
      </c>
      <c r="K192" s="3" t="s">
        <v>199</v>
      </c>
      <c r="L192" s="3" t="s">
        <v>31</v>
      </c>
      <c r="M192" s="3" t="s">
        <v>22</v>
      </c>
    </row>
    <row r="193" spans="1:13" ht="12.5" x14ac:dyDescent="0.25">
      <c r="A193" s="2">
        <v>45419.598129398146</v>
      </c>
      <c r="B193" s="3" t="s">
        <v>42</v>
      </c>
      <c r="C193" s="3" t="s">
        <v>356</v>
      </c>
      <c r="D193" s="3" t="s">
        <v>23</v>
      </c>
      <c r="E193" s="3" t="s">
        <v>15</v>
      </c>
      <c r="F193" s="3" t="s">
        <v>357</v>
      </c>
      <c r="G193" s="3" t="s">
        <v>17</v>
      </c>
      <c r="H193" s="3" t="s">
        <v>29</v>
      </c>
      <c r="J193" s="3">
        <v>70000</v>
      </c>
      <c r="K193" s="3" t="s">
        <v>66</v>
      </c>
      <c r="L193" s="3" t="s">
        <v>49</v>
      </c>
      <c r="M193" s="3" t="s">
        <v>27</v>
      </c>
    </row>
    <row r="194" spans="1:13" ht="12.5" x14ac:dyDescent="0.25">
      <c r="A194" s="2">
        <v>45419.718731620371</v>
      </c>
      <c r="B194" s="3" t="s">
        <v>13</v>
      </c>
      <c r="D194" s="3" t="s">
        <v>69</v>
      </c>
      <c r="E194" s="3" t="s">
        <v>59</v>
      </c>
      <c r="F194" s="3" t="s">
        <v>244</v>
      </c>
      <c r="G194" s="3" t="s">
        <v>34</v>
      </c>
      <c r="H194" s="3" t="s">
        <v>86</v>
      </c>
      <c r="J194" s="3">
        <v>670000</v>
      </c>
      <c r="K194" s="3" t="s">
        <v>358</v>
      </c>
      <c r="L194" s="3" t="s">
        <v>31</v>
      </c>
      <c r="M194" s="3" t="s">
        <v>27</v>
      </c>
    </row>
    <row r="195" spans="1:13" ht="12.5" x14ac:dyDescent="0.25">
      <c r="A195" s="2">
        <v>45419.747271087967</v>
      </c>
      <c r="B195" s="3" t="s">
        <v>42</v>
      </c>
      <c r="C195" s="3" t="s">
        <v>359</v>
      </c>
      <c r="D195" s="3" t="s">
        <v>23</v>
      </c>
      <c r="E195" s="3" t="s">
        <v>15</v>
      </c>
      <c r="F195" s="3" t="s">
        <v>270</v>
      </c>
      <c r="G195" s="3" t="s">
        <v>34</v>
      </c>
      <c r="H195" s="3" t="s">
        <v>25</v>
      </c>
      <c r="J195" s="3">
        <v>130000</v>
      </c>
      <c r="K195" s="3" t="s">
        <v>48</v>
      </c>
      <c r="L195" s="3" t="s">
        <v>49</v>
      </c>
      <c r="M195" s="3" t="s">
        <v>22</v>
      </c>
    </row>
    <row r="196" spans="1:13" ht="12.5" x14ac:dyDescent="0.25">
      <c r="A196" s="2">
        <v>45419.752196631947</v>
      </c>
      <c r="B196" s="3" t="s">
        <v>13</v>
      </c>
      <c r="D196" s="3" t="s">
        <v>14</v>
      </c>
      <c r="E196" s="3" t="s">
        <v>56</v>
      </c>
      <c r="F196" s="3" t="s">
        <v>360</v>
      </c>
      <c r="G196" s="3" t="s">
        <v>17</v>
      </c>
      <c r="H196" s="3" t="s">
        <v>117</v>
      </c>
      <c r="J196" s="4">
        <v>300000</v>
      </c>
      <c r="K196" s="3" t="s">
        <v>361</v>
      </c>
      <c r="L196" s="3" t="s">
        <v>21</v>
      </c>
      <c r="M196" s="3" t="s">
        <v>27</v>
      </c>
    </row>
    <row r="197" spans="1:13" ht="12.5" x14ac:dyDescent="0.25">
      <c r="A197" s="2">
        <v>45419.780193425926</v>
      </c>
      <c r="B197" s="3" t="s">
        <v>13</v>
      </c>
      <c r="D197" s="3" t="s">
        <v>44</v>
      </c>
      <c r="E197" s="3" t="s">
        <v>45</v>
      </c>
      <c r="F197" s="3" t="s">
        <v>219</v>
      </c>
      <c r="G197" s="3" t="s">
        <v>34</v>
      </c>
      <c r="H197" s="3" t="s">
        <v>362</v>
      </c>
      <c r="J197" s="3" t="s">
        <v>363</v>
      </c>
      <c r="K197" s="3" t="s">
        <v>364</v>
      </c>
      <c r="L197" s="3" t="s">
        <v>54</v>
      </c>
      <c r="M197" s="3" t="s">
        <v>27</v>
      </c>
    </row>
    <row r="198" spans="1:13" ht="12.5" x14ac:dyDescent="0.25">
      <c r="A198" s="2">
        <v>45419.783392280093</v>
      </c>
      <c r="B198" s="3" t="s">
        <v>13</v>
      </c>
      <c r="D198" s="3" t="s">
        <v>14</v>
      </c>
      <c r="E198" s="3" t="s">
        <v>33</v>
      </c>
      <c r="F198" s="3" t="s">
        <v>28</v>
      </c>
      <c r="G198" s="3" t="s">
        <v>34</v>
      </c>
      <c r="H198" s="3" t="s">
        <v>47</v>
      </c>
      <c r="J198" s="3">
        <v>70000</v>
      </c>
      <c r="K198" s="3" t="s">
        <v>365</v>
      </c>
      <c r="L198" s="3" t="s">
        <v>49</v>
      </c>
      <c r="M198" s="3" t="s">
        <v>27</v>
      </c>
    </row>
    <row r="199" spans="1:13" ht="12.5" x14ac:dyDescent="0.25">
      <c r="A199" s="2">
        <v>45419.791371874999</v>
      </c>
      <c r="B199" s="3" t="s">
        <v>127</v>
      </c>
      <c r="D199" s="3" t="s">
        <v>32</v>
      </c>
      <c r="E199" s="3" t="s">
        <v>33</v>
      </c>
      <c r="F199" s="3" t="s">
        <v>366</v>
      </c>
      <c r="G199" s="3" t="s">
        <v>17</v>
      </c>
      <c r="H199" s="3" t="s">
        <v>99</v>
      </c>
      <c r="J199" s="3">
        <v>35728.300000000003</v>
      </c>
      <c r="K199" s="3" t="s">
        <v>20</v>
      </c>
      <c r="L199" s="3" t="s">
        <v>21</v>
      </c>
      <c r="M199" s="3" t="s">
        <v>22</v>
      </c>
    </row>
    <row r="200" spans="1:13" ht="12.5" x14ac:dyDescent="0.25">
      <c r="A200" s="2">
        <v>45419.809368136572</v>
      </c>
      <c r="B200" s="3" t="s">
        <v>42</v>
      </c>
      <c r="D200" s="3" t="s">
        <v>14</v>
      </c>
      <c r="E200" s="3" t="s">
        <v>56</v>
      </c>
      <c r="F200" s="3" t="s">
        <v>367</v>
      </c>
      <c r="G200" s="3" t="s">
        <v>17</v>
      </c>
      <c r="H200" s="3" t="s">
        <v>368</v>
      </c>
      <c r="J200" s="3">
        <v>100000</v>
      </c>
      <c r="K200" s="3" t="s">
        <v>138</v>
      </c>
      <c r="L200" s="3" t="s">
        <v>54</v>
      </c>
      <c r="M200" s="3" t="s">
        <v>22</v>
      </c>
    </row>
    <row r="201" spans="1:13" ht="12.5" x14ac:dyDescent="0.25">
      <c r="A201" s="2">
        <v>45419.861686226854</v>
      </c>
      <c r="B201" s="3" t="s">
        <v>13</v>
      </c>
      <c r="D201" s="3" t="s">
        <v>84</v>
      </c>
      <c r="E201" s="3" t="s">
        <v>33</v>
      </c>
      <c r="F201" s="3" t="s">
        <v>369</v>
      </c>
      <c r="G201" s="3" t="s">
        <v>17</v>
      </c>
      <c r="H201" s="3" t="s">
        <v>370</v>
      </c>
      <c r="I201" s="3" t="s">
        <v>371</v>
      </c>
      <c r="J201" s="3">
        <v>40000</v>
      </c>
      <c r="K201" s="3" t="s">
        <v>20</v>
      </c>
      <c r="L201" s="3" t="s">
        <v>21</v>
      </c>
      <c r="M201" s="3" t="s">
        <v>22</v>
      </c>
    </row>
    <row r="202" spans="1:13" ht="12.5" x14ac:dyDescent="0.25">
      <c r="A202" s="2">
        <v>45419.86471037037</v>
      </c>
      <c r="B202" s="3" t="s">
        <v>42</v>
      </c>
      <c r="C202" s="3" t="s">
        <v>372</v>
      </c>
      <c r="D202" s="3" t="s">
        <v>23</v>
      </c>
      <c r="E202" s="3" t="s">
        <v>15</v>
      </c>
      <c r="F202" s="3" t="s">
        <v>352</v>
      </c>
      <c r="G202" s="3" t="s">
        <v>34</v>
      </c>
      <c r="H202" s="3" t="s">
        <v>373</v>
      </c>
      <c r="J202" s="3">
        <v>25000</v>
      </c>
      <c r="K202" s="3" t="s">
        <v>374</v>
      </c>
      <c r="L202" s="3" t="s">
        <v>31</v>
      </c>
      <c r="M202" s="3" t="s">
        <v>27</v>
      </c>
    </row>
    <row r="203" spans="1:13" ht="12.5" x14ac:dyDescent="0.25">
      <c r="A203" s="2">
        <v>45419.868479629629</v>
      </c>
      <c r="B203" s="3" t="s">
        <v>42</v>
      </c>
      <c r="C203" s="3" t="s">
        <v>375</v>
      </c>
      <c r="D203" s="3" t="s">
        <v>14</v>
      </c>
      <c r="E203" s="3" t="s">
        <v>56</v>
      </c>
      <c r="F203" s="3" t="s">
        <v>80</v>
      </c>
      <c r="G203" s="3" t="s">
        <v>17</v>
      </c>
      <c r="H203" s="3" t="s">
        <v>190</v>
      </c>
      <c r="J203" s="3">
        <v>129000</v>
      </c>
      <c r="K203" s="3" t="s">
        <v>48</v>
      </c>
      <c r="L203" s="3" t="s">
        <v>49</v>
      </c>
      <c r="M203" s="3" t="s">
        <v>27</v>
      </c>
    </row>
    <row r="204" spans="1:13" ht="12.5" x14ac:dyDescent="0.25">
      <c r="A204" s="2">
        <v>45419.882540937499</v>
      </c>
      <c r="B204" s="3" t="s">
        <v>13</v>
      </c>
      <c r="D204" s="3" t="s">
        <v>14</v>
      </c>
      <c r="E204" s="3" t="s">
        <v>56</v>
      </c>
      <c r="F204" s="3" t="s">
        <v>274</v>
      </c>
      <c r="G204" s="3" t="s">
        <v>34</v>
      </c>
      <c r="H204" s="3" t="s">
        <v>209</v>
      </c>
      <c r="J204" s="3">
        <v>120000</v>
      </c>
      <c r="K204" s="3" t="s">
        <v>81</v>
      </c>
      <c r="L204" s="3" t="s">
        <v>49</v>
      </c>
      <c r="M204" s="3" t="s">
        <v>27</v>
      </c>
    </row>
    <row r="205" spans="1:13" ht="12.5" x14ac:dyDescent="0.25">
      <c r="A205" s="2">
        <v>45419.888295648147</v>
      </c>
      <c r="B205" s="3" t="s">
        <v>13</v>
      </c>
      <c r="D205" s="3" t="s">
        <v>14</v>
      </c>
      <c r="E205" s="3" t="s">
        <v>56</v>
      </c>
      <c r="F205" s="3" t="s">
        <v>24</v>
      </c>
      <c r="G205" s="3" t="s">
        <v>34</v>
      </c>
      <c r="H205" s="3" t="s">
        <v>376</v>
      </c>
      <c r="J205" s="3">
        <v>275000</v>
      </c>
      <c r="K205" s="3" t="s">
        <v>377</v>
      </c>
      <c r="L205" s="3" t="s">
        <v>31</v>
      </c>
      <c r="M205" s="3" t="s">
        <v>27</v>
      </c>
    </row>
    <row r="206" spans="1:13" ht="12.5" x14ac:dyDescent="0.25">
      <c r="A206" s="2">
        <v>45419.891767581023</v>
      </c>
      <c r="B206" s="3" t="s">
        <v>13</v>
      </c>
      <c r="D206" s="3" t="s">
        <v>14</v>
      </c>
      <c r="E206" s="3" t="s">
        <v>15</v>
      </c>
      <c r="F206" s="3" t="s">
        <v>51</v>
      </c>
      <c r="G206" s="3" t="s">
        <v>17</v>
      </c>
      <c r="H206" s="3" t="s">
        <v>172</v>
      </c>
      <c r="J206" s="4">
        <v>330000</v>
      </c>
      <c r="K206" s="3" t="s">
        <v>26</v>
      </c>
      <c r="L206" s="3" t="s">
        <v>54</v>
      </c>
      <c r="M206" s="3" t="s">
        <v>27</v>
      </c>
    </row>
    <row r="207" spans="1:13" ht="12.5" x14ac:dyDescent="0.25">
      <c r="A207" s="2">
        <v>45419.896932476855</v>
      </c>
      <c r="B207" s="3" t="s">
        <v>42</v>
      </c>
      <c r="C207" s="3" t="s">
        <v>375</v>
      </c>
      <c r="D207" s="3" t="s">
        <v>14</v>
      </c>
      <c r="E207" s="3" t="s">
        <v>15</v>
      </c>
      <c r="F207" s="3" t="s">
        <v>219</v>
      </c>
      <c r="G207" s="3" t="s">
        <v>17</v>
      </c>
      <c r="H207" s="3" t="s">
        <v>112</v>
      </c>
      <c r="J207" s="4">
        <v>90000</v>
      </c>
      <c r="K207" s="3" t="s">
        <v>378</v>
      </c>
      <c r="L207" s="3" t="s">
        <v>31</v>
      </c>
      <c r="M207" s="3" t="s">
        <v>22</v>
      </c>
    </row>
    <row r="208" spans="1:13" ht="12.5" x14ac:dyDescent="0.25">
      <c r="A208" s="2">
        <v>45419.908411064811</v>
      </c>
      <c r="B208" s="3" t="s">
        <v>42</v>
      </c>
      <c r="C208" s="3" t="s">
        <v>379</v>
      </c>
      <c r="D208" s="3" t="s">
        <v>14</v>
      </c>
      <c r="E208" s="3" t="s">
        <v>45</v>
      </c>
      <c r="F208" s="3" t="s">
        <v>380</v>
      </c>
      <c r="G208" s="3" t="s">
        <v>17</v>
      </c>
      <c r="H208" s="3" t="s">
        <v>381</v>
      </c>
      <c r="I208" s="3" t="s">
        <v>105</v>
      </c>
      <c r="J208" s="3">
        <v>320000</v>
      </c>
      <c r="K208" s="3" t="s">
        <v>30</v>
      </c>
      <c r="L208" s="3" t="s">
        <v>54</v>
      </c>
      <c r="M208" s="3" t="s">
        <v>27</v>
      </c>
    </row>
    <row r="209" spans="1:13" ht="12.5" x14ac:dyDescent="0.25">
      <c r="A209" s="2">
        <v>45419.959380555556</v>
      </c>
      <c r="B209" s="3" t="s">
        <v>13</v>
      </c>
      <c r="D209" s="3" t="s">
        <v>69</v>
      </c>
      <c r="E209" s="3" t="s">
        <v>56</v>
      </c>
      <c r="F209" s="3" t="s">
        <v>103</v>
      </c>
      <c r="G209" s="3" t="s">
        <v>34</v>
      </c>
      <c r="H209" s="3" t="s">
        <v>382</v>
      </c>
      <c r="I209" s="3" t="s">
        <v>105</v>
      </c>
      <c r="J209" s="3">
        <v>130000</v>
      </c>
      <c r="K209" s="3" t="s">
        <v>87</v>
      </c>
      <c r="L209" s="3" t="s">
        <v>54</v>
      </c>
      <c r="M209" s="3" t="s">
        <v>27</v>
      </c>
    </row>
    <row r="210" spans="1:13" ht="12.5" x14ac:dyDescent="0.25">
      <c r="A210" s="2">
        <v>45419.984447893519</v>
      </c>
      <c r="B210" s="3" t="s">
        <v>13</v>
      </c>
      <c r="D210" s="3" t="s">
        <v>14</v>
      </c>
      <c r="E210" s="3" t="s">
        <v>56</v>
      </c>
      <c r="F210" s="3" t="s">
        <v>24</v>
      </c>
      <c r="G210" s="3" t="s">
        <v>17</v>
      </c>
      <c r="H210" s="3" t="s">
        <v>190</v>
      </c>
      <c r="J210" s="3">
        <v>267000</v>
      </c>
      <c r="K210" s="3" t="s">
        <v>71</v>
      </c>
      <c r="L210" s="3" t="s">
        <v>54</v>
      </c>
      <c r="M210" s="3" t="s">
        <v>27</v>
      </c>
    </row>
    <row r="211" spans="1:13" ht="12.5" x14ac:dyDescent="0.25">
      <c r="A211" s="2">
        <v>45420.322469212959</v>
      </c>
      <c r="B211" s="3" t="s">
        <v>13</v>
      </c>
      <c r="D211" s="3" t="s">
        <v>84</v>
      </c>
      <c r="E211" s="3" t="s">
        <v>45</v>
      </c>
      <c r="F211" s="3" t="s">
        <v>244</v>
      </c>
      <c r="G211" s="3" t="s">
        <v>34</v>
      </c>
      <c r="H211" s="3" t="s">
        <v>383</v>
      </c>
      <c r="J211" s="3">
        <v>550000</v>
      </c>
      <c r="K211" s="3" t="s">
        <v>384</v>
      </c>
      <c r="L211" s="3" t="s">
        <v>21</v>
      </c>
      <c r="M211" s="3" t="s">
        <v>27</v>
      </c>
    </row>
    <row r="212" spans="1:13" ht="12.5" x14ac:dyDescent="0.25">
      <c r="A212" s="2">
        <v>45420.526007800931</v>
      </c>
      <c r="B212" s="3" t="s">
        <v>13</v>
      </c>
      <c r="D212" s="3" t="s">
        <v>23</v>
      </c>
      <c r="E212" s="3" t="s">
        <v>15</v>
      </c>
      <c r="F212" s="3" t="s">
        <v>270</v>
      </c>
      <c r="G212" s="3" t="s">
        <v>17</v>
      </c>
      <c r="H212" s="3" t="s">
        <v>286</v>
      </c>
      <c r="J212" s="3" t="s">
        <v>385</v>
      </c>
      <c r="K212" s="3" t="s">
        <v>48</v>
      </c>
      <c r="L212" s="3" t="s">
        <v>31</v>
      </c>
      <c r="M212" s="3" t="s">
        <v>22</v>
      </c>
    </row>
    <row r="213" spans="1:13" ht="12.5" x14ac:dyDescent="0.25">
      <c r="A213" s="2">
        <v>45420.639156516205</v>
      </c>
      <c r="B213" s="3" t="s">
        <v>13</v>
      </c>
      <c r="D213" s="3" t="s">
        <v>14</v>
      </c>
      <c r="E213" s="3" t="s">
        <v>59</v>
      </c>
      <c r="F213" s="3" t="s">
        <v>367</v>
      </c>
      <c r="G213" s="3" t="s">
        <v>17</v>
      </c>
      <c r="H213" s="3" t="s">
        <v>386</v>
      </c>
      <c r="J213" s="3">
        <v>300000</v>
      </c>
      <c r="K213" s="3" t="s">
        <v>81</v>
      </c>
      <c r="L213" s="3" t="s">
        <v>31</v>
      </c>
      <c r="M213" s="3" t="s">
        <v>27</v>
      </c>
    </row>
    <row r="214" spans="1:13" ht="12.5" x14ac:dyDescent="0.25">
      <c r="A214" s="2">
        <v>45420.693613831019</v>
      </c>
      <c r="B214" s="3" t="s">
        <v>13</v>
      </c>
      <c r="D214" s="3" t="s">
        <v>23</v>
      </c>
      <c r="E214" s="3" t="s">
        <v>33</v>
      </c>
      <c r="F214" s="3" t="s">
        <v>63</v>
      </c>
      <c r="G214" s="3" t="s">
        <v>17</v>
      </c>
      <c r="H214" s="3" t="s">
        <v>387</v>
      </c>
      <c r="J214" s="3">
        <v>90000</v>
      </c>
      <c r="K214" s="3" t="s">
        <v>81</v>
      </c>
      <c r="L214" s="3" t="s">
        <v>49</v>
      </c>
      <c r="M214" s="3" t="s">
        <v>27</v>
      </c>
    </row>
    <row r="215" spans="1:13" ht="12.5" x14ac:dyDescent="0.25">
      <c r="A215" s="2">
        <v>45421.071351956023</v>
      </c>
      <c r="B215" s="3" t="s">
        <v>13</v>
      </c>
      <c r="D215" s="3" t="s">
        <v>32</v>
      </c>
      <c r="E215" s="3" t="s">
        <v>56</v>
      </c>
      <c r="F215" s="3" t="s">
        <v>388</v>
      </c>
      <c r="G215" s="3" t="s">
        <v>34</v>
      </c>
      <c r="H215" s="3" t="s">
        <v>389</v>
      </c>
      <c r="J215" s="3">
        <v>25000</v>
      </c>
      <c r="K215" s="3" t="s">
        <v>374</v>
      </c>
      <c r="L215" s="3" t="s">
        <v>49</v>
      </c>
      <c r="M215" s="3" t="s">
        <v>22</v>
      </c>
    </row>
    <row r="216" spans="1:13" ht="12.5" x14ac:dyDescent="0.25">
      <c r="A216" s="2">
        <v>45422.729207245371</v>
      </c>
      <c r="B216" s="3" t="s">
        <v>13</v>
      </c>
      <c r="D216" s="3" t="s">
        <v>14</v>
      </c>
      <c r="E216" s="3" t="s">
        <v>15</v>
      </c>
      <c r="F216" s="3" t="s">
        <v>100</v>
      </c>
      <c r="G216" s="3" t="s">
        <v>17</v>
      </c>
      <c r="H216" s="3" t="s">
        <v>112</v>
      </c>
      <c r="J216" s="3">
        <v>280000</v>
      </c>
      <c r="K216" s="3" t="s">
        <v>30</v>
      </c>
      <c r="L216" s="3" t="s">
        <v>31</v>
      </c>
      <c r="M216" s="3" t="s">
        <v>27</v>
      </c>
    </row>
    <row r="217" spans="1:13" ht="12.5" x14ac:dyDescent="0.25">
      <c r="A217" s="2">
        <v>45426.955383159722</v>
      </c>
      <c r="B217" s="3" t="s">
        <v>13</v>
      </c>
      <c r="D217" s="3" t="s">
        <v>23</v>
      </c>
      <c r="E217" s="3" t="s">
        <v>15</v>
      </c>
      <c r="F217" s="3" t="s">
        <v>63</v>
      </c>
      <c r="G217" s="3" t="s">
        <v>17</v>
      </c>
      <c r="H217" s="3" t="s">
        <v>124</v>
      </c>
      <c r="J217" s="3">
        <v>90000</v>
      </c>
      <c r="K217" s="3" t="s">
        <v>81</v>
      </c>
      <c r="L217" s="3" t="s">
        <v>49</v>
      </c>
      <c r="M217" s="3" t="s">
        <v>27</v>
      </c>
    </row>
    <row r="218" spans="1:13" ht="12.5" x14ac:dyDescent="0.25">
      <c r="A218" s="2">
        <v>45428.447627384259</v>
      </c>
      <c r="B218" s="3" t="s">
        <v>13</v>
      </c>
      <c r="D218" s="3" t="s">
        <v>14</v>
      </c>
      <c r="E218" s="3" t="s">
        <v>56</v>
      </c>
      <c r="F218" s="3" t="s">
        <v>390</v>
      </c>
      <c r="G218" s="3" t="s">
        <v>17</v>
      </c>
      <c r="H218" s="3" t="s">
        <v>85</v>
      </c>
      <c r="J218" s="3">
        <v>50000</v>
      </c>
      <c r="K218" s="3" t="s">
        <v>30</v>
      </c>
      <c r="L218" s="3" t="s">
        <v>54</v>
      </c>
      <c r="M218" s="3" t="s">
        <v>22</v>
      </c>
    </row>
    <row r="219" spans="1:13" ht="12.5" x14ac:dyDescent="0.25">
      <c r="A219" s="2">
        <v>45437.728555798611</v>
      </c>
      <c r="B219" s="3" t="s">
        <v>42</v>
      </c>
      <c r="C219" s="3" t="s">
        <v>391</v>
      </c>
      <c r="D219" s="3" t="s">
        <v>23</v>
      </c>
      <c r="E219" s="3" t="s">
        <v>15</v>
      </c>
      <c r="F219" s="3" t="s">
        <v>392</v>
      </c>
      <c r="G219" s="3" t="s">
        <v>17</v>
      </c>
      <c r="H219" s="3" t="s">
        <v>187</v>
      </c>
      <c r="J219" s="3">
        <v>120000</v>
      </c>
      <c r="K219" s="3" t="s">
        <v>66</v>
      </c>
      <c r="L219" s="3" t="s">
        <v>54</v>
      </c>
      <c r="M219" s="3" t="s">
        <v>22</v>
      </c>
    </row>
    <row r="220" spans="1:13" ht="12.5" x14ac:dyDescent="0.25">
      <c r="A220" s="2">
        <v>45438.312219039348</v>
      </c>
      <c r="B220" s="3" t="s">
        <v>55</v>
      </c>
      <c r="D220" s="3" t="s">
        <v>69</v>
      </c>
      <c r="E220" s="3" t="s">
        <v>59</v>
      </c>
      <c r="F220" s="3" t="s">
        <v>24</v>
      </c>
      <c r="G220" s="3" t="s">
        <v>34</v>
      </c>
      <c r="H220" s="3" t="s">
        <v>223</v>
      </c>
      <c r="J220" s="3">
        <v>400000</v>
      </c>
      <c r="K220" s="3" t="s">
        <v>393</v>
      </c>
      <c r="L220" s="3" t="s">
        <v>31</v>
      </c>
      <c r="M220" s="3" t="s">
        <v>22</v>
      </c>
    </row>
    <row r="221" spans="1:13" ht="12.5" x14ac:dyDescent="0.25">
      <c r="A221" s="2">
        <v>45440.443701898148</v>
      </c>
      <c r="B221" s="3" t="s">
        <v>13</v>
      </c>
      <c r="D221" s="3" t="s">
        <v>23</v>
      </c>
      <c r="E221" s="3" t="s">
        <v>33</v>
      </c>
      <c r="F221" s="3" t="s">
        <v>83</v>
      </c>
      <c r="G221" s="3" t="s">
        <v>17</v>
      </c>
      <c r="H221" s="3" t="s">
        <v>47</v>
      </c>
      <c r="J221" s="4">
        <v>38000</v>
      </c>
      <c r="K221" s="3" t="s">
        <v>138</v>
      </c>
      <c r="L221" s="3" t="s">
        <v>49</v>
      </c>
      <c r="M221" s="3" t="s">
        <v>22</v>
      </c>
    </row>
    <row r="222" spans="1:13" ht="12.5" x14ac:dyDescent="0.25">
      <c r="A222" s="2">
        <v>45440.445091354166</v>
      </c>
      <c r="B222" s="3" t="s">
        <v>42</v>
      </c>
      <c r="C222" s="3" t="s">
        <v>359</v>
      </c>
      <c r="D222" s="3" t="s">
        <v>32</v>
      </c>
      <c r="E222" s="3" t="s">
        <v>33</v>
      </c>
      <c r="F222" s="3" t="s">
        <v>270</v>
      </c>
      <c r="G222" s="3" t="s">
        <v>17</v>
      </c>
      <c r="H222" s="3" t="s">
        <v>119</v>
      </c>
      <c r="J222" s="4">
        <v>35000</v>
      </c>
      <c r="K222" s="3" t="s">
        <v>20</v>
      </c>
      <c r="L222" s="3" t="s">
        <v>49</v>
      </c>
      <c r="M222" s="3" t="s">
        <v>27</v>
      </c>
    </row>
    <row r="223" spans="1:13" ht="12.5" x14ac:dyDescent="0.25">
      <c r="A223" s="2">
        <v>45445.498682789352</v>
      </c>
      <c r="B223" s="3" t="s">
        <v>55</v>
      </c>
      <c r="D223" s="3" t="s">
        <v>69</v>
      </c>
      <c r="E223" s="3" t="s">
        <v>59</v>
      </c>
      <c r="F223" s="3" t="s">
        <v>24</v>
      </c>
      <c r="G223" s="3" t="s">
        <v>34</v>
      </c>
      <c r="H223" s="3" t="s">
        <v>394</v>
      </c>
      <c r="J223" s="4">
        <v>150000</v>
      </c>
      <c r="K223" s="3" t="s">
        <v>87</v>
      </c>
      <c r="L223" s="3" t="s">
        <v>49</v>
      </c>
      <c r="M223" s="3" t="s">
        <v>27</v>
      </c>
    </row>
    <row r="224" spans="1:13" ht="12.5" x14ac:dyDescent="0.25">
      <c r="A224" s="2">
        <v>45566.601543668978</v>
      </c>
      <c r="B224" s="3" t="s">
        <v>13</v>
      </c>
      <c r="D224" s="3" t="s">
        <v>14</v>
      </c>
      <c r="E224" s="3" t="s">
        <v>15</v>
      </c>
      <c r="F224" s="3" t="s">
        <v>395</v>
      </c>
      <c r="G224" s="3" t="s">
        <v>17</v>
      </c>
      <c r="H224" s="3" t="s">
        <v>114</v>
      </c>
      <c r="J224" s="4">
        <v>72000</v>
      </c>
      <c r="K224" s="3" t="s">
        <v>396</v>
      </c>
      <c r="L224" s="3" t="s">
        <v>49</v>
      </c>
      <c r="M224" s="3" t="s">
        <v>27</v>
      </c>
    </row>
    <row r="225" spans="1:13" ht="12.5" x14ac:dyDescent="0.25">
      <c r="A225" s="2">
        <v>45566.660603113429</v>
      </c>
      <c r="B225" s="3" t="s">
        <v>13</v>
      </c>
      <c r="D225" s="3" t="s">
        <v>23</v>
      </c>
      <c r="E225" s="3" t="s">
        <v>15</v>
      </c>
      <c r="F225" s="3" t="s">
        <v>24</v>
      </c>
      <c r="G225" s="3" t="s">
        <v>17</v>
      </c>
      <c r="H225" s="3" t="s">
        <v>397</v>
      </c>
      <c r="J225" s="3">
        <v>92000</v>
      </c>
      <c r="K225" s="3" t="s">
        <v>243</v>
      </c>
      <c r="L225" s="3" t="s">
        <v>21</v>
      </c>
      <c r="M225" s="3" t="s">
        <v>27</v>
      </c>
    </row>
    <row r="226" spans="1:13" ht="12.5" x14ac:dyDescent="0.25">
      <c r="A226" s="2">
        <v>45566.769819594905</v>
      </c>
      <c r="B226" s="3" t="s">
        <v>13</v>
      </c>
      <c r="D226" s="3" t="s">
        <v>32</v>
      </c>
      <c r="E226" s="3" t="s">
        <v>33</v>
      </c>
      <c r="F226" s="3" t="s">
        <v>28</v>
      </c>
      <c r="G226" s="3" t="s">
        <v>34</v>
      </c>
      <c r="H226" s="3" t="s">
        <v>398</v>
      </c>
      <c r="J226" s="4">
        <v>50000</v>
      </c>
      <c r="K226" s="3" t="s">
        <v>399</v>
      </c>
      <c r="L226" s="3" t="s">
        <v>31</v>
      </c>
      <c r="M226" s="3" t="s">
        <v>27</v>
      </c>
    </row>
    <row r="227" spans="1:13" ht="12.5" x14ac:dyDescent="0.25">
      <c r="A227" s="2">
        <v>45566.801139247684</v>
      </c>
      <c r="B227" s="3" t="s">
        <v>42</v>
      </c>
      <c r="C227" s="3" t="s">
        <v>400</v>
      </c>
      <c r="D227" s="3" t="s">
        <v>23</v>
      </c>
      <c r="E227" s="3" t="s">
        <v>15</v>
      </c>
      <c r="F227" s="3" t="s">
        <v>401</v>
      </c>
      <c r="G227" s="3" t="s">
        <v>17</v>
      </c>
      <c r="H227" s="3" t="s">
        <v>174</v>
      </c>
      <c r="J227" s="3">
        <v>123000</v>
      </c>
      <c r="K227" s="3" t="s">
        <v>402</v>
      </c>
      <c r="L227" s="3" t="s">
        <v>54</v>
      </c>
      <c r="M227" s="3" t="s">
        <v>27</v>
      </c>
    </row>
    <row r="228" spans="1:13" ht="12.5" x14ac:dyDescent="0.25">
      <c r="A228" s="2">
        <v>45566.805943298612</v>
      </c>
      <c r="B228" s="3" t="s">
        <v>127</v>
      </c>
      <c r="D228" s="3" t="s">
        <v>14</v>
      </c>
      <c r="E228" s="3" t="s">
        <v>56</v>
      </c>
      <c r="F228" s="3" t="s">
        <v>244</v>
      </c>
      <c r="G228" s="3" t="s">
        <v>17</v>
      </c>
      <c r="H228" s="3" t="s">
        <v>307</v>
      </c>
      <c r="J228" s="4">
        <v>265000</v>
      </c>
      <c r="K228" s="3" t="s">
        <v>87</v>
      </c>
      <c r="L228" s="3" t="s">
        <v>49</v>
      </c>
      <c r="M228" s="3" t="s">
        <v>27</v>
      </c>
    </row>
    <row r="229" spans="1:13" ht="12.5" x14ac:dyDescent="0.25">
      <c r="A229" s="2">
        <v>45566.833454444444</v>
      </c>
      <c r="B229" s="3" t="s">
        <v>42</v>
      </c>
      <c r="C229" s="3" t="s">
        <v>403</v>
      </c>
      <c r="D229" s="3" t="s">
        <v>14</v>
      </c>
      <c r="E229" s="3" t="s">
        <v>15</v>
      </c>
      <c r="F229" s="3" t="s">
        <v>24</v>
      </c>
      <c r="G229" s="3" t="s">
        <v>17</v>
      </c>
      <c r="H229" s="3" t="s">
        <v>42</v>
      </c>
      <c r="I229" s="3" t="s">
        <v>404</v>
      </c>
      <c r="J229" s="4">
        <v>50000</v>
      </c>
      <c r="K229" s="3" t="s">
        <v>20</v>
      </c>
      <c r="L229" s="3" t="s">
        <v>49</v>
      </c>
      <c r="M229" s="3" t="s">
        <v>22</v>
      </c>
    </row>
    <row r="230" spans="1:13" ht="12.5" x14ac:dyDescent="0.25">
      <c r="A230" s="2">
        <v>45566.871409664353</v>
      </c>
      <c r="B230" s="3" t="s">
        <v>55</v>
      </c>
      <c r="D230" s="3" t="s">
        <v>14</v>
      </c>
      <c r="E230" s="3" t="s">
        <v>56</v>
      </c>
      <c r="F230" s="3" t="s">
        <v>306</v>
      </c>
      <c r="G230" s="3" t="s">
        <v>34</v>
      </c>
      <c r="H230" s="3" t="s">
        <v>133</v>
      </c>
      <c r="J230" s="3">
        <v>65000</v>
      </c>
      <c r="K230" s="3" t="s">
        <v>48</v>
      </c>
      <c r="L230" s="3" t="s">
        <v>49</v>
      </c>
      <c r="M230" s="3" t="s">
        <v>22</v>
      </c>
    </row>
    <row r="231" spans="1:13" ht="12.5" x14ac:dyDescent="0.25">
      <c r="A231" s="2">
        <v>45566.901353368055</v>
      </c>
      <c r="B231" s="3" t="s">
        <v>42</v>
      </c>
      <c r="C231" s="3" t="s">
        <v>405</v>
      </c>
      <c r="D231" s="3" t="s">
        <v>23</v>
      </c>
      <c r="E231" s="3" t="s">
        <v>56</v>
      </c>
      <c r="F231" s="3" t="s">
        <v>406</v>
      </c>
      <c r="G231" s="3" t="s">
        <v>34</v>
      </c>
      <c r="H231" s="3" t="s">
        <v>407</v>
      </c>
      <c r="I231" s="3" t="s">
        <v>285</v>
      </c>
      <c r="J231" s="3" t="s">
        <v>408</v>
      </c>
      <c r="K231" s="3" t="s">
        <v>20</v>
      </c>
      <c r="L231" s="3" t="s">
        <v>21</v>
      </c>
      <c r="M231" s="3" t="s">
        <v>27</v>
      </c>
    </row>
    <row r="232" spans="1:13" ht="12.5" x14ac:dyDescent="0.25">
      <c r="A232" s="2">
        <v>45566.925051689817</v>
      </c>
      <c r="B232" s="3" t="s">
        <v>42</v>
      </c>
      <c r="C232" s="3" t="s">
        <v>409</v>
      </c>
      <c r="D232" s="3" t="s">
        <v>14</v>
      </c>
      <c r="E232" s="3" t="s">
        <v>56</v>
      </c>
      <c r="F232" s="3" t="s">
        <v>270</v>
      </c>
      <c r="G232" s="3" t="s">
        <v>17</v>
      </c>
      <c r="H232" s="3" t="s">
        <v>248</v>
      </c>
      <c r="J232" s="3">
        <v>150000</v>
      </c>
      <c r="K232" s="3" t="s">
        <v>53</v>
      </c>
      <c r="L232" s="3" t="s">
        <v>49</v>
      </c>
      <c r="M232" s="3" t="s">
        <v>27</v>
      </c>
    </row>
    <row r="233" spans="1:13" ht="12.5" x14ac:dyDescent="0.25">
      <c r="A233" s="2">
        <v>45566.962172870371</v>
      </c>
      <c r="B233" s="3" t="s">
        <v>42</v>
      </c>
      <c r="C233" s="3" t="s">
        <v>410</v>
      </c>
      <c r="D233" s="3" t="s">
        <v>23</v>
      </c>
      <c r="E233" s="3" t="s">
        <v>15</v>
      </c>
      <c r="F233" s="3" t="s">
        <v>76</v>
      </c>
      <c r="G233" s="3" t="s">
        <v>17</v>
      </c>
      <c r="H233" s="3" t="s">
        <v>29</v>
      </c>
      <c r="J233" s="4">
        <v>50000</v>
      </c>
      <c r="K233" s="3" t="s">
        <v>411</v>
      </c>
      <c r="L233" s="3" t="s">
        <v>31</v>
      </c>
      <c r="M233" s="3" t="s">
        <v>27</v>
      </c>
    </row>
    <row r="234" spans="1:13" ht="12.5" x14ac:dyDescent="0.25">
      <c r="A234" s="2">
        <v>45567.313335682869</v>
      </c>
      <c r="B234" s="3" t="s">
        <v>13</v>
      </c>
      <c r="D234" s="3" t="s">
        <v>23</v>
      </c>
      <c r="E234" s="3" t="s">
        <v>15</v>
      </c>
      <c r="F234" s="3" t="s">
        <v>401</v>
      </c>
      <c r="G234" s="3" t="s">
        <v>17</v>
      </c>
      <c r="H234" s="3" t="s">
        <v>85</v>
      </c>
      <c r="J234" s="4">
        <v>122000</v>
      </c>
      <c r="K234" s="3" t="s">
        <v>218</v>
      </c>
      <c r="L234" s="3" t="s">
        <v>21</v>
      </c>
      <c r="M234" s="3" t="s">
        <v>27</v>
      </c>
    </row>
    <row r="235" spans="1:13" ht="12.5" x14ac:dyDescent="0.25">
      <c r="A235" s="2">
        <v>45567.382770520839</v>
      </c>
      <c r="B235" s="3" t="s">
        <v>13</v>
      </c>
      <c r="D235" s="3" t="s">
        <v>23</v>
      </c>
      <c r="E235" s="3" t="s">
        <v>33</v>
      </c>
      <c r="F235" s="3" t="s">
        <v>108</v>
      </c>
      <c r="G235" s="3" t="s">
        <v>17</v>
      </c>
      <c r="H235" s="3" t="s">
        <v>286</v>
      </c>
      <c r="J235" s="3">
        <v>70000</v>
      </c>
      <c r="K235" s="3" t="s">
        <v>48</v>
      </c>
      <c r="L235" s="3" t="s">
        <v>49</v>
      </c>
      <c r="M235" s="3" t="s">
        <v>27</v>
      </c>
    </row>
    <row r="236" spans="1:13" ht="12.5" x14ac:dyDescent="0.25">
      <c r="A236" s="2">
        <v>45567.526127430552</v>
      </c>
      <c r="B236" s="3" t="s">
        <v>42</v>
      </c>
      <c r="C236" s="3" t="s">
        <v>412</v>
      </c>
      <c r="D236" s="3" t="s">
        <v>23</v>
      </c>
      <c r="E236" s="3" t="s">
        <v>15</v>
      </c>
      <c r="F236" s="3" t="s">
        <v>275</v>
      </c>
      <c r="G236" s="3" t="s">
        <v>34</v>
      </c>
      <c r="H236" s="3" t="s">
        <v>164</v>
      </c>
      <c r="J236" s="3">
        <v>160000</v>
      </c>
      <c r="K236" s="3" t="s">
        <v>81</v>
      </c>
      <c r="L236" s="3" t="s">
        <v>49</v>
      </c>
      <c r="M236" s="3" t="s">
        <v>27</v>
      </c>
    </row>
    <row r="237" spans="1:13" ht="12.5" x14ac:dyDescent="0.25">
      <c r="A237" s="2">
        <v>45627.786630844908</v>
      </c>
      <c r="B237" s="3" t="s">
        <v>127</v>
      </c>
      <c r="D237" s="3" t="s">
        <v>23</v>
      </c>
      <c r="E237" s="3" t="s">
        <v>56</v>
      </c>
      <c r="F237" s="3" t="s">
        <v>108</v>
      </c>
      <c r="G237" s="3" t="s">
        <v>17</v>
      </c>
      <c r="H237" s="3" t="s">
        <v>61</v>
      </c>
      <c r="J237" s="3">
        <v>200000</v>
      </c>
      <c r="K237" s="3" t="s">
        <v>81</v>
      </c>
      <c r="L237" s="3" t="s">
        <v>31</v>
      </c>
      <c r="M237" s="3" t="s">
        <v>27</v>
      </c>
    </row>
    <row r="238" spans="1:13" ht="12.5" x14ac:dyDescent="0.25">
      <c r="A238" s="2">
        <v>45627.786804756943</v>
      </c>
      <c r="B238" s="3" t="s">
        <v>13</v>
      </c>
      <c r="D238" s="3" t="s">
        <v>84</v>
      </c>
      <c r="E238" s="3" t="s">
        <v>56</v>
      </c>
      <c r="F238" s="3" t="s">
        <v>60</v>
      </c>
      <c r="G238" s="3" t="s">
        <v>17</v>
      </c>
      <c r="H238" s="3" t="s">
        <v>394</v>
      </c>
      <c r="I238" s="3" t="s">
        <v>413</v>
      </c>
      <c r="J238" s="4">
        <v>120000</v>
      </c>
      <c r="K238" s="3" t="s">
        <v>218</v>
      </c>
      <c r="L238" s="3" t="s">
        <v>49</v>
      </c>
      <c r="M238" s="3" t="s">
        <v>27</v>
      </c>
    </row>
    <row r="239" spans="1:13" ht="12.5" x14ac:dyDescent="0.25">
      <c r="A239" s="2">
        <v>45627.789534606476</v>
      </c>
      <c r="B239" s="3" t="s">
        <v>13</v>
      </c>
      <c r="D239" s="3" t="s">
        <v>23</v>
      </c>
      <c r="E239" s="3" t="s">
        <v>33</v>
      </c>
      <c r="F239" s="3" t="s">
        <v>414</v>
      </c>
      <c r="G239" s="3" t="s">
        <v>34</v>
      </c>
      <c r="H239" s="3" t="s">
        <v>217</v>
      </c>
      <c r="J239" s="3">
        <v>50000</v>
      </c>
      <c r="K239" s="3" t="s">
        <v>36</v>
      </c>
      <c r="L239" s="3" t="s">
        <v>31</v>
      </c>
      <c r="M239" s="3" t="s">
        <v>22</v>
      </c>
    </row>
    <row r="240" spans="1:13" ht="12.5" x14ac:dyDescent="0.25">
      <c r="A240" s="2">
        <v>45627.791965439814</v>
      </c>
      <c r="B240" s="3" t="s">
        <v>13</v>
      </c>
      <c r="D240" s="3" t="s">
        <v>14</v>
      </c>
      <c r="E240" s="3" t="s">
        <v>56</v>
      </c>
      <c r="F240" s="3" t="s">
        <v>415</v>
      </c>
      <c r="G240" s="3" t="s">
        <v>17</v>
      </c>
      <c r="H240" s="3" t="s">
        <v>181</v>
      </c>
      <c r="I240" s="3" t="s">
        <v>78</v>
      </c>
      <c r="J240" s="3">
        <v>62500</v>
      </c>
      <c r="K240" s="3" t="s">
        <v>48</v>
      </c>
      <c r="L240" s="3" t="s">
        <v>49</v>
      </c>
      <c r="M240" s="3" t="s">
        <v>27</v>
      </c>
    </row>
    <row r="241" spans="1:13" ht="12.5" x14ac:dyDescent="0.25">
      <c r="A241" s="2">
        <v>45627.795587986111</v>
      </c>
      <c r="B241" s="3" t="s">
        <v>127</v>
      </c>
      <c r="D241" s="3" t="s">
        <v>23</v>
      </c>
      <c r="E241" s="3" t="s">
        <v>15</v>
      </c>
      <c r="F241" s="3" t="s">
        <v>28</v>
      </c>
      <c r="G241" s="3" t="s">
        <v>34</v>
      </c>
      <c r="H241" s="3" t="s">
        <v>209</v>
      </c>
      <c r="J241" s="3">
        <v>75000</v>
      </c>
      <c r="K241" s="3" t="s">
        <v>147</v>
      </c>
      <c r="L241" s="3" t="s">
        <v>54</v>
      </c>
      <c r="M241" s="3" t="s">
        <v>27</v>
      </c>
    </row>
    <row r="242" spans="1:13" ht="12.5" x14ac:dyDescent="0.25">
      <c r="A242" s="2">
        <v>45627.800643148148</v>
      </c>
      <c r="B242" s="3" t="s">
        <v>13</v>
      </c>
      <c r="D242" s="3" t="s">
        <v>32</v>
      </c>
      <c r="E242" s="3" t="s">
        <v>33</v>
      </c>
      <c r="F242" s="3" t="s">
        <v>357</v>
      </c>
      <c r="G242" s="3" t="s">
        <v>34</v>
      </c>
      <c r="H242" s="3" t="s">
        <v>114</v>
      </c>
      <c r="J242" s="3" t="s">
        <v>416</v>
      </c>
      <c r="K242" s="3" t="s">
        <v>138</v>
      </c>
      <c r="L242" s="3" t="s">
        <v>21</v>
      </c>
      <c r="M242" s="3" t="s">
        <v>27</v>
      </c>
    </row>
    <row r="243" spans="1:13" ht="12.5" x14ac:dyDescent="0.25">
      <c r="A243" s="2">
        <v>45627.802202858795</v>
      </c>
      <c r="B243" s="3" t="s">
        <v>55</v>
      </c>
      <c r="D243" s="3" t="s">
        <v>32</v>
      </c>
      <c r="E243" s="3" t="s">
        <v>33</v>
      </c>
      <c r="F243" s="3" t="s">
        <v>118</v>
      </c>
      <c r="G243" s="3" t="s">
        <v>17</v>
      </c>
      <c r="H243" s="3" t="s">
        <v>57</v>
      </c>
      <c r="J243" s="3">
        <v>35000</v>
      </c>
      <c r="K243" s="3" t="s">
        <v>20</v>
      </c>
      <c r="L243" s="3" t="s">
        <v>31</v>
      </c>
      <c r="M243" s="3" t="s">
        <v>27</v>
      </c>
    </row>
    <row r="244" spans="1:13" ht="12.5" x14ac:dyDescent="0.25">
      <c r="A244" s="2">
        <v>45627.805449641208</v>
      </c>
      <c r="B244" s="3" t="s">
        <v>13</v>
      </c>
      <c r="D244" s="3" t="s">
        <v>14</v>
      </c>
      <c r="E244" s="3" t="s">
        <v>15</v>
      </c>
      <c r="F244" s="3" t="s">
        <v>28</v>
      </c>
      <c r="G244" s="3" t="s">
        <v>17</v>
      </c>
      <c r="H244" s="3" t="s">
        <v>355</v>
      </c>
      <c r="J244" s="3">
        <v>45000</v>
      </c>
      <c r="K244" s="3" t="s">
        <v>417</v>
      </c>
      <c r="L244" s="3" t="s">
        <v>21</v>
      </c>
      <c r="M244" s="3" t="s">
        <v>27</v>
      </c>
    </row>
    <row r="245" spans="1:13" ht="12.5" x14ac:dyDescent="0.25">
      <c r="A245" s="2">
        <v>45627.807483738427</v>
      </c>
      <c r="B245" s="3" t="s">
        <v>13</v>
      </c>
      <c r="D245" s="3" t="s">
        <v>14</v>
      </c>
      <c r="E245" s="3" t="s">
        <v>56</v>
      </c>
      <c r="F245" s="3" t="s">
        <v>142</v>
      </c>
      <c r="G245" s="3" t="s">
        <v>17</v>
      </c>
      <c r="H245" s="3" t="s">
        <v>112</v>
      </c>
      <c r="J245" s="3">
        <v>150000</v>
      </c>
      <c r="K245" s="3" t="s">
        <v>20</v>
      </c>
      <c r="L245" s="3" t="s">
        <v>49</v>
      </c>
      <c r="M245" s="3" t="s">
        <v>22</v>
      </c>
    </row>
    <row r="246" spans="1:13" ht="12.5" x14ac:dyDescent="0.25">
      <c r="A246" s="2">
        <v>45627.8283022338</v>
      </c>
      <c r="B246" s="3" t="s">
        <v>42</v>
      </c>
      <c r="C246" s="3" t="s">
        <v>418</v>
      </c>
      <c r="D246" s="3" t="s">
        <v>14</v>
      </c>
      <c r="E246" s="3" t="s">
        <v>15</v>
      </c>
      <c r="F246" s="3" t="s">
        <v>24</v>
      </c>
      <c r="G246" s="3" t="s">
        <v>17</v>
      </c>
      <c r="H246" s="3" t="s">
        <v>104</v>
      </c>
      <c r="I246" s="3" t="s">
        <v>419</v>
      </c>
      <c r="J246" s="3">
        <v>65000</v>
      </c>
      <c r="K246" s="3" t="s">
        <v>107</v>
      </c>
      <c r="L246" s="3" t="s">
        <v>49</v>
      </c>
      <c r="M246" s="3" t="s">
        <v>22</v>
      </c>
    </row>
    <row r="247" spans="1:13" ht="12.5" x14ac:dyDescent="0.25">
      <c r="A247" s="2">
        <v>45627.838108263888</v>
      </c>
      <c r="B247" s="3" t="s">
        <v>13</v>
      </c>
      <c r="D247" s="3" t="s">
        <v>32</v>
      </c>
      <c r="E247" s="3" t="s">
        <v>33</v>
      </c>
      <c r="F247" s="3" t="s">
        <v>420</v>
      </c>
      <c r="G247" s="3" t="s">
        <v>34</v>
      </c>
      <c r="H247" s="3" t="s">
        <v>61</v>
      </c>
      <c r="J247" s="3">
        <v>25000</v>
      </c>
      <c r="K247" s="3" t="s">
        <v>20</v>
      </c>
      <c r="L247" s="3" t="s">
        <v>49</v>
      </c>
      <c r="M247" s="3" t="s">
        <v>27</v>
      </c>
    </row>
    <row r="248" spans="1:13" ht="12.5" x14ac:dyDescent="0.25">
      <c r="A248" s="2">
        <v>45627.86038726852</v>
      </c>
      <c r="B248" s="3" t="s">
        <v>42</v>
      </c>
      <c r="C248" s="3" t="s">
        <v>421</v>
      </c>
      <c r="D248" s="3" t="s">
        <v>14</v>
      </c>
      <c r="E248" s="3" t="s">
        <v>56</v>
      </c>
      <c r="F248" s="3" t="s">
        <v>63</v>
      </c>
      <c r="G248" s="3" t="s">
        <v>34</v>
      </c>
      <c r="H248" s="3" t="s">
        <v>112</v>
      </c>
      <c r="J248" s="3">
        <v>150000</v>
      </c>
      <c r="K248" s="3" t="s">
        <v>81</v>
      </c>
      <c r="L248" s="3" t="s">
        <v>49</v>
      </c>
      <c r="M248" s="3" t="s">
        <v>27</v>
      </c>
    </row>
    <row r="249" spans="1:13" ht="12.5" x14ac:dyDescent="0.25">
      <c r="A249" s="2">
        <v>45627.888070347224</v>
      </c>
      <c r="B249" s="3" t="s">
        <v>13</v>
      </c>
      <c r="D249" s="3" t="s">
        <v>23</v>
      </c>
      <c r="E249" s="3" t="s">
        <v>15</v>
      </c>
      <c r="F249" s="3" t="s">
        <v>422</v>
      </c>
      <c r="G249" s="3" t="s">
        <v>17</v>
      </c>
      <c r="H249" s="3" t="s">
        <v>423</v>
      </c>
      <c r="J249" s="3">
        <v>60000</v>
      </c>
      <c r="K249" s="3" t="s">
        <v>81</v>
      </c>
      <c r="L249" s="3" t="s">
        <v>49</v>
      </c>
      <c r="M249" s="3" t="s">
        <v>27</v>
      </c>
    </row>
    <row r="250" spans="1:13" ht="12.5" x14ac:dyDescent="0.25">
      <c r="A250" s="2">
        <v>45627.895086562501</v>
      </c>
      <c r="B250" s="3" t="s">
        <v>13</v>
      </c>
      <c r="C250" s="3" t="s">
        <v>13</v>
      </c>
      <c r="D250" s="3" t="s">
        <v>23</v>
      </c>
      <c r="E250" s="3" t="s">
        <v>33</v>
      </c>
      <c r="F250" s="3" t="s">
        <v>424</v>
      </c>
      <c r="G250" s="3" t="s">
        <v>17</v>
      </c>
      <c r="H250" s="3" t="s">
        <v>376</v>
      </c>
      <c r="J250" s="3">
        <v>456889</v>
      </c>
      <c r="K250" s="3" t="s">
        <v>87</v>
      </c>
      <c r="L250" s="3" t="s">
        <v>49</v>
      </c>
      <c r="M250" s="3" t="s">
        <v>27</v>
      </c>
    </row>
    <row r="251" spans="1:13" ht="12.5" x14ac:dyDescent="0.25">
      <c r="A251" s="2">
        <v>45627.898139907411</v>
      </c>
      <c r="B251" s="3" t="s">
        <v>127</v>
      </c>
      <c r="D251" s="3" t="s">
        <v>14</v>
      </c>
      <c r="E251" s="3" t="s">
        <v>15</v>
      </c>
      <c r="F251" s="3" t="s">
        <v>16</v>
      </c>
      <c r="G251" s="3" t="s">
        <v>34</v>
      </c>
      <c r="H251" s="3" t="s">
        <v>348</v>
      </c>
      <c r="J251" s="3">
        <v>90000</v>
      </c>
      <c r="K251" s="3" t="s">
        <v>81</v>
      </c>
      <c r="L251" s="3" t="s">
        <v>49</v>
      </c>
      <c r="M251" s="3" t="s">
        <v>27</v>
      </c>
    </row>
    <row r="252" spans="1:13" ht="12.5" x14ac:dyDescent="0.25">
      <c r="A252" s="2">
        <v>45627.90970585648</v>
      </c>
      <c r="B252" s="3" t="s">
        <v>42</v>
      </c>
      <c r="C252" s="3" t="s">
        <v>425</v>
      </c>
      <c r="D252" s="3" t="s">
        <v>14</v>
      </c>
      <c r="E252" s="3" t="s">
        <v>15</v>
      </c>
      <c r="F252" s="3" t="s">
        <v>426</v>
      </c>
      <c r="G252" s="3" t="s">
        <v>17</v>
      </c>
      <c r="H252" s="3" t="s">
        <v>77</v>
      </c>
      <c r="I252" s="3" t="s">
        <v>427</v>
      </c>
      <c r="J252" s="4">
        <v>191666</v>
      </c>
      <c r="K252" s="3" t="s">
        <v>264</v>
      </c>
      <c r="L252" s="3" t="s">
        <v>54</v>
      </c>
      <c r="M252" s="3" t="s">
        <v>22</v>
      </c>
    </row>
    <row r="253" spans="1:13" ht="12.5" x14ac:dyDescent="0.25">
      <c r="A253" s="2">
        <v>45628.366122766209</v>
      </c>
      <c r="B253" s="3" t="s">
        <v>13</v>
      </c>
      <c r="D253" s="3" t="s">
        <v>32</v>
      </c>
      <c r="E253" s="3" t="s">
        <v>15</v>
      </c>
      <c r="F253" s="3" t="s">
        <v>428</v>
      </c>
      <c r="G253" s="3" t="s">
        <v>17</v>
      </c>
      <c r="H253" s="3" t="s">
        <v>47</v>
      </c>
      <c r="J253" s="3">
        <v>18000</v>
      </c>
      <c r="K253" s="3" t="s">
        <v>20</v>
      </c>
      <c r="L253" s="3" t="s">
        <v>49</v>
      </c>
      <c r="M253" s="3" t="s">
        <v>27</v>
      </c>
    </row>
    <row r="254" spans="1:13" ht="12.5" x14ac:dyDescent="0.25">
      <c r="A254" s="2">
        <v>45628.416136342596</v>
      </c>
      <c r="B254" s="3" t="s">
        <v>13</v>
      </c>
      <c r="D254" s="3" t="s">
        <v>14</v>
      </c>
      <c r="E254" s="3" t="s">
        <v>56</v>
      </c>
      <c r="F254" s="3" t="s">
        <v>429</v>
      </c>
      <c r="G254" s="3" t="s">
        <v>17</v>
      </c>
      <c r="H254" s="3" t="s">
        <v>163</v>
      </c>
      <c r="J254" s="3">
        <v>100000</v>
      </c>
      <c r="K254" s="3" t="s">
        <v>218</v>
      </c>
      <c r="L254" s="3" t="s">
        <v>54</v>
      </c>
      <c r="M254" s="3" t="s">
        <v>27</v>
      </c>
    </row>
    <row r="255" spans="1:13" ht="12.5" x14ac:dyDescent="0.25">
      <c r="A255" s="2">
        <v>45628.459631018515</v>
      </c>
      <c r="B255" s="3" t="s">
        <v>13</v>
      </c>
      <c r="D255" s="3" t="s">
        <v>23</v>
      </c>
      <c r="E255" s="3" t="s">
        <v>15</v>
      </c>
      <c r="F255" s="3" t="s">
        <v>191</v>
      </c>
      <c r="G255" s="3" t="s">
        <v>34</v>
      </c>
      <c r="H255" s="3" t="s">
        <v>47</v>
      </c>
      <c r="J255" s="3">
        <v>55000</v>
      </c>
      <c r="K255" s="3" t="s">
        <v>48</v>
      </c>
      <c r="L255" s="3" t="s">
        <v>49</v>
      </c>
      <c r="M255" s="3" t="s">
        <v>27</v>
      </c>
    </row>
    <row r="256" spans="1:13" ht="12.5" x14ac:dyDescent="0.25">
      <c r="A256" s="2">
        <v>45628.533081979171</v>
      </c>
      <c r="B256" s="3" t="s">
        <v>42</v>
      </c>
      <c r="C256" s="3" t="s">
        <v>430</v>
      </c>
      <c r="D256" s="3" t="s">
        <v>69</v>
      </c>
      <c r="E256" s="3" t="s">
        <v>15</v>
      </c>
      <c r="F256" s="3" t="s">
        <v>431</v>
      </c>
      <c r="G256" s="3" t="s">
        <v>34</v>
      </c>
      <c r="H256" s="3" t="s">
        <v>61</v>
      </c>
      <c r="J256" s="3">
        <v>100000</v>
      </c>
      <c r="K256" s="3" t="s">
        <v>377</v>
      </c>
      <c r="L256" s="3" t="s">
        <v>49</v>
      </c>
      <c r="M256" s="3" t="s">
        <v>27</v>
      </c>
    </row>
    <row r="257" spans="1:13" ht="12.5" x14ac:dyDescent="0.25">
      <c r="A257" s="2">
        <v>45628.7368053588</v>
      </c>
      <c r="B257" s="3" t="s">
        <v>13</v>
      </c>
      <c r="D257" s="3" t="s">
        <v>14</v>
      </c>
      <c r="E257" s="3" t="s">
        <v>56</v>
      </c>
      <c r="F257" s="3" t="s">
        <v>24</v>
      </c>
      <c r="G257" s="3" t="s">
        <v>34</v>
      </c>
      <c r="H257" s="3" t="s">
        <v>370</v>
      </c>
      <c r="I257" s="3" t="s">
        <v>432</v>
      </c>
      <c r="J257" s="4">
        <v>60000</v>
      </c>
      <c r="K257" s="3" t="s">
        <v>48</v>
      </c>
      <c r="L257" s="3" t="s">
        <v>49</v>
      </c>
      <c r="M257" s="3" t="s">
        <v>22</v>
      </c>
    </row>
    <row r="258" spans="1:13" ht="12.5" x14ac:dyDescent="0.25">
      <c r="A258" s="2">
        <v>45629.42672664352</v>
      </c>
      <c r="B258" s="3" t="s">
        <v>13</v>
      </c>
      <c r="D258" s="3" t="s">
        <v>32</v>
      </c>
      <c r="E258" s="3" t="s">
        <v>15</v>
      </c>
      <c r="F258" s="3" t="s">
        <v>142</v>
      </c>
      <c r="G258" s="3" t="s">
        <v>34</v>
      </c>
      <c r="H258" s="3" t="s">
        <v>433</v>
      </c>
      <c r="I258" s="3" t="s">
        <v>434</v>
      </c>
      <c r="J258" s="3">
        <v>22000</v>
      </c>
      <c r="K258" s="3" t="s">
        <v>48</v>
      </c>
      <c r="L258" s="3" t="s">
        <v>54</v>
      </c>
      <c r="M258" s="3" t="s">
        <v>27</v>
      </c>
    </row>
    <row r="259" spans="1:13" ht="12.5" x14ac:dyDescent="0.25">
      <c r="A259" s="2">
        <v>45629.473350879634</v>
      </c>
      <c r="B259" s="3" t="s">
        <v>42</v>
      </c>
      <c r="C259" s="3" t="s">
        <v>418</v>
      </c>
      <c r="D259" s="3" t="s">
        <v>23</v>
      </c>
      <c r="E259" s="3" t="s">
        <v>15</v>
      </c>
      <c r="F259" s="3" t="s">
        <v>274</v>
      </c>
      <c r="G259" s="3" t="s">
        <v>17</v>
      </c>
      <c r="H259" s="3" t="s">
        <v>29</v>
      </c>
      <c r="J259" s="3">
        <v>88000</v>
      </c>
      <c r="K259" s="3" t="s">
        <v>81</v>
      </c>
      <c r="L259" s="3" t="s">
        <v>49</v>
      </c>
      <c r="M259" s="3" t="s">
        <v>27</v>
      </c>
    </row>
    <row r="260" spans="1:13" ht="12.5" x14ac:dyDescent="0.25">
      <c r="A260" s="2">
        <v>45629.684773321758</v>
      </c>
      <c r="B260" s="3" t="s">
        <v>13</v>
      </c>
      <c r="D260" s="3" t="s">
        <v>23</v>
      </c>
      <c r="E260" s="3" t="s">
        <v>33</v>
      </c>
      <c r="F260" s="3" t="s">
        <v>435</v>
      </c>
      <c r="G260" s="3" t="s">
        <v>34</v>
      </c>
      <c r="H260" s="3" t="s">
        <v>300</v>
      </c>
      <c r="J260" s="3">
        <v>20000</v>
      </c>
      <c r="K260" s="3" t="s">
        <v>436</v>
      </c>
      <c r="L260" s="3" t="s">
        <v>49</v>
      </c>
      <c r="M260" s="3" t="s">
        <v>22</v>
      </c>
    </row>
    <row r="261" spans="1:13" ht="12.5" x14ac:dyDescent="0.25">
      <c r="A261" s="2">
        <v>45630.438257719907</v>
      </c>
      <c r="B261" s="3" t="s">
        <v>13</v>
      </c>
      <c r="D261" s="3" t="s">
        <v>14</v>
      </c>
      <c r="E261" s="3" t="s">
        <v>56</v>
      </c>
      <c r="F261" s="3" t="s">
        <v>108</v>
      </c>
      <c r="G261" s="3" t="s">
        <v>17</v>
      </c>
      <c r="H261" s="3" t="s">
        <v>172</v>
      </c>
      <c r="J261" s="4">
        <v>210000</v>
      </c>
      <c r="K261" s="3" t="s">
        <v>437</v>
      </c>
      <c r="L261" s="3" t="s">
        <v>54</v>
      </c>
      <c r="M261" s="3" t="s">
        <v>27</v>
      </c>
    </row>
    <row r="262" spans="1:13" ht="12.5" x14ac:dyDescent="0.25">
      <c r="A262" s="2">
        <v>45630.460465578704</v>
      </c>
      <c r="B262" s="3" t="s">
        <v>13</v>
      </c>
      <c r="D262" s="3" t="s">
        <v>14</v>
      </c>
      <c r="E262" s="3" t="s">
        <v>56</v>
      </c>
      <c r="F262" s="3" t="s">
        <v>100</v>
      </c>
      <c r="G262" s="3" t="s">
        <v>34</v>
      </c>
      <c r="H262" s="3" t="s">
        <v>304</v>
      </c>
      <c r="J262" s="3">
        <v>250000</v>
      </c>
      <c r="K262" s="3" t="s">
        <v>393</v>
      </c>
      <c r="L262" s="3" t="s">
        <v>54</v>
      </c>
      <c r="M262" s="3" t="s">
        <v>22</v>
      </c>
    </row>
    <row r="263" spans="1:13" ht="12.5" x14ac:dyDescent="0.25">
      <c r="A263" s="2">
        <v>45630.66533319444</v>
      </c>
      <c r="B263" s="3" t="s">
        <v>13</v>
      </c>
      <c r="D263" s="3" t="s">
        <v>23</v>
      </c>
      <c r="E263" s="3" t="s">
        <v>33</v>
      </c>
      <c r="F263" s="3" t="s">
        <v>438</v>
      </c>
      <c r="G263" s="3" t="s">
        <v>34</v>
      </c>
      <c r="H263" s="3" t="s">
        <v>25</v>
      </c>
      <c r="J263" s="3">
        <v>20000</v>
      </c>
      <c r="K263" s="3" t="s">
        <v>138</v>
      </c>
      <c r="L263" s="3" t="s">
        <v>49</v>
      </c>
      <c r="M263" s="3" t="s">
        <v>22</v>
      </c>
    </row>
    <row r="264" spans="1:13" ht="12.5" x14ac:dyDescent="0.25">
      <c r="A264" s="2">
        <v>45630.69669449074</v>
      </c>
      <c r="B264" s="3" t="s">
        <v>13</v>
      </c>
      <c r="D264" s="3" t="s">
        <v>23</v>
      </c>
      <c r="E264" s="3" t="s">
        <v>15</v>
      </c>
      <c r="F264" s="3" t="s">
        <v>439</v>
      </c>
      <c r="G264" s="3" t="s">
        <v>34</v>
      </c>
      <c r="H264" s="3" t="s">
        <v>61</v>
      </c>
      <c r="J264" s="4">
        <v>80000</v>
      </c>
      <c r="K264" s="3" t="s">
        <v>440</v>
      </c>
      <c r="L264" s="3" t="s">
        <v>49</v>
      </c>
      <c r="M264" s="3" t="s">
        <v>27</v>
      </c>
    </row>
    <row r="265" spans="1:13" ht="12.5" x14ac:dyDescent="0.25">
      <c r="A265" s="2">
        <v>45630.74786116898</v>
      </c>
      <c r="B265" s="3" t="s">
        <v>55</v>
      </c>
      <c r="D265" s="3" t="s">
        <v>14</v>
      </c>
      <c r="E265" s="3" t="s">
        <v>15</v>
      </c>
      <c r="F265" s="3" t="s">
        <v>76</v>
      </c>
      <c r="G265" s="3" t="s">
        <v>34</v>
      </c>
      <c r="H265" s="3" t="s">
        <v>57</v>
      </c>
      <c r="J265" s="3">
        <v>150000</v>
      </c>
      <c r="K265" s="3" t="s">
        <v>20</v>
      </c>
      <c r="L265" s="3" t="s">
        <v>21</v>
      </c>
      <c r="M265" s="3" t="s">
        <v>22</v>
      </c>
    </row>
    <row r="266" spans="1:13" ht="12.5" x14ac:dyDescent="0.25">
      <c r="A266" s="2">
        <v>45630.908982858797</v>
      </c>
      <c r="B266" s="3" t="s">
        <v>13</v>
      </c>
      <c r="D266" s="3" t="s">
        <v>23</v>
      </c>
      <c r="E266" s="3" t="s">
        <v>15</v>
      </c>
      <c r="F266" s="3" t="s">
        <v>270</v>
      </c>
      <c r="G266" s="3" t="s">
        <v>17</v>
      </c>
      <c r="H266" s="3" t="s">
        <v>47</v>
      </c>
      <c r="J266" s="3">
        <v>92000</v>
      </c>
      <c r="K266" s="3" t="s">
        <v>58</v>
      </c>
      <c r="L266" s="3" t="s">
        <v>21</v>
      </c>
      <c r="M266" s="3" t="s">
        <v>27</v>
      </c>
    </row>
    <row r="267" spans="1:13" ht="12.5" x14ac:dyDescent="0.25">
      <c r="A267" s="2">
        <v>45631.599396805555</v>
      </c>
      <c r="B267" s="3" t="s">
        <v>13</v>
      </c>
      <c r="D267" s="3" t="s">
        <v>14</v>
      </c>
      <c r="E267" s="3" t="s">
        <v>56</v>
      </c>
      <c r="F267" s="3" t="s">
        <v>441</v>
      </c>
      <c r="G267" s="3" t="s">
        <v>34</v>
      </c>
      <c r="H267" s="3" t="s">
        <v>278</v>
      </c>
      <c r="J267" s="3">
        <v>80000</v>
      </c>
      <c r="K267" s="3" t="s">
        <v>48</v>
      </c>
      <c r="L267" s="3" t="s">
        <v>49</v>
      </c>
      <c r="M267" s="3" t="s">
        <v>27</v>
      </c>
    </row>
    <row r="268" spans="1:13" ht="12.5" x14ac:dyDescent="0.25">
      <c r="A268" s="2">
        <v>45631.779309895835</v>
      </c>
      <c r="B268" s="3" t="s">
        <v>13</v>
      </c>
      <c r="D268" s="3" t="s">
        <v>32</v>
      </c>
      <c r="E268" s="3" t="s">
        <v>33</v>
      </c>
      <c r="F268" s="3" t="s">
        <v>171</v>
      </c>
      <c r="G268" s="3" t="s">
        <v>34</v>
      </c>
      <c r="H268" s="3" t="s">
        <v>194</v>
      </c>
      <c r="J268" s="3">
        <v>15000</v>
      </c>
      <c r="K268" s="3" t="s">
        <v>20</v>
      </c>
      <c r="L268" s="3" t="s">
        <v>54</v>
      </c>
      <c r="M268" s="3" t="s">
        <v>22</v>
      </c>
    </row>
    <row r="269" spans="1:13" ht="12.5" x14ac:dyDescent="0.25">
      <c r="A269" s="2">
        <v>45631.786189097227</v>
      </c>
      <c r="B269" s="3" t="s">
        <v>13</v>
      </c>
      <c r="D269" s="3" t="s">
        <v>14</v>
      </c>
      <c r="E269" s="3" t="s">
        <v>56</v>
      </c>
      <c r="F269" s="3" t="s">
        <v>442</v>
      </c>
      <c r="G269" s="3" t="s">
        <v>17</v>
      </c>
      <c r="H269" s="3" t="s">
        <v>95</v>
      </c>
      <c r="J269" s="3">
        <v>430000</v>
      </c>
      <c r="K269" s="3" t="s">
        <v>48</v>
      </c>
      <c r="L269" s="3" t="s">
        <v>54</v>
      </c>
      <c r="M269" s="3" t="s">
        <v>22</v>
      </c>
    </row>
    <row r="270" spans="1:13" ht="12.5" x14ac:dyDescent="0.25">
      <c r="A270" s="2">
        <v>45631.789969641206</v>
      </c>
      <c r="B270" s="3" t="s">
        <v>42</v>
      </c>
      <c r="C270" s="3" t="s">
        <v>443</v>
      </c>
      <c r="D270" s="3" t="s">
        <v>14</v>
      </c>
      <c r="E270" s="3" t="s">
        <v>56</v>
      </c>
      <c r="F270" s="3" t="s">
        <v>444</v>
      </c>
      <c r="G270" s="3" t="s">
        <v>34</v>
      </c>
      <c r="H270" s="3" t="s">
        <v>47</v>
      </c>
      <c r="J270" s="3">
        <v>122118</v>
      </c>
      <c r="K270" s="3" t="s">
        <v>30</v>
      </c>
      <c r="L270" s="3" t="s">
        <v>49</v>
      </c>
      <c r="M270" s="3" t="s">
        <v>27</v>
      </c>
    </row>
    <row r="271" spans="1:13" ht="12.5" x14ac:dyDescent="0.25">
      <c r="A271" s="2">
        <v>45631.791041770834</v>
      </c>
      <c r="B271" s="3" t="s">
        <v>13</v>
      </c>
      <c r="C271" s="3" t="s">
        <v>445</v>
      </c>
      <c r="D271" s="3" t="s">
        <v>32</v>
      </c>
      <c r="E271" s="3" t="s">
        <v>15</v>
      </c>
      <c r="F271" s="3" t="s">
        <v>24</v>
      </c>
      <c r="G271" s="3" t="s">
        <v>34</v>
      </c>
      <c r="H271" s="3" t="s">
        <v>446</v>
      </c>
      <c r="J271" s="3" t="s">
        <v>285</v>
      </c>
      <c r="K271" s="3" t="s">
        <v>36</v>
      </c>
      <c r="L271" s="3" t="s">
        <v>21</v>
      </c>
      <c r="M271" s="3" t="s">
        <v>22</v>
      </c>
    </row>
    <row r="272" spans="1:13" ht="12.5" x14ac:dyDescent="0.25">
      <c r="A272" s="2">
        <v>45631.791177037041</v>
      </c>
      <c r="B272" s="3" t="s">
        <v>13</v>
      </c>
      <c r="D272" s="3" t="s">
        <v>32</v>
      </c>
      <c r="E272" s="3" t="s">
        <v>33</v>
      </c>
      <c r="F272" s="3" t="s">
        <v>24</v>
      </c>
      <c r="G272" s="3" t="s">
        <v>34</v>
      </c>
      <c r="H272" s="3" t="s">
        <v>85</v>
      </c>
      <c r="J272" s="3" t="s">
        <v>19</v>
      </c>
      <c r="K272" s="3" t="s">
        <v>20</v>
      </c>
      <c r="L272" s="3" t="s">
        <v>54</v>
      </c>
      <c r="M272" s="3" t="s">
        <v>22</v>
      </c>
    </row>
    <row r="273" spans="1:13" ht="12.5" x14ac:dyDescent="0.25">
      <c r="A273" s="2">
        <v>45631.803102337959</v>
      </c>
      <c r="B273" s="3" t="s">
        <v>42</v>
      </c>
      <c r="C273" s="3" t="s">
        <v>447</v>
      </c>
      <c r="D273" s="3" t="s">
        <v>32</v>
      </c>
      <c r="E273" s="3" t="s">
        <v>33</v>
      </c>
      <c r="F273" s="3" t="s">
        <v>28</v>
      </c>
      <c r="G273" s="3" t="s">
        <v>17</v>
      </c>
      <c r="H273" s="3" t="s">
        <v>448</v>
      </c>
      <c r="J273" s="3">
        <v>50000</v>
      </c>
      <c r="K273" s="3" t="s">
        <v>20</v>
      </c>
      <c r="L273" s="3" t="s">
        <v>31</v>
      </c>
      <c r="M273" s="3" t="s">
        <v>22</v>
      </c>
    </row>
    <row r="274" spans="1:13" ht="12.5" x14ac:dyDescent="0.25">
      <c r="A274" s="2">
        <v>45631.805401574078</v>
      </c>
      <c r="B274" s="3" t="s">
        <v>13</v>
      </c>
      <c r="D274" s="3" t="s">
        <v>14</v>
      </c>
      <c r="E274" s="3" t="s">
        <v>56</v>
      </c>
      <c r="F274" s="3" t="s">
        <v>82</v>
      </c>
      <c r="G274" s="3" t="s">
        <v>34</v>
      </c>
      <c r="H274" s="3" t="s">
        <v>283</v>
      </c>
      <c r="J274" s="4">
        <v>35000</v>
      </c>
      <c r="K274" s="3" t="s">
        <v>48</v>
      </c>
      <c r="L274" s="3" t="s">
        <v>31</v>
      </c>
      <c r="M274" s="3" t="s">
        <v>22</v>
      </c>
    </row>
    <row r="275" spans="1:13" ht="12.5" x14ac:dyDescent="0.25">
      <c r="A275" s="2">
        <v>45631.827203958332</v>
      </c>
      <c r="B275" s="3" t="s">
        <v>13</v>
      </c>
      <c r="D275" s="3" t="s">
        <v>23</v>
      </c>
      <c r="E275" s="3" t="s">
        <v>15</v>
      </c>
      <c r="F275" s="3" t="s">
        <v>28</v>
      </c>
      <c r="G275" s="3" t="s">
        <v>17</v>
      </c>
      <c r="H275" s="3" t="s">
        <v>95</v>
      </c>
      <c r="J275" s="3" t="s">
        <v>449</v>
      </c>
      <c r="K275" s="3" t="s">
        <v>48</v>
      </c>
      <c r="L275" s="3" t="s">
        <v>49</v>
      </c>
      <c r="M275" s="3" t="s">
        <v>27</v>
      </c>
    </row>
    <row r="276" spans="1:13" ht="12.5" x14ac:dyDescent="0.25">
      <c r="A276" s="2">
        <v>45632.329439328707</v>
      </c>
      <c r="B276" s="3" t="s">
        <v>13</v>
      </c>
      <c r="D276" s="3" t="s">
        <v>23</v>
      </c>
      <c r="E276" s="3" t="s">
        <v>15</v>
      </c>
      <c r="F276" s="3" t="s">
        <v>24</v>
      </c>
      <c r="G276" s="3" t="s">
        <v>34</v>
      </c>
      <c r="H276" s="3" t="s">
        <v>172</v>
      </c>
      <c r="J276" s="3" t="s">
        <v>450</v>
      </c>
      <c r="K276" s="3" t="s">
        <v>138</v>
      </c>
      <c r="L276" s="3" t="s">
        <v>21</v>
      </c>
      <c r="M276" s="3" t="s">
        <v>22</v>
      </c>
    </row>
    <row r="277" spans="1:13" ht="12.5" x14ac:dyDescent="0.25">
      <c r="A277" s="2">
        <v>45632.378504178239</v>
      </c>
      <c r="B277" s="3" t="s">
        <v>13</v>
      </c>
      <c r="D277" s="3" t="s">
        <v>14</v>
      </c>
      <c r="E277" s="3" t="s">
        <v>56</v>
      </c>
      <c r="F277" s="3" t="s">
        <v>451</v>
      </c>
      <c r="G277" s="3" t="s">
        <v>34</v>
      </c>
      <c r="H277" s="3" t="s">
        <v>452</v>
      </c>
      <c r="J277" s="3">
        <v>230000</v>
      </c>
      <c r="K277" s="3" t="s">
        <v>30</v>
      </c>
      <c r="L277" s="3" t="s">
        <v>54</v>
      </c>
      <c r="M277" s="3" t="s">
        <v>27</v>
      </c>
    </row>
    <row r="278" spans="1:13" ht="12.5" x14ac:dyDescent="0.25">
      <c r="A278" s="2">
        <v>45632.406311527782</v>
      </c>
      <c r="B278" s="3" t="s">
        <v>127</v>
      </c>
      <c r="D278" s="3" t="s">
        <v>69</v>
      </c>
      <c r="E278" s="3" t="s">
        <v>56</v>
      </c>
      <c r="F278" s="3" t="s">
        <v>63</v>
      </c>
      <c r="G278" s="3" t="s">
        <v>34</v>
      </c>
      <c r="H278" s="3" t="s">
        <v>286</v>
      </c>
      <c r="J278" s="3">
        <v>220000</v>
      </c>
      <c r="K278" s="3" t="s">
        <v>81</v>
      </c>
      <c r="L278" s="3" t="s">
        <v>49</v>
      </c>
      <c r="M278" s="3" t="s">
        <v>27</v>
      </c>
    </row>
    <row r="279" spans="1:13" ht="12.5" x14ac:dyDescent="0.25">
      <c r="A279" s="2">
        <v>45632.525783275458</v>
      </c>
      <c r="B279" s="3" t="s">
        <v>127</v>
      </c>
      <c r="D279" s="3" t="s">
        <v>32</v>
      </c>
      <c r="E279" s="3" t="s">
        <v>15</v>
      </c>
      <c r="F279" s="3" t="s">
        <v>171</v>
      </c>
      <c r="G279" s="3" t="s">
        <v>34</v>
      </c>
      <c r="H279" s="3" t="s">
        <v>453</v>
      </c>
      <c r="J279" s="3">
        <v>20000</v>
      </c>
      <c r="K279" s="3" t="s">
        <v>20</v>
      </c>
      <c r="L279" s="3" t="s">
        <v>21</v>
      </c>
      <c r="M279" s="3" t="s">
        <v>22</v>
      </c>
    </row>
    <row r="280" spans="1:13" ht="12.5" x14ac:dyDescent="0.25">
      <c r="A280" s="2">
        <v>45632.589615821758</v>
      </c>
      <c r="B280" s="3" t="s">
        <v>13</v>
      </c>
      <c r="D280" s="3" t="s">
        <v>23</v>
      </c>
      <c r="E280" s="3" t="s">
        <v>15</v>
      </c>
      <c r="F280" s="3" t="s">
        <v>219</v>
      </c>
      <c r="G280" s="3" t="s">
        <v>34</v>
      </c>
      <c r="H280" s="3" t="s">
        <v>454</v>
      </c>
      <c r="J280" s="3">
        <v>50000</v>
      </c>
      <c r="K280" s="3" t="s">
        <v>48</v>
      </c>
      <c r="L280" s="3" t="s">
        <v>49</v>
      </c>
      <c r="M280" s="3" t="s">
        <v>27</v>
      </c>
    </row>
    <row r="281" spans="1:13" ht="12.5" x14ac:dyDescent="0.25">
      <c r="A281" s="2">
        <v>45632.758634513884</v>
      </c>
      <c r="B281" s="3" t="s">
        <v>13</v>
      </c>
      <c r="D281" s="3" t="s">
        <v>23</v>
      </c>
      <c r="E281" s="3" t="s">
        <v>15</v>
      </c>
      <c r="F281" s="3" t="s">
        <v>455</v>
      </c>
      <c r="G281" s="3" t="s">
        <v>17</v>
      </c>
      <c r="H281" s="3" t="s">
        <v>47</v>
      </c>
      <c r="J281" s="3">
        <v>82500</v>
      </c>
      <c r="K281" s="3" t="s">
        <v>30</v>
      </c>
      <c r="L281" s="3" t="s">
        <v>49</v>
      </c>
      <c r="M281" s="3" t="s">
        <v>27</v>
      </c>
    </row>
    <row r="282" spans="1:13" ht="12.5" x14ac:dyDescent="0.25">
      <c r="A282" s="2">
        <v>45632.785500486112</v>
      </c>
      <c r="B282" s="3" t="s">
        <v>13</v>
      </c>
      <c r="D282" s="3" t="s">
        <v>23</v>
      </c>
      <c r="E282" s="3" t="s">
        <v>56</v>
      </c>
      <c r="F282" s="3" t="s">
        <v>28</v>
      </c>
      <c r="G282" s="3" t="s">
        <v>34</v>
      </c>
      <c r="H282" s="3" t="s">
        <v>220</v>
      </c>
      <c r="J282" s="3">
        <v>25000</v>
      </c>
      <c r="K282" s="3" t="s">
        <v>48</v>
      </c>
      <c r="L282" s="3" t="s">
        <v>21</v>
      </c>
      <c r="M282" s="3" t="s">
        <v>22</v>
      </c>
    </row>
    <row r="283" spans="1:13" ht="12.5" x14ac:dyDescent="0.25">
      <c r="A283" s="2">
        <v>45632.904418506943</v>
      </c>
      <c r="B283" s="3" t="s">
        <v>42</v>
      </c>
      <c r="C283" s="3" t="s">
        <v>456</v>
      </c>
      <c r="D283" s="3" t="s">
        <v>23</v>
      </c>
      <c r="E283" s="3" t="s">
        <v>33</v>
      </c>
      <c r="F283" s="3" t="s">
        <v>457</v>
      </c>
      <c r="G283" s="3" t="s">
        <v>17</v>
      </c>
      <c r="H283" s="3" t="s">
        <v>386</v>
      </c>
      <c r="J283" s="3">
        <v>15000</v>
      </c>
      <c r="K283" s="3" t="s">
        <v>20</v>
      </c>
      <c r="L283" s="3" t="s">
        <v>49</v>
      </c>
      <c r="M283" s="3" t="s">
        <v>22</v>
      </c>
    </row>
    <row r="284" spans="1:13" ht="12.5" x14ac:dyDescent="0.25">
      <c r="A284" s="2">
        <v>45633.558624386569</v>
      </c>
      <c r="B284" s="3" t="s">
        <v>13</v>
      </c>
      <c r="D284" s="3" t="s">
        <v>14</v>
      </c>
      <c r="E284" s="3" t="s">
        <v>15</v>
      </c>
      <c r="F284" s="3" t="s">
        <v>28</v>
      </c>
      <c r="G284" s="3" t="s">
        <v>34</v>
      </c>
      <c r="H284" s="3" t="s">
        <v>220</v>
      </c>
      <c r="J284" s="3">
        <v>150000</v>
      </c>
      <c r="K284" s="3" t="s">
        <v>58</v>
      </c>
      <c r="L284" s="3" t="s">
        <v>49</v>
      </c>
      <c r="M284" s="3" t="s">
        <v>27</v>
      </c>
    </row>
    <row r="285" spans="1:13" ht="12.5" x14ac:dyDescent="0.25">
      <c r="A285" s="2">
        <v>45633.691834479163</v>
      </c>
      <c r="B285" s="3" t="s">
        <v>42</v>
      </c>
      <c r="C285" s="3" t="s">
        <v>458</v>
      </c>
      <c r="D285" s="3" t="s">
        <v>14</v>
      </c>
      <c r="E285" s="3" t="s">
        <v>15</v>
      </c>
      <c r="F285" s="3" t="s">
        <v>459</v>
      </c>
      <c r="G285" s="3" t="s">
        <v>17</v>
      </c>
      <c r="H285" s="3" t="s">
        <v>95</v>
      </c>
      <c r="J285" s="3">
        <v>70000</v>
      </c>
      <c r="K285" s="3" t="s">
        <v>48</v>
      </c>
      <c r="L285" s="3" t="s">
        <v>49</v>
      </c>
      <c r="M285" s="3" t="s">
        <v>22</v>
      </c>
    </row>
    <row r="286" spans="1:13" ht="12.5" x14ac:dyDescent="0.25">
      <c r="A286" s="2">
        <v>45634.599344085647</v>
      </c>
      <c r="B286" s="3" t="s">
        <v>13</v>
      </c>
      <c r="D286" s="3" t="s">
        <v>32</v>
      </c>
      <c r="E286" s="3" t="s">
        <v>33</v>
      </c>
      <c r="F286" s="3" t="s">
        <v>113</v>
      </c>
      <c r="G286" s="3" t="s">
        <v>17</v>
      </c>
      <c r="H286" s="3" t="s">
        <v>95</v>
      </c>
      <c r="J286" s="4">
        <v>30000</v>
      </c>
      <c r="K286" s="3" t="s">
        <v>460</v>
      </c>
      <c r="L286" s="3" t="s">
        <v>49</v>
      </c>
      <c r="M286" s="3" t="s">
        <v>27</v>
      </c>
    </row>
    <row r="287" spans="1:13" ht="12.5" x14ac:dyDescent="0.25">
      <c r="A287" s="2">
        <v>45634.758898171298</v>
      </c>
      <c r="B287" s="3" t="s">
        <v>13</v>
      </c>
      <c r="D287" s="3" t="s">
        <v>84</v>
      </c>
      <c r="E287" s="3" t="s">
        <v>59</v>
      </c>
      <c r="F287" s="3" t="s">
        <v>204</v>
      </c>
      <c r="G287" s="3" t="s">
        <v>34</v>
      </c>
      <c r="H287" s="3" t="s">
        <v>461</v>
      </c>
      <c r="J287" s="3">
        <v>20000</v>
      </c>
      <c r="K287" s="3" t="s">
        <v>53</v>
      </c>
      <c r="L287" s="3" t="s">
        <v>54</v>
      </c>
      <c r="M287" s="3" t="s">
        <v>27</v>
      </c>
    </row>
    <row r="288" spans="1:13" ht="12.5" x14ac:dyDescent="0.25">
      <c r="A288" s="2">
        <v>45637.526860324069</v>
      </c>
      <c r="B288" s="3" t="s">
        <v>13</v>
      </c>
      <c r="D288" s="3" t="s">
        <v>23</v>
      </c>
      <c r="E288" s="3" t="s">
        <v>15</v>
      </c>
      <c r="F288" s="3" t="s">
        <v>51</v>
      </c>
      <c r="G288" s="3" t="s">
        <v>17</v>
      </c>
      <c r="H288" s="3" t="s">
        <v>462</v>
      </c>
      <c r="J288" s="3" t="s">
        <v>463</v>
      </c>
      <c r="K288" s="3" t="s">
        <v>36</v>
      </c>
      <c r="L288" s="3" t="s">
        <v>31</v>
      </c>
      <c r="M288" s="3" t="s">
        <v>27</v>
      </c>
    </row>
    <row r="289" spans="1:13" ht="12.5" x14ac:dyDescent="0.25">
      <c r="A289" s="2">
        <v>45637.534485682874</v>
      </c>
      <c r="B289" s="3" t="s">
        <v>13</v>
      </c>
      <c r="D289" s="3" t="s">
        <v>23</v>
      </c>
      <c r="E289" s="3" t="s">
        <v>56</v>
      </c>
      <c r="F289" s="3" t="s">
        <v>108</v>
      </c>
      <c r="G289" s="3" t="s">
        <v>34</v>
      </c>
      <c r="H289" s="3" t="s">
        <v>278</v>
      </c>
      <c r="J289" s="4">
        <v>73000</v>
      </c>
      <c r="K289" s="3" t="s">
        <v>81</v>
      </c>
      <c r="L289" s="3" t="s">
        <v>49</v>
      </c>
      <c r="M289" s="3" t="s">
        <v>27</v>
      </c>
    </row>
    <row r="290" spans="1:13" ht="12.5" x14ac:dyDescent="0.25">
      <c r="A290" s="2">
        <v>45638.706989282407</v>
      </c>
      <c r="B290" s="3" t="s">
        <v>13</v>
      </c>
      <c r="D290" s="3" t="s">
        <v>14</v>
      </c>
      <c r="E290" s="3" t="s">
        <v>56</v>
      </c>
      <c r="F290" s="3" t="s">
        <v>464</v>
      </c>
      <c r="G290" s="3" t="s">
        <v>34</v>
      </c>
      <c r="H290" s="3" t="s">
        <v>465</v>
      </c>
      <c r="I290" s="3" t="s">
        <v>233</v>
      </c>
      <c r="J290" s="3">
        <v>45000</v>
      </c>
      <c r="K290" s="3" t="s">
        <v>374</v>
      </c>
      <c r="L290" s="3" t="s">
        <v>54</v>
      </c>
      <c r="M290" s="3" t="s">
        <v>27</v>
      </c>
    </row>
    <row r="291" spans="1:13" ht="12.5" x14ac:dyDescent="0.25">
      <c r="A291" s="2">
        <v>45663.494890821763</v>
      </c>
      <c r="B291" s="3" t="s">
        <v>13</v>
      </c>
      <c r="D291" s="3" t="s">
        <v>32</v>
      </c>
      <c r="E291" s="3" t="s">
        <v>33</v>
      </c>
      <c r="F291" s="3" t="s">
        <v>466</v>
      </c>
      <c r="G291" s="3" t="s">
        <v>17</v>
      </c>
      <c r="H291" s="3" t="s">
        <v>128</v>
      </c>
      <c r="J291" s="3">
        <v>25000</v>
      </c>
      <c r="K291" s="3" t="s">
        <v>138</v>
      </c>
      <c r="L291" s="3" t="s">
        <v>49</v>
      </c>
      <c r="M291" s="3" t="s">
        <v>27</v>
      </c>
    </row>
    <row r="292" spans="1:13" ht="12.5" x14ac:dyDescent="0.25">
      <c r="A292" s="2">
        <v>45665.862506087964</v>
      </c>
      <c r="B292" s="3" t="s">
        <v>127</v>
      </c>
      <c r="D292" s="3" t="s">
        <v>32</v>
      </c>
      <c r="E292" s="3" t="s">
        <v>33</v>
      </c>
      <c r="F292" s="3" t="s">
        <v>306</v>
      </c>
      <c r="G292" s="3" t="s">
        <v>17</v>
      </c>
      <c r="H292" s="3" t="s">
        <v>61</v>
      </c>
      <c r="J292" s="3">
        <v>50000</v>
      </c>
      <c r="K292" s="3" t="s">
        <v>48</v>
      </c>
      <c r="L292" s="3" t="s">
        <v>31</v>
      </c>
      <c r="M292" s="3" t="s">
        <v>27</v>
      </c>
    </row>
    <row r="293" spans="1:13" ht="12.5" x14ac:dyDescent="0.25">
      <c r="A293" s="2">
        <v>45671.443334479161</v>
      </c>
      <c r="B293" s="3" t="s">
        <v>127</v>
      </c>
      <c r="D293" s="3" t="s">
        <v>69</v>
      </c>
      <c r="E293" s="3" t="s">
        <v>56</v>
      </c>
      <c r="F293" s="3" t="s">
        <v>19</v>
      </c>
      <c r="G293" s="3" t="s">
        <v>34</v>
      </c>
      <c r="H293" s="3" t="s">
        <v>467</v>
      </c>
      <c r="J293" s="3" t="s">
        <v>19</v>
      </c>
      <c r="K293" s="3" t="s">
        <v>468</v>
      </c>
      <c r="L293" s="3" t="s">
        <v>21</v>
      </c>
      <c r="M293" s="3" t="s">
        <v>22</v>
      </c>
    </row>
    <row r="294" spans="1:13" ht="12.5" x14ac:dyDescent="0.25">
      <c r="A294" s="2">
        <v>45672.470794664347</v>
      </c>
      <c r="B294" s="3" t="s">
        <v>127</v>
      </c>
      <c r="D294" s="3" t="s">
        <v>14</v>
      </c>
      <c r="E294" s="3" t="s">
        <v>56</v>
      </c>
      <c r="F294" s="3" t="s">
        <v>63</v>
      </c>
      <c r="G294" s="3" t="s">
        <v>34</v>
      </c>
      <c r="H294" s="3" t="s">
        <v>61</v>
      </c>
      <c r="J294" s="3">
        <v>260000</v>
      </c>
      <c r="K294" s="3" t="s">
        <v>87</v>
      </c>
      <c r="L294" s="3" t="s">
        <v>54</v>
      </c>
      <c r="M294" s="3" t="s">
        <v>27</v>
      </c>
    </row>
    <row r="295" spans="1:13" ht="12.5" x14ac:dyDescent="0.25">
      <c r="A295" s="2">
        <v>45674.384607997687</v>
      </c>
      <c r="B295" s="3" t="s">
        <v>127</v>
      </c>
      <c r="D295" s="3" t="s">
        <v>69</v>
      </c>
      <c r="E295" s="3" t="s">
        <v>56</v>
      </c>
      <c r="F295" s="3" t="s">
        <v>225</v>
      </c>
      <c r="G295" s="3" t="s">
        <v>34</v>
      </c>
      <c r="H295" s="3" t="s">
        <v>469</v>
      </c>
      <c r="J295" s="3" t="s">
        <v>470</v>
      </c>
      <c r="K295" s="3" t="s">
        <v>471</v>
      </c>
      <c r="L295" s="3" t="s">
        <v>21</v>
      </c>
      <c r="M295" s="3" t="s">
        <v>27</v>
      </c>
    </row>
  </sheetData>
  <autoFilter ref="A1:M295" xr:uid="{6960DF07-2DD3-4C09-B219-C7598E44609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8D69-ABB1-4FFA-97C5-0E7F710FE644}">
  <dimension ref="A3:D73"/>
  <sheetViews>
    <sheetView workbookViewId="0">
      <selection activeCell="B47" sqref="B47"/>
    </sheetView>
  </sheetViews>
  <sheetFormatPr defaultRowHeight="12.5" x14ac:dyDescent="0.25"/>
  <cols>
    <col min="1" max="1" width="13" bestFit="1" customWidth="1"/>
    <col min="2" max="3" width="23.7265625" bestFit="1" customWidth="1"/>
    <col min="4" max="4" width="8.54296875" bestFit="1" customWidth="1"/>
    <col min="5" max="5" width="10" bestFit="1" customWidth="1"/>
    <col min="6" max="6" width="26.453125" bestFit="1" customWidth="1"/>
    <col min="7" max="7" width="8.90625" bestFit="1" customWidth="1"/>
    <col min="8" max="8" width="8.54296875" bestFit="1" customWidth="1"/>
    <col min="9" max="9" width="10" bestFit="1" customWidth="1"/>
  </cols>
  <sheetData>
    <row r="3" spans="1:4" x14ac:dyDescent="0.25">
      <c r="A3" s="8" t="s">
        <v>543</v>
      </c>
      <c r="B3" t="s">
        <v>545</v>
      </c>
    </row>
    <row r="4" spans="1:4" x14ac:dyDescent="0.25">
      <c r="A4" s="9" t="s">
        <v>17</v>
      </c>
      <c r="B4" s="6">
        <v>125</v>
      </c>
    </row>
    <row r="5" spans="1:4" x14ac:dyDescent="0.25">
      <c r="A5" s="9" t="s">
        <v>34</v>
      </c>
      <c r="B5" s="6">
        <v>125</v>
      </c>
    </row>
    <row r="6" spans="1:4" x14ac:dyDescent="0.25">
      <c r="A6" s="9" t="s">
        <v>544</v>
      </c>
      <c r="B6" s="6">
        <v>250</v>
      </c>
    </row>
    <row r="8" spans="1:4" x14ac:dyDescent="0.25">
      <c r="A8" s="10" t="s">
        <v>544</v>
      </c>
      <c r="B8">
        <f>GETPIVOTDATA("Gender",$A$3)</f>
        <v>250</v>
      </c>
    </row>
    <row r="10" spans="1:4" x14ac:dyDescent="0.25">
      <c r="A10" s="8" t="s">
        <v>543</v>
      </c>
      <c r="B10" t="s">
        <v>545</v>
      </c>
      <c r="C10" t="s">
        <v>590</v>
      </c>
      <c r="D10" s="10" t="s">
        <v>626</v>
      </c>
    </row>
    <row r="11" spans="1:4" x14ac:dyDescent="0.25">
      <c r="A11" s="9" t="s">
        <v>17</v>
      </c>
      <c r="B11" s="6">
        <v>125</v>
      </c>
      <c r="C11" s="17">
        <v>120618.26640000001</v>
      </c>
      <c r="D11" s="7">
        <f>(GETPIVOTDATA("Average of Monthly Salary",$A$10,"Gender","Male")-GETPIVOTDATA("Average of Monthly Salary",$A$10,"Gender","Female"))/(GETPIVOTDATA("Average of Monthly Salary",$A$10,"Gender","Female")+GETPIVOTDATA("Average of Monthly Salary",$A$10,"Gender","Male"))</f>
        <v>9.603468348481807E-2</v>
      </c>
    </row>
    <row r="12" spans="1:4" x14ac:dyDescent="0.25">
      <c r="A12" s="9" t="s">
        <v>34</v>
      </c>
      <c r="B12" s="6">
        <v>125</v>
      </c>
      <c r="C12" s="17">
        <v>146246.54399999999</v>
      </c>
    </row>
    <row r="13" spans="1:4" x14ac:dyDescent="0.25">
      <c r="A13" s="9" t="s">
        <v>544</v>
      </c>
      <c r="B13" s="6">
        <v>250</v>
      </c>
      <c r="C13" s="17">
        <v>133432.40520000001</v>
      </c>
    </row>
    <row r="15" spans="1:4" x14ac:dyDescent="0.25">
      <c r="A15" s="8" t="s">
        <v>543</v>
      </c>
      <c r="B15" t="s">
        <v>547</v>
      </c>
      <c r="C15" t="s">
        <v>590</v>
      </c>
    </row>
    <row r="16" spans="1:4" x14ac:dyDescent="0.25">
      <c r="A16" s="9" t="s">
        <v>13</v>
      </c>
      <c r="B16" s="6">
        <v>171</v>
      </c>
      <c r="C16" s="17">
        <v>129912.80116959065</v>
      </c>
    </row>
    <row r="17" spans="1:3" x14ac:dyDescent="0.25">
      <c r="A17" s="9" t="s">
        <v>55</v>
      </c>
      <c r="B17" s="6">
        <v>14</v>
      </c>
      <c r="C17" s="17">
        <v>198928.57142857142</v>
      </c>
    </row>
    <row r="18" spans="1:3" x14ac:dyDescent="0.25">
      <c r="A18" s="9" t="s">
        <v>127</v>
      </c>
      <c r="B18" s="6">
        <v>25</v>
      </c>
      <c r="C18" s="17">
        <v>131509.13199999998</v>
      </c>
    </row>
    <row r="19" spans="1:3" x14ac:dyDescent="0.25">
      <c r="A19" s="9" t="s">
        <v>42</v>
      </c>
      <c r="B19" s="6">
        <v>40</v>
      </c>
      <c r="C19" s="17">
        <v>126757.1</v>
      </c>
    </row>
    <row r="24" spans="1:3" x14ac:dyDescent="0.25">
      <c r="A24" s="8" t="s">
        <v>543</v>
      </c>
      <c r="B24" t="s">
        <v>611</v>
      </c>
      <c r="C24" s="18"/>
    </row>
    <row r="25" spans="1:3" x14ac:dyDescent="0.25">
      <c r="A25" s="9" t="s">
        <v>15</v>
      </c>
      <c r="B25" s="6">
        <v>87</v>
      </c>
      <c r="C25" s="11"/>
    </row>
    <row r="26" spans="1:3" x14ac:dyDescent="0.25">
      <c r="A26" s="9" t="s">
        <v>56</v>
      </c>
      <c r="B26" s="6">
        <v>91</v>
      </c>
      <c r="C26" s="11"/>
    </row>
    <row r="27" spans="1:3" x14ac:dyDescent="0.25">
      <c r="A27" s="9" t="s">
        <v>59</v>
      </c>
      <c r="B27" s="6">
        <v>25</v>
      </c>
      <c r="C27" s="11"/>
    </row>
    <row r="28" spans="1:3" x14ac:dyDescent="0.25">
      <c r="A28" s="9" t="s">
        <v>630</v>
      </c>
      <c r="B28" s="6">
        <v>47</v>
      </c>
      <c r="C28" s="11"/>
    </row>
    <row r="29" spans="1:3" x14ac:dyDescent="0.25">
      <c r="C29" s="11"/>
    </row>
    <row r="30" spans="1:3" x14ac:dyDescent="0.25">
      <c r="C30" s="11"/>
    </row>
    <row r="31" spans="1:3" x14ac:dyDescent="0.25">
      <c r="C31" s="11"/>
    </row>
    <row r="32" spans="1:3" x14ac:dyDescent="0.25">
      <c r="C32" s="11"/>
    </row>
    <row r="33" spans="1:3" x14ac:dyDescent="0.25">
      <c r="C33" s="11"/>
    </row>
    <row r="34" spans="1:3" x14ac:dyDescent="0.25">
      <c r="C34" s="11"/>
    </row>
    <row r="35" spans="1:3" x14ac:dyDescent="0.25">
      <c r="A35" s="8" t="s">
        <v>543</v>
      </c>
      <c r="B35" t="s">
        <v>590</v>
      </c>
      <c r="C35" s="20"/>
    </row>
    <row r="36" spans="1:3" x14ac:dyDescent="0.25">
      <c r="A36" s="9" t="s">
        <v>13</v>
      </c>
      <c r="B36" s="17">
        <v>129912.80116959065</v>
      </c>
      <c r="C36" s="12"/>
    </row>
    <row r="37" spans="1:3" x14ac:dyDescent="0.25">
      <c r="A37" s="9" t="s">
        <v>55</v>
      </c>
      <c r="B37" s="17">
        <v>198928.57142857142</v>
      </c>
    </row>
    <row r="38" spans="1:3" x14ac:dyDescent="0.25">
      <c r="A38" s="9" t="s">
        <v>127</v>
      </c>
      <c r="B38" s="17">
        <v>131509.13199999998</v>
      </c>
    </row>
    <row r="39" spans="1:3" x14ac:dyDescent="0.25">
      <c r="A39" s="9" t="s">
        <v>42</v>
      </c>
      <c r="B39" s="17">
        <v>126757.1</v>
      </c>
    </row>
    <row r="44" spans="1:3" x14ac:dyDescent="0.25">
      <c r="A44" s="8" t="s">
        <v>543</v>
      </c>
      <c r="B44" t="s">
        <v>590</v>
      </c>
    </row>
    <row r="45" spans="1:3" x14ac:dyDescent="0.25">
      <c r="A45" s="9" t="s">
        <v>630</v>
      </c>
      <c r="B45" s="17">
        <v>56289.729787234035</v>
      </c>
    </row>
    <row r="46" spans="1:3" x14ac:dyDescent="0.25">
      <c r="A46" s="9" t="s">
        <v>15</v>
      </c>
      <c r="B46" s="17">
        <v>102036.3908045977</v>
      </c>
    </row>
    <row r="47" spans="1:3" x14ac:dyDescent="0.25">
      <c r="A47" s="9" t="s">
        <v>56</v>
      </c>
      <c r="B47" s="17">
        <v>142256.24175824175</v>
      </c>
    </row>
    <row r="48" spans="1:3" x14ac:dyDescent="0.25">
      <c r="A48" s="9" t="s">
        <v>59</v>
      </c>
      <c r="B48" s="17">
        <v>355600</v>
      </c>
    </row>
    <row r="71" spans="1:3" x14ac:dyDescent="0.25">
      <c r="A71" s="8" t="s">
        <v>543</v>
      </c>
      <c r="B71" t="s">
        <v>590</v>
      </c>
    </row>
    <row r="72" spans="1:3" x14ac:dyDescent="0.25">
      <c r="A72" s="9" t="s">
        <v>27</v>
      </c>
      <c r="B72" s="17">
        <v>151955.46857142856</v>
      </c>
      <c r="C72" s="7">
        <f>(GETPIVOTDATA("Monthly Salary",$A$71,"Employer Type","Established")-GETPIVOTDATA("Monthly Salary",$A$71,"Employer Type","Startup"))/GETPIVOTDATA("Monthly Salary",$A$71,"Employer Type","Startup")</f>
        <v>0.6844277544887365</v>
      </c>
    </row>
    <row r="73" spans="1:3" x14ac:dyDescent="0.25">
      <c r="A73" s="9" t="s">
        <v>22</v>
      </c>
      <c r="B73" s="17">
        <v>90211.923999999999</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D40B5-AF57-47C9-8C49-18D1E598A9B7}">
  <dimension ref="A1:B53"/>
  <sheetViews>
    <sheetView workbookViewId="0">
      <selection activeCell="A37" sqref="A37"/>
    </sheetView>
  </sheetViews>
  <sheetFormatPr defaultRowHeight="12.5" x14ac:dyDescent="0.25"/>
  <cols>
    <col min="1" max="1" width="42.26953125" bestFit="1" customWidth="1"/>
    <col min="2" max="2" width="14.54296875" bestFit="1" customWidth="1"/>
    <col min="3" max="3" width="22" bestFit="1" customWidth="1"/>
  </cols>
  <sheetData>
    <row r="1" spans="1:2" x14ac:dyDescent="0.25">
      <c r="A1" s="8" t="s">
        <v>543</v>
      </c>
      <c r="B1" t="s">
        <v>547</v>
      </c>
    </row>
    <row r="2" spans="1:2" x14ac:dyDescent="0.25">
      <c r="A2" s="9" t="s">
        <v>13</v>
      </c>
      <c r="B2" s="6">
        <v>171</v>
      </c>
    </row>
    <row r="3" spans="1:2" x14ac:dyDescent="0.25">
      <c r="A3" s="9" t="s">
        <v>55</v>
      </c>
      <c r="B3" s="6">
        <v>14</v>
      </c>
    </row>
    <row r="4" spans="1:2" x14ac:dyDescent="0.25">
      <c r="A4" s="9" t="s">
        <v>127</v>
      </c>
      <c r="B4" s="6">
        <v>25</v>
      </c>
    </row>
    <row r="5" spans="1:2" x14ac:dyDescent="0.25">
      <c r="A5" s="9" t="s">
        <v>42</v>
      </c>
      <c r="B5" s="6">
        <v>40</v>
      </c>
    </row>
    <row r="9" spans="1:2" x14ac:dyDescent="0.25">
      <c r="A9" s="8" t="s">
        <v>543</v>
      </c>
      <c r="B9" t="s">
        <v>628</v>
      </c>
    </row>
    <row r="10" spans="1:2" x14ac:dyDescent="0.25">
      <c r="A10" s="9" t="s">
        <v>32</v>
      </c>
      <c r="B10" s="6">
        <v>37</v>
      </c>
    </row>
    <row r="11" spans="1:2" x14ac:dyDescent="0.25">
      <c r="A11" s="9" t="s">
        <v>491</v>
      </c>
      <c r="B11" s="6">
        <v>72</v>
      </c>
    </row>
    <row r="12" spans="1:2" x14ac:dyDescent="0.25">
      <c r="A12" s="9" t="s">
        <v>489</v>
      </c>
      <c r="B12" s="6">
        <v>6</v>
      </c>
    </row>
    <row r="13" spans="1:2" x14ac:dyDescent="0.25">
      <c r="A13" s="9" t="s">
        <v>485</v>
      </c>
      <c r="B13" s="6">
        <v>3</v>
      </c>
    </row>
    <row r="14" spans="1:2" x14ac:dyDescent="0.25">
      <c r="A14" s="9" t="s">
        <v>475</v>
      </c>
      <c r="B14" s="6">
        <v>110</v>
      </c>
    </row>
    <row r="15" spans="1:2" x14ac:dyDescent="0.25">
      <c r="A15" s="9" t="s">
        <v>487</v>
      </c>
      <c r="B15" s="6">
        <v>22</v>
      </c>
    </row>
    <row r="18" spans="1:2" ht="13" x14ac:dyDescent="0.3">
      <c r="A18" s="27" t="s">
        <v>543</v>
      </c>
      <c r="B18" s="23" t="s">
        <v>545</v>
      </c>
    </row>
    <row r="19" spans="1:2" x14ac:dyDescent="0.25">
      <c r="A19" s="9" t="s">
        <v>17</v>
      </c>
      <c r="B19" s="6">
        <v>125</v>
      </c>
    </row>
    <row r="20" spans="1:2" x14ac:dyDescent="0.25">
      <c r="A20" s="9" t="s">
        <v>34</v>
      </c>
      <c r="B20" s="6">
        <v>125</v>
      </c>
    </row>
    <row r="21" spans="1:2" ht="13" x14ac:dyDescent="0.3">
      <c r="A21" s="24" t="s">
        <v>544</v>
      </c>
      <c r="B21" s="25">
        <v>250</v>
      </c>
    </row>
    <row r="22" spans="1:2" ht="13" x14ac:dyDescent="0.3">
      <c r="A22" s="28"/>
      <c r="B22" s="29"/>
    </row>
    <row r="23" spans="1:2" x14ac:dyDescent="0.25">
      <c r="A23" s="8" t="s">
        <v>543</v>
      </c>
      <c r="B23" t="s">
        <v>629</v>
      </c>
    </row>
    <row r="24" spans="1:2" x14ac:dyDescent="0.25">
      <c r="A24" s="9" t="s">
        <v>27</v>
      </c>
      <c r="B24" s="26">
        <v>0.7</v>
      </c>
    </row>
    <row r="25" spans="1:2" x14ac:dyDescent="0.25">
      <c r="A25" s="9" t="s">
        <v>22</v>
      </c>
      <c r="B25" s="26">
        <v>0.3</v>
      </c>
    </row>
    <row r="29" spans="1:2" x14ac:dyDescent="0.25">
      <c r="A29" s="8" t="s">
        <v>543</v>
      </c>
      <c r="B29" t="s">
        <v>611</v>
      </c>
    </row>
    <row r="30" spans="1:2" x14ac:dyDescent="0.25">
      <c r="A30" s="9" t="s">
        <v>15</v>
      </c>
      <c r="B30" s="6">
        <v>87</v>
      </c>
    </row>
    <row r="31" spans="1:2" x14ac:dyDescent="0.25">
      <c r="A31" s="9" t="s">
        <v>56</v>
      </c>
      <c r="B31" s="6">
        <v>91</v>
      </c>
    </row>
    <row r="32" spans="1:2" x14ac:dyDescent="0.25">
      <c r="A32" s="9" t="s">
        <v>59</v>
      </c>
      <c r="B32" s="6">
        <v>25</v>
      </c>
    </row>
    <row r="33" spans="1:2" x14ac:dyDescent="0.25">
      <c r="A33" s="9" t="s">
        <v>630</v>
      </c>
      <c r="B33" s="6">
        <v>47</v>
      </c>
    </row>
    <row r="37" spans="1:2" x14ac:dyDescent="0.25">
      <c r="A37" s="8" t="s">
        <v>543</v>
      </c>
      <c r="B37" t="s">
        <v>627</v>
      </c>
    </row>
    <row r="38" spans="1:2" x14ac:dyDescent="0.25">
      <c r="A38" s="9" t="s">
        <v>577</v>
      </c>
      <c r="B38" s="6">
        <v>64</v>
      </c>
    </row>
    <row r="39" spans="1:2" x14ac:dyDescent="0.25">
      <c r="A39" s="9" t="s">
        <v>578</v>
      </c>
      <c r="B39" s="6">
        <v>28</v>
      </c>
    </row>
    <row r="40" spans="1:2" x14ac:dyDescent="0.25">
      <c r="A40" s="9" t="s">
        <v>581</v>
      </c>
      <c r="B40" s="6">
        <v>28</v>
      </c>
    </row>
    <row r="41" spans="1:2" x14ac:dyDescent="0.25">
      <c r="A41" s="9" t="s">
        <v>586</v>
      </c>
      <c r="B41" s="6">
        <v>21</v>
      </c>
    </row>
    <row r="42" spans="1:2" x14ac:dyDescent="0.25">
      <c r="A42" s="9" t="s">
        <v>580</v>
      </c>
      <c r="B42" s="6">
        <v>16</v>
      </c>
    </row>
    <row r="43" spans="1:2" x14ac:dyDescent="0.25">
      <c r="A43" s="9" t="s">
        <v>51</v>
      </c>
      <c r="B43" s="6">
        <v>14</v>
      </c>
    </row>
    <row r="44" spans="1:2" x14ac:dyDescent="0.25">
      <c r="A44" s="9" t="s">
        <v>585</v>
      </c>
      <c r="B44" s="6">
        <v>14</v>
      </c>
    </row>
    <row r="45" spans="1:2" x14ac:dyDescent="0.25">
      <c r="A45" s="9" t="s">
        <v>42</v>
      </c>
      <c r="B45" s="6">
        <v>14</v>
      </c>
    </row>
    <row r="46" spans="1:2" x14ac:dyDescent="0.25">
      <c r="A46" s="9" t="s">
        <v>587</v>
      </c>
      <c r="B46" s="6">
        <v>12</v>
      </c>
    </row>
    <row r="47" spans="1:2" x14ac:dyDescent="0.25">
      <c r="A47" s="9" t="s">
        <v>576</v>
      </c>
      <c r="B47" s="6">
        <v>11</v>
      </c>
    </row>
    <row r="48" spans="1:2" x14ac:dyDescent="0.25">
      <c r="A48" s="9" t="s">
        <v>583</v>
      </c>
      <c r="B48" s="6">
        <v>10</v>
      </c>
    </row>
    <row r="49" spans="1:2" x14ac:dyDescent="0.25">
      <c r="A49" s="9" t="s">
        <v>582</v>
      </c>
      <c r="B49" s="6">
        <v>9</v>
      </c>
    </row>
    <row r="50" spans="1:2" x14ac:dyDescent="0.25">
      <c r="A50" s="9" t="s">
        <v>579</v>
      </c>
      <c r="B50" s="6">
        <v>5</v>
      </c>
    </row>
    <row r="51" spans="1:2" x14ac:dyDescent="0.25">
      <c r="A51" s="9" t="s">
        <v>584</v>
      </c>
      <c r="B51" s="6">
        <v>2</v>
      </c>
    </row>
    <row r="52" spans="1:2" x14ac:dyDescent="0.25">
      <c r="A52" s="9" t="s">
        <v>588</v>
      </c>
      <c r="B52" s="6">
        <v>2</v>
      </c>
    </row>
    <row r="53" spans="1:2" x14ac:dyDescent="0.25">
      <c r="A53" s="9" t="s">
        <v>544</v>
      </c>
      <c r="B53" s="6">
        <v>250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219B-D704-4084-9C26-44BBE4A9E086}">
  <dimension ref="A3:D60"/>
  <sheetViews>
    <sheetView zoomScaleNormal="100" workbookViewId="0">
      <selection activeCell="D4" sqref="D4"/>
    </sheetView>
  </sheetViews>
  <sheetFormatPr defaultRowHeight="12.5" x14ac:dyDescent="0.25"/>
  <cols>
    <col min="1" max="1" width="16.6328125" bestFit="1" customWidth="1"/>
    <col min="2" max="2" width="4.453125" bestFit="1" customWidth="1"/>
    <col min="3" max="3" width="7.36328125" bestFit="1" customWidth="1"/>
    <col min="4" max="4" width="11.08984375" bestFit="1" customWidth="1"/>
    <col min="5" max="5" width="9.08984375" bestFit="1" customWidth="1"/>
    <col min="6" max="6" width="7.36328125" bestFit="1" customWidth="1"/>
    <col min="7" max="7" width="6.36328125" bestFit="1" customWidth="1"/>
    <col min="8" max="8" width="11.08984375" bestFit="1" customWidth="1"/>
    <col min="11" max="11" width="16.6328125" bestFit="1" customWidth="1"/>
    <col min="12" max="12" width="7.453125" bestFit="1" customWidth="1"/>
  </cols>
  <sheetData>
    <row r="3" spans="1:4" x14ac:dyDescent="0.25">
      <c r="A3" s="8" t="s">
        <v>590</v>
      </c>
      <c r="B3" s="8" t="s">
        <v>546</v>
      </c>
    </row>
    <row r="4" spans="1:4" x14ac:dyDescent="0.25">
      <c r="A4" s="8" t="s">
        <v>543</v>
      </c>
      <c r="B4" t="s">
        <v>27</v>
      </c>
      <c r="C4" t="s">
        <v>22</v>
      </c>
      <c r="D4" t="s">
        <v>544</v>
      </c>
    </row>
    <row r="5" spans="1:4" x14ac:dyDescent="0.25">
      <c r="A5" s="9" t="s">
        <v>485</v>
      </c>
      <c r="B5" s="17">
        <v>996666.66666666663</v>
      </c>
      <c r="C5" s="17"/>
      <c r="D5" s="17">
        <v>996666.66666666663</v>
      </c>
    </row>
    <row r="6" spans="1:4" x14ac:dyDescent="0.25">
      <c r="A6" s="9" t="s">
        <v>487</v>
      </c>
      <c r="B6" s="17">
        <v>225531.25</v>
      </c>
      <c r="C6" s="17">
        <v>246500</v>
      </c>
      <c r="D6" s="17">
        <v>231250</v>
      </c>
    </row>
    <row r="7" spans="1:4" x14ac:dyDescent="0.25">
      <c r="A7" s="9" t="s">
        <v>489</v>
      </c>
      <c r="B7" s="17">
        <v>218750</v>
      </c>
      <c r="C7" s="17">
        <v>97500</v>
      </c>
      <c r="D7" s="17">
        <v>178333.33333333334</v>
      </c>
    </row>
    <row r="8" spans="1:4" x14ac:dyDescent="0.25">
      <c r="A8" s="9" t="s">
        <v>475</v>
      </c>
      <c r="B8" s="17">
        <v>156771.64285714287</v>
      </c>
      <c r="C8" s="17">
        <v>117948.69230769231</v>
      </c>
      <c r="D8" s="17">
        <v>147595.30909090908</v>
      </c>
    </row>
    <row r="9" spans="1:4" x14ac:dyDescent="0.25">
      <c r="A9" s="9" t="s">
        <v>491</v>
      </c>
      <c r="B9" s="17">
        <v>105895.69387755102</v>
      </c>
      <c r="C9" s="17">
        <v>71891.304347826081</v>
      </c>
      <c r="D9" s="17">
        <v>95033.180555555562</v>
      </c>
    </row>
    <row r="10" spans="1:4" x14ac:dyDescent="0.25">
      <c r="A10" s="9" t="s">
        <v>32</v>
      </c>
      <c r="B10" s="17">
        <v>40052.631578947367</v>
      </c>
      <c r="C10" s="17">
        <v>20651.572222222221</v>
      </c>
      <c r="D10" s="17">
        <v>30614.278378378378</v>
      </c>
    </row>
    <row r="11" spans="1:4" x14ac:dyDescent="0.25">
      <c r="A11" s="9" t="s">
        <v>544</v>
      </c>
      <c r="B11" s="17">
        <v>151955.46857142856</v>
      </c>
      <c r="C11" s="17">
        <v>90211.923999999999</v>
      </c>
      <c r="D11" s="17">
        <v>133432.40520000001</v>
      </c>
    </row>
    <row r="13" spans="1:4" x14ac:dyDescent="0.25">
      <c r="A13" s="9" t="s">
        <v>624</v>
      </c>
      <c r="D13" s="17">
        <f>GETPIVOTDATA("Monthly Salary",$A$3)</f>
        <v>133432.40520000001</v>
      </c>
    </row>
    <row r="17" spans="1:2" x14ac:dyDescent="0.25">
      <c r="A17" s="8" t="s">
        <v>543</v>
      </c>
      <c r="B17" t="s">
        <v>591</v>
      </c>
    </row>
    <row r="18" spans="1:2" x14ac:dyDescent="0.25">
      <c r="A18" s="9" t="s">
        <v>49</v>
      </c>
      <c r="B18" s="6">
        <v>125</v>
      </c>
    </row>
    <row r="19" spans="1:2" x14ac:dyDescent="0.25">
      <c r="A19" s="9" t="s">
        <v>21</v>
      </c>
      <c r="B19" s="6">
        <v>36</v>
      </c>
    </row>
    <row r="20" spans="1:2" x14ac:dyDescent="0.25">
      <c r="A20" s="9" t="s">
        <v>484</v>
      </c>
      <c r="B20" s="6">
        <v>89</v>
      </c>
    </row>
    <row r="21" spans="1:2" x14ac:dyDescent="0.25">
      <c r="A21" s="9" t="s">
        <v>544</v>
      </c>
      <c r="B21" s="6">
        <v>250</v>
      </c>
    </row>
    <row r="33" spans="1:2" x14ac:dyDescent="0.25">
      <c r="A33" s="8" t="s">
        <v>548</v>
      </c>
    </row>
    <row r="34" spans="1:2" x14ac:dyDescent="0.25">
      <c r="A34" s="9" t="s">
        <v>163</v>
      </c>
      <c r="B34" s="12">
        <v>0.08</v>
      </c>
    </row>
    <row r="35" spans="1:2" x14ac:dyDescent="0.25">
      <c r="A35" s="9" t="s">
        <v>537</v>
      </c>
      <c r="B35" s="12">
        <v>9.6000000000000002E-2</v>
      </c>
    </row>
    <row r="36" spans="1:2" x14ac:dyDescent="0.25">
      <c r="A36" s="9" t="s">
        <v>536</v>
      </c>
      <c r="B36" s="12">
        <v>0.112</v>
      </c>
    </row>
    <row r="37" spans="1:2" x14ac:dyDescent="0.25">
      <c r="A37" s="9" t="s">
        <v>42</v>
      </c>
      <c r="B37" s="12">
        <v>0.128</v>
      </c>
    </row>
    <row r="38" spans="1:2" x14ac:dyDescent="0.25">
      <c r="A38" s="9" t="s">
        <v>353</v>
      </c>
      <c r="B38" s="12">
        <v>0.16800000000000001</v>
      </c>
    </row>
    <row r="39" spans="1:2" x14ac:dyDescent="0.25">
      <c r="A39" s="9" t="s">
        <v>535</v>
      </c>
      <c r="B39" s="12">
        <v>0.24399999999999999</v>
      </c>
    </row>
    <row r="40" spans="1:2" x14ac:dyDescent="0.25">
      <c r="A40" s="9" t="s">
        <v>448</v>
      </c>
      <c r="B40" s="12">
        <v>0.376</v>
      </c>
    </row>
    <row r="41" spans="1:2" x14ac:dyDescent="0.25">
      <c r="A41" s="9" t="s">
        <v>124</v>
      </c>
      <c r="B41" s="12">
        <v>0.52</v>
      </c>
    </row>
    <row r="42" spans="1:2" x14ac:dyDescent="0.25">
      <c r="A42" s="9" t="s">
        <v>387</v>
      </c>
      <c r="B42" s="12">
        <v>0.60799999999999998</v>
      </c>
    </row>
    <row r="43" spans="1:2" x14ac:dyDescent="0.25">
      <c r="A43" s="9" t="s">
        <v>181</v>
      </c>
      <c r="B43" s="12">
        <v>0.63600000000000001</v>
      </c>
    </row>
    <row r="44" spans="1:2" x14ac:dyDescent="0.25">
      <c r="A44" s="9" t="s">
        <v>47</v>
      </c>
      <c r="B44" s="12">
        <v>0.79600000000000004</v>
      </c>
    </row>
    <row r="50" spans="1:2" x14ac:dyDescent="0.25">
      <c r="A50" s="8" t="s">
        <v>548</v>
      </c>
    </row>
    <row r="51" spans="1:2" x14ac:dyDescent="0.25">
      <c r="A51" s="9" t="s">
        <v>374</v>
      </c>
      <c r="B51" s="12">
        <v>9.6000000000000002E-2</v>
      </c>
    </row>
    <row r="52" spans="1:2" x14ac:dyDescent="0.25">
      <c r="A52" s="9" t="s">
        <v>541</v>
      </c>
      <c r="B52" s="12">
        <v>1.2E-2</v>
      </c>
    </row>
    <row r="53" spans="1:2" x14ac:dyDescent="0.25">
      <c r="A53" s="9" t="s">
        <v>134</v>
      </c>
      <c r="B53" s="12">
        <v>2.8000000000000001E-2</v>
      </c>
    </row>
    <row r="54" spans="1:2" x14ac:dyDescent="0.25">
      <c r="A54" s="9" t="s">
        <v>330</v>
      </c>
      <c r="B54" s="12">
        <v>4.8000000000000001E-2</v>
      </c>
    </row>
    <row r="55" spans="1:2" x14ac:dyDescent="0.25">
      <c r="A55" s="9" t="s">
        <v>540</v>
      </c>
      <c r="B55" s="12">
        <v>3.2000000000000001E-2</v>
      </c>
    </row>
    <row r="56" spans="1:2" x14ac:dyDescent="0.25">
      <c r="A56" s="9" t="s">
        <v>539</v>
      </c>
      <c r="B56" s="12">
        <v>0.42399999999999999</v>
      </c>
    </row>
    <row r="57" spans="1:2" x14ac:dyDescent="0.25">
      <c r="A57" s="9" t="s">
        <v>36</v>
      </c>
      <c r="B57" s="12">
        <v>0.28399999999999997</v>
      </c>
    </row>
    <row r="58" spans="1:2" x14ac:dyDescent="0.25">
      <c r="A58" s="9" t="s">
        <v>138</v>
      </c>
      <c r="B58" s="12">
        <v>0.372</v>
      </c>
    </row>
    <row r="59" spans="1:2" x14ac:dyDescent="0.25">
      <c r="A59" s="9" t="s">
        <v>42</v>
      </c>
      <c r="B59" s="12">
        <v>0.24399999999999999</v>
      </c>
    </row>
    <row r="60" spans="1:2" x14ac:dyDescent="0.25">
      <c r="A60" s="9" t="s">
        <v>48</v>
      </c>
      <c r="B60" s="12">
        <v>0.73199999999999998</v>
      </c>
    </row>
  </sheetData>
  <sortState ref="A33:B44">
    <sortCondition ref="B34"/>
  </sortState>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0E57-9977-4181-850E-739596A33676}">
  <dimension ref="A3:F111"/>
  <sheetViews>
    <sheetView workbookViewId="0">
      <selection activeCell="H23" sqref="H23"/>
    </sheetView>
  </sheetViews>
  <sheetFormatPr defaultRowHeight="12.5" x14ac:dyDescent="0.25"/>
  <cols>
    <col min="1" max="1" width="42.26953125" bestFit="1" customWidth="1"/>
    <col min="2" max="2" width="23.7265625" bestFit="1" customWidth="1"/>
    <col min="3" max="3" width="14.54296875" bestFit="1" customWidth="1"/>
    <col min="4" max="4" width="12.7265625" bestFit="1" customWidth="1"/>
    <col min="5" max="5" width="8.81640625" bestFit="1" customWidth="1"/>
    <col min="6" max="6" width="11.81640625" bestFit="1" customWidth="1"/>
  </cols>
  <sheetData>
    <row r="3" spans="1:6" x14ac:dyDescent="0.25">
      <c r="B3" s="8" t="s">
        <v>546</v>
      </c>
    </row>
    <row r="4" spans="1:6" x14ac:dyDescent="0.25">
      <c r="A4" s="8" t="s">
        <v>548</v>
      </c>
      <c r="B4" t="s">
        <v>13</v>
      </c>
      <c r="C4" t="s">
        <v>55</v>
      </c>
      <c r="D4" t="s">
        <v>127</v>
      </c>
      <c r="E4" t="s">
        <v>42</v>
      </c>
      <c r="F4" t="s">
        <v>544</v>
      </c>
    </row>
    <row r="5" spans="1:6" x14ac:dyDescent="0.25">
      <c r="A5" s="9" t="s">
        <v>614</v>
      </c>
      <c r="B5" s="16">
        <v>3.6959064327485378</v>
      </c>
      <c r="C5" s="16">
        <v>3.9285714285714284</v>
      </c>
      <c r="D5" s="16">
        <v>4.5999999999999996</v>
      </c>
      <c r="E5" s="16">
        <v>3.4750000000000001</v>
      </c>
      <c r="F5" s="16">
        <v>3.7639999999999998</v>
      </c>
    </row>
    <row r="6" spans="1:6" x14ac:dyDescent="0.25">
      <c r="A6" s="9" t="s">
        <v>590</v>
      </c>
      <c r="B6" s="6">
        <v>129912.80116959065</v>
      </c>
      <c r="C6" s="6">
        <v>198928.57142857142</v>
      </c>
      <c r="D6" s="6">
        <v>131509.13199999998</v>
      </c>
      <c r="E6" s="6">
        <v>126757.1</v>
      </c>
      <c r="F6" s="6">
        <v>133432.40520000001</v>
      </c>
    </row>
    <row r="8" spans="1:6" x14ac:dyDescent="0.25">
      <c r="A8" s="10" t="s">
        <v>625</v>
      </c>
      <c r="B8" s="16">
        <f>GETPIVOTDATA("Average of Total Tools",$A$3)</f>
        <v>3.7639999999999998</v>
      </c>
    </row>
    <row r="9" spans="1:6" x14ac:dyDescent="0.25">
      <c r="A9" s="10"/>
      <c r="B9" s="16"/>
    </row>
    <row r="12" spans="1:6" x14ac:dyDescent="0.25">
      <c r="A12" s="8" t="s">
        <v>543</v>
      </c>
      <c r="B12" t="s">
        <v>590</v>
      </c>
    </row>
    <row r="13" spans="1:6" x14ac:dyDescent="0.25">
      <c r="A13" s="9">
        <v>1</v>
      </c>
      <c r="B13" s="17">
        <v>76338.25</v>
      </c>
    </row>
    <row r="14" spans="1:6" x14ac:dyDescent="0.25">
      <c r="A14" s="9">
        <v>2</v>
      </c>
      <c r="B14" s="17">
        <v>120162.85714285714</v>
      </c>
    </row>
    <row r="15" spans="1:6" x14ac:dyDescent="0.25">
      <c r="A15" s="9">
        <v>3</v>
      </c>
      <c r="B15" s="17">
        <v>134170.59137931035</v>
      </c>
    </row>
    <row r="16" spans="1:6" x14ac:dyDescent="0.25">
      <c r="A16" s="9">
        <v>4</v>
      </c>
      <c r="B16" s="17">
        <v>145052.52727272728</v>
      </c>
    </row>
    <row r="17" spans="1:5" x14ac:dyDescent="0.25">
      <c r="A17" s="9">
        <v>5</v>
      </c>
      <c r="B17" s="17">
        <v>132963.41463414635</v>
      </c>
    </row>
    <row r="18" spans="1:5" x14ac:dyDescent="0.25">
      <c r="A18" s="9">
        <v>6</v>
      </c>
      <c r="B18" s="17">
        <v>105210.52631578948</v>
      </c>
    </row>
    <row r="19" spans="1:5" x14ac:dyDescent="0.25">
      <c r="A19" s="9">
        <v>7</v>
      </c>
      <c r="B19" s="17">
        <v>54090.909090909088</v>
      </c>
    </row>
    <row r="20" spans="1:5" x14ac:dyDescent="0.25">
      <c r="A20" s="9">
        <v>8</v>
      </c>
      <c r="B20" s="17">
        <v>565833.33333333337</v>
      </c>
    </row>
    <row r="21" spans="1:5" x14ac:dyDescent="0.25">
      <c r="A21" s="9">
        <v>9</v>
      </c>
      <c r="B21" s="17">
        <v>120000</v>
      </c>
    </row>
    <row r="22" spans="1:5" x14ac:dyDescent="0.25">
      <c r="A22" s="9" t="s">
        <v>544</v>
      </c>
      <c r="B22" s="17">
        <v>133432.40520000001</v>
      </c>
    </row>
    <row r="27" spans="1:5" x14ac:dyDescent="0.25">
      <c r="A27" s="10" t="s">
        <v>615</v>
      </c>
    </row>
    <row r="28" spans="1:5" x14ac:dyDescent="0.25">
      <c r="A28" s="8" t="s">
        <v>543</v>
      </c>
      <c r="B28" t="s">
        <v>590</v>
      </c>
      <c r="D28" s="10" t="s">
        <v>622</v>
      </c>
      <c r="E28" s="10" t="s">
        <v>623</v>
      </c>
    </row>
    <row r="29" spans="1:5" x14ac:dyDescent="0.25">
      <c r="A29" s="9">
        <v>0</v>
      </c>
      <c r="B29" s="6">
        <v>109987.36666666667</v>
      </c>
      <c r="D29" s="10" t="s">
        <v>124</v>
      </c>
      <c r="E29" s="17">
        <f>GETPIVOTDATA("Monthly Salary",$A$28,"Tool_Python",1)</f>
        <v>155073.97923076924</v>
      </c>
    </row>
    <row r="30" spans="1:5" x14ac:dyDescent="0.25">
      <c r="A30" s="9">
        <v>1</v>
      </c>
      <c r="B30" s="6">
        <v>155073.97923076924</v>
      </c>
      <c r="D30" s="10" t="s">
        <v>181</v>
      </c>
      <c r="E30" s="17">
        <f>GETPIVOTDATA("Monthly Salary",$A$34,"Tool_SQL",1)</f>
        <v>149703.70440251572</v>
      </c>
    </row>
    <row r="31" spans="1:5" x14ac:dyDescent="0.25">
      <c r="A31" s="9" t="s">
        <v>544</v>
      </c>
      <c r="B31" s="6">
        <v>133432.40520000001</v>
      </c>
      <c r="D31" s="10" t="s">
        <v>47</v>
      </c>
      <c r="E31" s="17">
        <f>GETPIVOTDATA("Monthly Salary",$A$40,"Tool_Excel",1)</f>
        <v>128822.67487437186</v>
      </c>
    </row>
    <row r="32" spans="1:5" x14ac:dyDescent="0.25">
      <c r="D32" s="10" t="s">
        <v>387</v>
      </c>
      <c r="E32" s="17">
        <f>GETPIVOTDATA("Monthly Salary",$A$46,"Tool_Power BI",1)</f>
        <v>144808.73881578949</v>
      </c>
    </row>
    <row r="33" spans="1:5" x14ac:dyDescent="0.25">
      <c r="A33" s="10" t="s">
        <v>617</v>
      </c>
      <c r="D33" s="10" t="s">
        <v>448</v>
      </c>
      <c r="E33" s="17">
        <f>GETPIVOTDATA("Monthly Salary",$A$52,"Tool_Google Sheets",1)</f>
        <v>134271.86170212767</v>
      </c>
    </row>
    <row r="34" spans="1:5" x14ac:dyDescent="0.25">
      <c r="A34" s="8" t="s">
        <v>543</v>
      </c>
      <c r="B34" t="s">
        <v>590</v>
      </c>
      <c r="D34" s="10" t="s">
        <v>535</v>
      </c>
      <c r="E34" s="17">
        <f>GETPIVOTDATA("Monthly Salary",$A$58,"Tool_Tableau",1)</f>
        <v>154967.21311475409</v>
      </c>
    </row>
    <row r="35" spans="1:5" x14ac:dyDescent="0.25">
      <c r="A35" s="9">
        <v>0</v>
      </c>
      <c r="B35" s="17">
        <v>105002.33296703297</v>
      </c>
      <c r="D35" s="10" t="s">
        <v>536</v>
      </c>
      <c r="E35" s="17">
        <f>GETPIVOTDATA("Monthly Salary",$A$64,"Tool_Google Data Studio",1)</f>
        <v>133599.54166666666</v>
      </c>
    </row>
    <row r="36" spans="1:5" x14ac:dyDescent="0.25">
      <c r="A36" s="9">
        <v>1</v>
      </c>
      <c r="B36" s="17">
        <v>149703.70440251572</v>
      </c>
      <c r="D36" s="10" t="s">
        <v>537</v>
      </c>
      <c r="E36" s="17">
        <f>GETPIVOTDATA("Monthly Salary",$A$70,"Tool_Google Sheets",1)</f>
        <v>134271.86170212767</v>
      </c>
    </row>
    <row r="37" spans="1:5" x14ac:dyDescent="0.25">
      <c r="A37" s="9" t="s">
        <v>544</v>
      </c>
      <c r="B37" s="17">
        <v>133432.40520000001</v>
      </c>
      <c r="D37" s="10" t="s">
        <v>163</v>
      </c>
      <c r="E37" s="17">
        <f>GETPIVOTDATA("Monthly Salary",$A$76,"Tool_SAS/SPSS",1)</f>
        <v>205050</v>
      </c>
    </row>
    <row r="38" spans="1:5" x14ac:dyDescent="0.25">
      <c r="D38" s="10" t="s">
        <v>353</v>
      </c>
      <c r="E38" s="17">
        <f>GETPIVOTDATA("Monthly Salary",$A$82,"Tool_R",1)</f>
        <v>129714.28571428571</v>
      </c>
    </row>
    <row r="39" spans="1:5" x14ac:dyDescent="0.25">
      <c r="A39" s="10" t="s">
        <v>616</v>
      </c>
      <c r="D39" s="10" t="s">
        <v>621</v>
      </c>
      <c r="E39" s="17">
        <f>GETPIVOTDATA("Monthly Salary",$A$88,"Other Tool",1)</f>
        <v>202723.9375</v>
      </c>
    </row>
    <row r="40" spans="1:5" x14ac:dyDescent="0.25">
      <c r="A40" s="8" t="s">
        <v>543</v>
      </c>
      <c r="B40" t="s">
        <v>590</v>
      </c>
    </row>
    <row r="41" spans="1:5" x14ac:dyDescent="0.25">
      <c r="A41" s="9">
        <v>0</v>
      </c>
      <c r="B41" s="17">
        <v>151419.39215686274</v>
      </c>
    </row>
    <row r="42" spans="1:5" x14ac:dyDescent="0.25">
      <c r="A42" s="9">
        <v>1</v>
      </c>
      <c r="B42" s="17">
        <v>128822.67487437186</v>
      </c>
    </row>
    <row r="43" spans="1:5" x14ac:dyDescent="0.25">
      <c r="A43" s="9" t="s">
        <v>544</v>
      </c>
      <c r="B43" s="17">
        <v>133432.40520000001</v>
      </c>
    </row>
    <row r="45" spans="1:5" x14ac:dyDescent="0.25">
      <c r="A45" s="10" t="s">
        <v>618</v>
      </c>
    </row>
    <row r="46" spans="1:5" x14ac:dyDescent="0.25">
      <c r="A46" s="8" t="s">
        <v>543</v>
      </c>
      <c r="B46" t="s">
        <v>590</v>
      </c>
    </row>
    <row r="47" spans="1:5" x14ac:dyDescent="0.25">
      <c r="A47" s="9">
        <v>0</v>
      </c>
      <c r="B47" s="17">
        <v>115787.47959183673</v>
      </c>
    </row>
    <row r="48" spans="1:5" x14ac:dyDescent="0.25">
      <c r="A48" s="9">
        <v>1</v>
      </c>
      <c r="B48" s="17">
        <v>144808.73881578949</v>
      </c>
    </row>
    <row r="49" spans="1:2" x14ac:dyDescent="0.25">
      <c r="A49" s="9" t="s">
        <v>544</v>
      </c>
      <c r="B49" s="17">
        <v>133432.40520000001</v>
      </c>
    </row>
    <row r="51" spans="1:2" x14ac:dyDescent="0.25">
      <c r="A51" s="10" t="s">
        <v>619</v>
      </c>
    </row>
    <row r="52" spans="1:2" x14ac:dyDescent="0.25">
      <c r="A52" s="8" t="s">
        <v>543</v>
      </c>
      <c r="B52" t="s">
        <v>590</v>
      </c>
    </row>
    <row r="53" spans="1:2" x14ac:dyDescent="0.25">
      <c r="A53" s="9">
        <v>0</v>
      </c>
      <c r="B53" s="17">
        <v>132926.57884615386</v>
      </c>
    </row>
    <row r="54" spans="1:2" x14ac:dyDescent="0.25">
      <c r="A54" s="9">
        <v>1</v>
      </c>
      <c r="B54" s="17">
        <v>134271.86170212767</v>
      </c>
    </row>
    <row r="55" spans="1:2" x14ac:dyDescent="0.25">
      <c r="A55" s="9" t="s">
        <v>544</v>
      </c>
      <c r="B55" s="17">
        <v>133432.40520000001</v>
      </c>
    </row>
    <row r="57" spans="1:2" x14ac:dyDescent="0.25">
      <c r="A57" s="10" t="s">
        <v>620</v>
      </c>
    </row>
    <row r="58" spans="1:2" x14ac:dyDescent="0.25">
      <c r="A58" s="8" t="s">
        <v>543</v>
      </c>
      <c r="B58" t="s">
        <v>590</v>
      </c>
    </row>
    <row r="59" spans="1:2" x14ac:dyDescent="0.25">
      <c r="A59" s="9">
        <v>0</v>
      </c>
      <c r="B59" s="17">
        <v>126482.01746031747</v>
      </c>
    </row>
    <row r="60" spans="1:2" x14ac:dyDescent="0.25">
      <c r="A60" s="9">
        <v>1</v>
      </c>
      <c r="B60" s="17">
        <v>154967.21311475409</v>
      </c>
    </row>
    <row r="61" spans="1:2" x14ac:dyDescent="0.25">
      <c r="A61" s="9" t="s">
        <v>544</v>
      </c>
      <c r="B61" s="17">
        <v>133432.40520000001</v>
      </c>
    </row>
    <row r="63" spans="1:2" x14ac:dyDescent="0.25">
      <c r="A63" s="10" t="s">
        <v>536</v>
      </c>
    </row>
    <row r="64" spans="1:2" x14ac:dyDescent="0.25">
      <c r="A64" s="8" t="s">
        <v>543</v>
      </c>
      <c r="B64" t="s">
        <v>590</v>
      </c>
    </row>
    <row r="65" spans="1:2" x14ac:dyDescent="0.25">
      <c r="A65" s="9">
        <v>0</v>
      </c>
      <c r="B65" s="17">
        <v>133414.65619469027</v>
      </c>
    </row>
    <row r="66" spans="1:2" x14ac:dyDescent="0.25">
      <c r="A66" s="9">
        <v>1</v>
      </c>
      <c r="B66" s="17">
        <v>133599.54166666666</v>
      </c>
    </row>
    <row r="67" spans="1:2" x14ac:dyDescent="0.25">
      <c r="A67" s="9" t="s">
        <v>544</v>
      </c>
      <c r="B67" s="17">
        <v>133432.40520000001</v>
      </c>
    </row>
    <row r="69" spans="1:2" x14ac:dyDescent="0.25">
      <c r="A69" s="10" t="s">
        <v>537</v>
      </c>
    </row>
    <row r="70" spans="1:2" x14ac:dyDescent="0.25">
      <c r="A70" s="8" t="s">
        <v>543</v>
      </c>
      <c r="B70" t="s">
        <v>590</v>
      </c>
    </row>
    <row r="71" spans="1:2" x14ac:dyDescent="0.25">
      <c r="A71" s="9">
        <v>0</v>
      </c>
      <c r="B71" s="17">
        <v>132926.57884615386</v>
      </c>
    </row>
    <row r="72" spans="1:2" x14ac:dyDescent="0.25">
      <c r="A72" s="9">
        <v>1</v>
      </c>
      <c r="B72" s="17">
        <v>134271.86170212767</v>
      </c>
    </row>
    <row r="73" spans="1:2" x14ac:dyDescent="0.25">
      <c r="A73" s="9" t="s">
        <v>544</v>
      </c>
      <c r="B73" s="17">
        <v>133432.40520000001</v>
      </c>
    </row>
    <row r="75" spans="1:2" x14ac:dyDescent="0.25">
      <c r="A75" s="10" t="s">
        <v>163</v>
      </c>
    </row>
    <row r="76" spans="1:2" x14ac:dyDescent="0.25">
      <c r="A76" s="8" t="s">
        <v>543</v>
      </c>
      <c r="B76" t="s">
        <v>590</v>
      </c>
    </row>
    <row r="77" spans="1:2" x14ac:dyDescent="0.25">
      <c r="A77" s="9">
        <v>0</v>
      </c>
      <c r="B77" s="17">
        <v>127204.78826086957</v>
      </c>
    </row>
    <row r="78" spans="1:2" x14ac:dyDescent="0.25">
      <c r="A78" s="9">
        <v>1</v>
      </c>
      <c r="B78" s="17">
        <v>205050</v>
      </c>
    </row>
    <row r="79" spans="1:2" x14ac:dyDescent="0.25">
      <c r="A79" s="9" t="s">
        <v>544</v>
      </c>
      <c r="B79" s="17">
        <v>133432.40520000001</v>
      </c>
    </row>
    <row r="81" spans="1:3" x14ac:dyDescent="0.25">
      <c r="A81" s="10" t="s">
        <v>353</v>
      </c>
    </row>
    <row r="82" spans="1:3" x14ac:dyDescent="0.25">
      <c r="A82" s="8" t="s">
        <v>543</v>
      </c>
      <c r="B82" t="s">
        <v>590</v>
      </c>
    </row>
    <row r="83" spans="1:3" x14ac:dyDescent="0.25">
      <c r="A83" s="9">
        <v>0</v>
      </c>
      <c r="B83" s="17">
        <v>134183.17932692307</v>
      </c>
    </row>
    <row r="84" spans="1:3" x14ac:dyDescent="0.25">
      <c r="A84" s="9">
        <v>1</v>
      </c>
      <c r="B84" s="17">
        <v>129714.28571428571</v>
      </c>
    </row>
    <row r="85" spans="1:3" x14ac:dyDescent="0.25">
      <c r="A85" s="9" t="s">
        <v>544</v>
      </c>
      <c r="B85" s="17">
        <v>133432.40520000001</v>
      </c>
    </row>
    <row r="87" spans="1:3" x14ac:dyDescent="0.25">
      <c r="A87" s="10" t="s">
        <v>621</v>
      </c>
    </row>
    <row r="88" spans="1:3" x14ac:dyDescent="0.25">
      <c r="A88" s="8" t="s">
        <v>543</v>
      </c>
      <c r="B88" t="s">
        <v>590</v>
      </c>
    </row>
    <row r="89" spans="1:3" x14ac:dyDescent="0.25">
      <c r="A89" s="9">
        <v>0</v>
      </c>
      <c r="B89" s="17">
        <v>123261.17110091743</v>
      </c>
    </row>
    <row r="90" spans="1:3" x14ac:dyDescent="0.25">
      <c r="A90" s="9">
        <v>1</v>
      </c>
      <c r="B90" s="17">
        <v>202723.9375</v>
      </c>
    </row>
    <row r="91" spans="1:3" x14ac:dyDescent="0.25">
      <c r="A91" s="9" t="s">
        <v>544</v>
      </c>
      <c r="B91" s="17">
        <v>133432.40520000001</v>
      </c>
    </row>
    <row r="95" spans="1:3" x14ac:dyDescent="0.25">
      <c r="A95" s="8" t="s">
        <v>543</v>
      </c>
      <c r="B95" t="s">
        <v>590</v>
      </c>
      <c r="C95" t="s">
        <v>627</v>
      </c>
    </row>
    <row r="96" spans="1:3" x14ac:dyDescent="0.25">
      <c r="A96" s="9" t="s">
        <v>51</v>
      </c>
      <c r="B96" s="17">
        <v>207901.28571428571</v>
      </c>
      <c r="C96" s="6">
        <v>14</v>
      </c>
    </row>
    <row r="97" spans="1:3" x14ac:dyDescent="0.25">
      <c r="A97" s="9" t="s">
        <v>578</v>
      </c>
      <c r="B97" s="17">
        <v>190232.14285714287</v>
      </c>
      <c r="C97" s="6">
        <v>28</v>
      </c>
    </row>
    <row r="98" spans="1:3" x14ac:dyDescent="0.25">
      <c r="A98" s="9" t="s">
        <v>581</v>
      </c>
      <c r="B98" s="17">
        <v>163578.57142857142</v>
      </c>
      <c r="C98" s="6">
        <v>28</v>
      </c>
    </row>
    <row r="99" spans="1:3" x14ac:dyDescent="0.25">
      <c r="A99" s="9" t="s">
        <v>576</v>
      </c>
      <c r="B99" s="17">
        <v>152227.27272727274</v>
      </c>
      <c r="C99" s="6">
        <v>11</v>
      </c>
    </row>
    <row r="100" spans="1:3" x14ac:dyDescent="0.25">
      <c r="A100" s="9" t="s">
        <v>577</v>
      </c>
      <c r="B100" s="17">
        <v>130181.5203125</v>
      </c>
      <c r="C100" s="6">
        <v>64</v>
      </c>
    </row>
    <row r="101" spans="1:3" x14ac:dyDescent="0.25">
      <c r="A101" s="9" t="s">
        <v>42</v>
      </c>
      <c r="B101" s="17">
        <v>115190.42857142857</v>
      </c>
      <c r="C101" s="6">
        <v>14</v>
      </c>
    </row>
    <row r="102" spans="1:3" x14ac:dyDescent="0.25">
      <c r="A102" s="9" t="s">
        <v>582</v>
      </c>
      <c r="B102" s="17">
        <v>109722.22222222222</v>
      </c>
      <c r="C102" s="6">
        <v>9</v>
      </c>
    </row>
    <row r="103" spans="1:3" x14ac:dyDescent="0.25">
      <c r="A103" s="9" t="s">
        <v>586</v>
      </c>
      <c r="B103" s="17">
        <v>108666.66666666667</v>
      </c>
      <c r="C103" s="6">
        <v>21</v>
      </c>
    </row>
    <row r="104" spans="1:3" x14ac:dyDescent="0.25">
      <c r="A104" s="9" t="s">
        <v>583</v>
      </c>
      <c r="B104" s="17">
        <v>103400</v>
      </c>
      <c r="C104" s="6">
        <v>10</v>
      </c>
    </row>
    <row r="105" spans="1:3" x14ac:dyDescent="0.25">
      <c r="A105" s="9" t="s">
        <v>587</v>
      </c>
      <c r="B105" s="17">
        <v>100500</v>
      </c>
      <c r="C105" s="6">
        <v>12</v>
      </c>
    </row>
    <row r="106" spans="1:3" x14ac:dyDescent="0.25">
      <c r="A106" s="9" t="s">
        <v>585</v>
      </c>
      <c r="B106" s="17">
        <v>93964.28571428571</v>
      </c>
      <c r="C106" s="6">
        <v>14</v>
      </c>
    </row>
    <row r="107" spans="1:3" x14ac:dyDescent="0.25">
      <c r="A107" s="9" t="s">
        <v>580</v>
      </c>
      <c r="B107" s="17">
        <v>88750</v>
      </c>
      <c r="C107" s="6">
        <v>16</v>
      </c>
    </row>
    <row r="108" spans="1:3" x14ac:dyDescent="0.25">
      <c r="A108" s="9" t="s">
        <v>579</v>
      </c>
      <c r="B108" s="17">
        <v>87800</v>
      </c>
      <c r="C108" s="6">
        <v>5</v>
      </c>
    </row>
    <row r="109" spans="1:3" x14ac:dyDescent="0.25">
      <c r="A109" s="9" t="s">
        <v>588</v>
      </c>
      <c r="B109" s="17">
        <v>79000</v>
      </c>
      <c r="C109" s="6">
        <v>2</v>
      </c>
    </row>
    <row r="110" spans="1:3" x14ac:dyDescent="0.25">
      <c r="A110" s="9" t="s">
        <v>584</v>
      </c>
      <c r="B110" s="17">
        <v>40000</v>
      </c>
      <c r="C110" s="6">
        <v>2</v>
      </c>
    </row>
    <row r="111" spans="1:3" x14ac:dyDescent="0.25">
      <c r="A111" s="9" t="s">
        <v>544</v>
      </c>
      <c r="B111" s="17">
        <v>133432.40520000001</v>
      </c>
      <c r="C111" s="6">
        <v>250</v>
      </c>
    </row>
  </sheetData>
  <pageMargins left="0.7" right="0.7" top="0.75" bottom="0.75" header="0.3" footer="0.3"/>
  <drawing r:id="rId15"/>
  <tableParts count="1">
    <tablePart r:id="rId1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15F5-797A-413F-8F2C-0E290C296E39}">
  <dimension ref="A1:B1001"/>
  <sheetViews>
    <sheetView workbookViewId="0">
      <selection activeCell="B14" sqref="B14"/>
    </sheetView>
  </sheetViews>
  <sheetFormatPr defaultRowHeight="12.5" x14ac:dyDescent="0.25"/>
  <cols>
    <col min="1" max="1" width="24.08984375" customWidth="1"/>
    <col min="2" max="2" width="42.26953125" bestFit="1" customWidth="1"/>
  </cols>
  <sheetData>
    <row r="1" spans="1:2" ht="13" thickBot="1" x14ac:dyDescent="0.3">
      <c r="A1" s="22" t="s">
        <v>549</v>
      </c>
      <c r="B1" s="22" t="s">
        <v>480</v>
      </c>
    </row>
    <row r="2" spans="1:2" ht="13" thickBot="1" x14ac:dyDescent="0.3">
      <c r="A2" s="15" t="s">
        <v>367</v>
      </c>
      <c r="B2" s="14" t="s">
        <v>576</v>
      </c>
    </row>
    <row r="3" spans="1:2" ht="13" thickBot="1" x14ac:dyDescent="0.3">
      <c r="A3" s="15" t="s">
        <v>367</v>
      </c>
      <c r="B3" s="14" t="s">
        <v>576</v>
      </c>
    </row>
    <row r="4" spans="1:2" ht="13" thickBot="1" x14ac:dyDescent="0.3">
      <c r="A4" s="15" t="s">
        <v>422</v>
      </c>
      <c r="B4" s="14" t="s">
        <v>577</v>
      </c>
    </row>
    <row r="5" spans="1:2" ht="13" thickBot="1" x14ac:dyDescent="0.3">
      <c r="A5" s="15" t="s">
        <v>317</v>
      </c>
      <c r="B5" s="15" t="s">
        <v>51</v>
      </c>
    </row>
    <row r="6" spans="1:2" ht="13" thickBot="1" x14ac:dyDescent="0.3">
      <c r="A6" s="15" t="s">
        <v>550</v>
      </c>
      <c r="B6" s="15" t="s">
        <v>578</v>
      </c>
    </row>
    <row r="7" spans="1:2" ht="13" thickBot="1" x14ac:dyDescent="0.3">
      <c r="A7" s="15" t="s">
        <v>235</v>
      </c>
      <c r="B7" s="15" t="s">
        <v>42</v>
      </c>
    </row>
    <row r="8" spans="1:2" ht="13" thickBot="1" x14ac:dyDescent="0.3">
      <c r="A8" s="15" t="s">
        <v>459</v>
      </c>
      <c r="B8" s="14" t="s">
        <v>576</v>
      </c>
    </row>
    <row r="9" spans="1:2" ht="13" thickBot="1" x14ac:dyDescent="0.3">
      <c r="A9" s="15" t="s">
        <v>502</v>
      </c>
      <c r="B9" s="14" t="s">
        <v>577</v>
      </c>
    </row>
    <row r="10" spans="1:2" ht="13" thickBot="1" x14ac:dyDescent="0.3">
      <c r="A10" s="15" t="s">
        <v>155</v>
      </c>
      <c r="B10" s="14" t="s">
        <v>585</v>
      </c>
    </row>
    <row r="11" spans="1:2" ht="13" thickBot="1" x14ac:dyDescent="0.3">
      <c r="A11" s="15" t="s">
        <v>441</v>
      </c>
      <c r="B11" s="14" t="s">
        <v>579</v>
      </c>
    </row>
    <row r="12" spans="1:2" ht="13" thickBot="1" x14ac:dyDescent="0.3">
      <c r="A12" s="15" t="s">
        <v>551</v>
      </c>
      <c r="B12" s="14" t="s">
        <v>580</v>
      </c>
    </row>
    <row r="13" spans="1:2" ht="13" thickBot="1" x14ac:dyDescent="0.3">
      <c r="A13" s="15" t="s">
        <v>329</v>
      </c>
      <c r="B13" s="14" t="s">
        <v>577</v>
      </c>
    </row>
    <row r="14" spans="1:2" ht="13" thickBot="1" x14ac:dyDescent="0.3">
      <c r="A14" s="15" t="s">
        <v>106</v>
      </c>
      <c r="B14" s="14" t="s">
        <v>581</v>
      </c>
    </row>
    <row r="15" spans="1:2" ht="13" thickBot="1" x14ac:dyDescent="0.3">
      <c r="A15" s="15" t="s">
        <v>63</v>
      </c>
      <c r="B15" s="14" t="s">
        <v>581</v>
      </c>
    </row>
    <row r="16" spans="1:2" ht="13" thickBot="1" x14ac:dyDescent="0.3">
      <c r="A16" s="15" t="s">
        <v>63</v>
      </c>
      <c r="B16" s="14" t="s">
        <v>581</v>
      </c>
    </row>
    <row r="17" spans="1:2" ht="13" thickBot="1" x14ac:dyDescent="0.3">
      <c r="A17" s="15" t="s">
        <v>552</v>
      </c>
      <c r="B17" s="14" t="s">
        <v>582</v>
      </c>
    </row>
    <row r="18" spans="1:2" ht="13" thickBot="1" x14ac:dyDescent="0.3">
      <c r="A18" s="15" t="s">
        <v>553</v>
      </c>
      <c r="B18" s="14" t="s">
        <v>583</v>
      </c>
    </row>
    <row r="19" spans="1:2" ht="13" thickBot="1" x14ac:dyDescent="0.3">
      <c r="A19" s="15" t="s">
        <v>554</v>
      </c>
      <c r="B19" s="14" t="s">
        <v>583</v>
      </c>
    </row>
    <row r="20" spans="1:2" ht="13" thickBot="1" x14ac:dyDescent="0.3">
      <c r="A20" s="15" t="s">
        <v>555</v>
      </c>
      <c r="B20" s="14" t="s">
        <v>583</v>
      </c>
    </row>
    <row r="21" spans="1:2" ht="13" thickBot="1" x14ac:dyDescent="0.3">
      <c r="A21" s="15" t="s">
        <v>241</v>
      </c>
      <c r="B21" s="14" t="s">
        <v>576</v>
      </c>
    </row>
    <row r="22" spans="1:2" ht="13" thickBot="1" x14ac:dyDescent="0.3">
      <c r="A22" s="15" t="s">
        <v>529</v>
      </c>
      <c r="B22" s="14" t="s">
        <v>584</v>
      </c>
    </row>
    <row r="23" spans="1:2" ht="13" thickBot="1" x14ac:dyDescent="0.3">
      <c r="A23" s="15" t="s">
        <v>342</v>
      </c>
      <c r="B23" s="14" t="s">
        <v>583</v>
      </c>
    </row>
    <row r="24" spans="1:2" ht="13" thickBot="1" x14ac:dyDescent="0.3">
      <c r="A24" s="15" t="s">
        <v>342</v>
      </c>
      <c r="B24" s="14" t="s">
        <v>583</v>
      </c>
    </row>
    <row r="25" spans="1:2" ht="13" thickBot="1" x14ac:dyDescent="0.3">
      <c r="A25" s="15" t="s">
        <v>103</v>
      </c>
      <c r="B25" s="14" t="s">
        <v>583</v>
      </c>
    </row>
    <row r="26" spans="1:2" ht="13" thickBot="1" x14ac:dyDescent="0.3">
      <c r="A26" s="15" t="s">
        <v>237</v>
      </c>
      <c r="B26" s="14" t="s">
        <v>577</v>
      </c>
    </row>
    <row r="27" spans="1:2" ht="13" thickBot="1" x14ac:dyDescent="0.3">
      <c r="A27" s="15" t="s">
        <v>424</v>
      </c>
      <c r="B27" s="14" t="s">
        <v>577</v>
      </c>
    </row>
    <row r="28" spans="1:2" ht="13" thickBot="1" x14ac:dyDescent="0.3">
      <c r="A28" s="15" t="s">
        <v>360</v>
      </c>
      <c r="B28" s="15" t="s">
        <v>42</v>
      </c>
    </row>
    <row r="29" spans="1:2" ht="13" thickBot="1" x14ac:dyDescent="0.3">
      <c r="A29" s="15" t="s">
        <v>158</v>
      </c>
      <c r="B29" s="15" t="s">
        <v>51</v>
      </c>
    </row>
    <row r="30" spans="1:2" ht="13" thickBot="1" x14ac:dyDescent="0.3">
      <c r="A30" s="15" t="s">
        <v>556</v>
      </c>
      <c r="B30" s="14" t="s">
        <v>582</v>
      </c>
    </row>
    <row r="31" spans="1:2" ht="13" thickBot="1" x14ac:dyDescent="0.3">
      <c r="A31" s="15" t="s">
        <v>347</v>
      </c>
      <c r="B31" s="14" t="s">
        <v>577</v>
      </c>
    </row>
    <row r="32" spans="1:2" ht="13" thickBot="1" x14ac:dyDescent="0.3">
      <c r="A32" s="15" t="s">
        <v>251</v>
      </c>
      <c r="B32" s="14" t="s">
        <v>577</v>
      </c>
    </row>
    <row r="33" spans="1:2" ht="13" thickBot="1" x14ac:dyDescent="0.3">
      <c r="A33" s="15" t="s">
        <v>251</v>
      </c>
      <c r="B33" s="14" t="s">
        <v>577</v>
      </c>
    </row>
    <row r="34" spans="1:2" ht="13" thickBot="1" x14ac:dyDescent="0.3">
      <c r="A34" s="15" t="s">
        <v>131</v>
      </c>
      <c r="B34" s="14" t="s">
        <v>577</v>
      </c>
    </row>
    <row r="35" spans="1:2" ht="13" thickBot="1" x14ac:dyDescent="0.3">
      <c r="A35" s="15" t="s">
        <v>392</v>
      </c>
      <c r="B35" s="14" t="s">
        <v>577</v>
      </c>
    </row>
    <row r="36" spans="1:2" ht="13" thickBot="1" x14ac:dyDescent="0.3">
      <c r="A36" s="15" t="s">
        <v>46</v>
      </c>
      <c r="B36" s="14" t="s">
        <v>580</v>
      </c>
    </row>
    <row r="37" spans="1:2" ht="13" thickBot="1" x14ac:dyDescent="0.3">
      <c r="A37" s="15" t="s">
        <v>46</v>
      </c>
      <c r="B37" s="14" t="s">
        <v>580</v>
      </c>
    </row>
    <row r="38" spans="1:2" ht="13" thickBot="1" x14ac:dyDescent="0.3">
      <c r="A38" s="15" t="s">
        <v>255</v>
      </c>
      <c r="B38" s="14" t="s">
        <v>577</v>
      </c>
    </row>
    <row r="39" spans="1:2" ht="13" thickBot="1" x14ac:dyDescent="0.3">
      <c r="A39" s="15" t="s">
        <v>401</v>
      </c>
      <c r="B39" s="14" t="s">
        <v>585</v>
      </c>
    </row>
    <row r="40" spans="1:2" ht="13" thickBot="1" x14ac:dyDescent="0.3">
      <c r="A40" s="15" t="s">
        <v>401</v>
      </c>
      <c r="B40" s="14" t="s">
        <v>585</v>
      </c>
    </row>
    <row r="41" spans="1:2" ht="13" thickBot="1" x14ac:dyDescent="0.3">
      <c r="A41" s="15" t="s">
        <v>557</v>
      </c>
      <c r="B41" s="14" t="s">
        <v>585</v>
      </c>
    </row>
    <row r="42" spans="1:2" ht="13" thickBot="1" x14ac:dyDescent="0.3">
      <c r="A42" s="15" t="s">
        <v>366</v>
      </c>
      <c r="B42" s="14" t="s">
        <v>577</v>
      </c>
    </row>
    <row r="43" spans="1:2" ht="13" thickBot="1" x14ac:dyDescent="0.3">
      <c r="A43" s="15" t="s">
        <v>532</v>
      </c>
      <c r="B43" s="14" t="s">
        <v>576</v>
      </c>
    </row>
    <row r="44" spans="1:2" ht="13" thickBot="1" x14ac:dyDescent="0.3">
      <c r="A44" s="15" t="s">
        <v>178</v>
      </c>
      <c r="B44" s="14" t="s">
        <v>576</v>
      </c>
    </row>
    <row r="45" spans="1:2" ht="13" thickBot="1" x14ac:dyDescent="0.3">
      <c r="A45" s="15" t="s">
        <v>259</v>
      </c>
      <c r="B45" s="14" t="s">
        <v>577</v>
      </c>
    </row>
    <row r="46" spans="1:2" ht="13" thickBot="1" x14ac:dyDescent="0.3">
      <c r="A46" s="15" t="s">
        <v>136</v>
      </c>
      <c r="B46" s="14" t="s">
        <v>586</v>
      </c>
    </row>
    <row r="47" spans="1:2" ht="13" thickBot="1" x14ac:dyDescent="0.3">
      <c r="A47" s="15" t="s">
        <v>244</v>
      </c>
      <c r="B47" s="14" t="s">
        <v>581</v>
      </c>
    </row>
    <row r="48" spans="1:2" ht="13" thickBot="1" x14ac:dyDescent="0.3">
      <c r="A48" s="15" t="s">
        <v>244</v>
      </c>
      <c r="B48" s="14" t="s">
        <v>581</v>
      </c>
    </row>
    <row r="49" spans="1:2" ht="13" thickBot="1" x14ac:dyDescent="0.3">
      <c r="A49" s="15" t="s">
        <v>215</v>
      </c>
      <c r="B49" s="14" t="s">
        <v>587</v>
      </c>
    </row>
    <row r="50" spans="1:2" ht="13" thickBot="1" x14ac:dyDescent="0.3">
      <c r="A50" s="15" t="s">
        <v>498</v>
      </c>
      <c r="B50" s="14" t="s">
        <v>581</v>
      </c>
    </row>
    <row r="51" spans="1:2" ht="13" thickBot="1" x14ac:dyDescent="0.3">
      <c r="A51" s="15" t="s">
        <v>299</v>
      </c>
      <c r="B51" s="14" t="s">
        <v>577</v>
      </c>
    </row>
    <row r="52" spans="1:2" ht="13" thickBot="1" x14ac:dyDescent="0.3">
      <c r="A52" s="15" t="s">
        <v>24</v>
      </c>
      <c r="B52" s="14" t="s">
        <v>577</v>
      </c>
    </row>
    <row r="53" spans="1:2" ht="13" thickBot="1" x14ac:dyDescent="0.3">
      <c r="A53" s="15" t="s">
        <v>115</v>
      </c>
      <c r="B53" s="14" t="s">
        <v>577</v>
      </c>
    </row>
    <row r="54" spans="1:2" ht="13" thickBot="1" x14ac:dyDescent="0.3">
      <c r="A54" s="15" t="s">
        <v>24</v>
      </c>
      <c r="B54" s="14" t="s">
        <v>577</v>
      </c>
    </row>
    <row r="55" spans="1:2" ht="13" thickBot="1" x14ac:dyDescent="0.3">
      <c r="A55" s="15" t="s">
        <v>161</v>
      </c>
      <c r="B55" s="14" t="s">
        <v>577</v>
      </c>
    </row>
    <row r="56" spans="1:2" ht="13" thickBot="1" x14ac:dyDescent="0.3">
      <c r="A56" s="15" t="s">
        <v>100</v>
      </c>
      <c r="B56" s="14" t="s">
        <v>586</v>
      </c>
    </row>
    <row r="57" spans="1:2" ht="13" thickBot="1" x14ac:dyDescent="0.3">
      <c r="A57" s="15" t="s">
        <v>228</v>
      </c>
      <c r="B57" s="14" t="s">
        <v>586</v>
      </c>
    </row>
    <row r="58" spans="1:2" ht="13" thickBot="1" x14ac:dyDescent="0.3">
      <c r="A58" s="15" t="s">
        <v>100</v>
      </c>
      <c r="B58" s="14" t="s">
        <v>586</v>
      </c>
    </row>
    <row r="59" spans="1:2" ht="13" thickBot="1" x14ac:dyDescent="0.3">
      <c r="A59" s="15" t="s">
        <v>558</v>
      </c>
      <c r="B59" s="14" t="s">
        <v>583</v>
      </c>
    </row>
    <row r="60" spans="1:2" ht="13" thickBot="1" x14ac:dyDescent="0.3">
      <c r="A60" s="15" t="s">
        <v>559</v>
      </c>
      <c r="B60" s="14" t="s">
        <v>585</v>
      </c>
    </row>
    <row r="61" spans="1:2" ht="13" thickBot="1" x14ac:dyDescent="0.3">
      <c r="A61" s="15" t="s">
        <v>226</v>
      </c>
      <c r="B61" s="14" t="s">
        <v>577</v>
      </c>
    </row>
    <row r="62" spans="1:2" ht="13" thickBot="1" x14ac:dyDescent="0.3">
      <c r="A62" s="15" t="s">
        <v>524</v>
      </c>
      <c r="B62" s="15" t="s">
        <v>42</v>
      </c>
    </row>
    <row r="63" spans="1:2" ht="13" thickBot="1" x14ac:dyDescent="0.3">
      <c r="A63" s="15" t="s">
        <v>310</v>
      </c>
      <c r="B63" s="14" t="s">
        <v>587</v>
      </c>
    </row>
    <row r="64" spans="1:2" ht="13" thickBot="1" x14ac:dyDescent="0.3">
      <c r="A64" s="15" t="s">
        <v>310</v>
      </c>
      <c r="B64" s="14" t="s">
        <v>587</v>
      </c>
    </row>
    <row r="65" spans="1:2" ht="13" thickBot="1" x14ac:dyDescent="0.3">
      <c r="A65" s="15" t="s">
        <v>560</v>
      </c>
      <c r="B65" s="14" t="s">
        <v>587</v>
      </c>
    </row>
    <row r="66" spans="1:2" ht="13" thickBot="1" x14ac:dyDescent="0.3">
      <c r="A66" s="15" t="s">
        <v>249</v>
      </c>
      <c r="B66" s="14" t="s">
        <v>577</v>
      </c>
    </row>
    <row r="67" spans="1:2" ht="13" thickBot="1" x14ac:dyDescent="0.3">
      <c r="A67" s="15" t="s">
        <v>28</v>
      </c>
      <c r="B67" s="15" t="s">
        <v>578</v>
      </c>
    </row>
    <row r="68" spans="1:2" ht="13" thickBot="1" x14ac:dyDescent="0.3">
      <c r="A68" s="15" t="s">
        <v>123</v>
      </c>
      <c r="B68" s="15" t="s">
        <v>578</v>
      </c>
    </row>
    <row r="69" spans="1:2" ht="13" thickBot="1" x14ac:dyDescent="0.3">
      <c r="A69" s="15" t="s">
        <v>28</v>
      </c>
      <c r="B69" s="15" t="s">
        <v>578</v>
      </c>
    </row>
    <row r="70" spans="1:2" ht="13" thickBot="1" x14ac:dyDescent="0.3">
      <c r="A70" s="15" t="s">
        <v>380</v>
      </c>
      <c r="B70" s="15" t="s">
        <v>51</v>
      </c>
    </row>
    <row r="71" spans="1:2" ht="13" thickBot="1" x14ac:dyDescent="0.3">
      <c r="A71" s="15" t="s">
        <v>451</v>
      </c>
      <c r="B71" s="14" t="s">
        <v>580</v>
      </c>
    </row>
    <row r="72" spans="1:2" ht="13" thickBot="1" x14ac:dyDescent="0.3">
      <c r="A72" s="15" t="s">
        <v>171</v>
      </c>
      <c r="B72" s="15" t="s">
        <v>42</v>
      </c>
    </row>
    <row r="73" spans="1:2" ht="13" thickBot="1" x14ac:dyDescent="0.3">
      <c r="A73" s="15" t="s">
        <v>388</v>
      </c>
      <c r="B73" s="15" t="s">
        <v>42</v>
      </c>
    </row>
    <row r="74" spans="1:2" ht="13" thickBot="1" x14ac:dyDescent="0.3">
      <c r="A74" s="15" t="s">
        <v>390</v>
      </c>
      <c r="B74" s="14" t="s">
        <v>583</v>
      </c>
    </row>
    <row r="75" spans="1:2" ht="13" thickBot="1" x14ac:dyDescent="0.3">
      <c r="A75" s="15" t="s">
        <v>426</v>
      </c>
      <c r="B75" s="15" t="s">
        <v>42</v>
      </c>
    </row>
    <row r="76" spans="1:2" ht="13" thickBot="1" x14ac:dyDescent="0.3">
      <c r="A76" s="15" t="s">
        <v>444</v>
      </c>
      <c r="B76" s="15" t="s">
        <v>51</v>
      </c>
    </row>
    <row r="77" spans="1:2" ht="13" thickBot="1" x14ac:dyDescent="0.3">
      <c r="A77" s="15" t="s">
        <v>274</v>
      </c>
      <c r="B77" s="14" t="s">
        <v>581</v>
      </c>
    </row>
    <row r="78" spans="1:2" ht="13" thickBot="1" x14ac:dyDescent="0.3">
      <c r="A78" s="15" t="s">
        <v>274</v>
      </c>
      <c r="B78" s="14" t="s">
        <v>581</v>
      </c>
    </row>
    <row r="79" spans="1:2" ht="13" thickBot="1" x14ac:dyDescent="0.3">
      <c r="A79" s="15" t="s">
        <v>121</v>
      </c>
      <c r="B79" s="14" t="s">
        <v>581</v>
      </c>
    </row>
    <row r="80" spans="1:2" ht="13" thickBot="1" x14ac:dyDescent="0.3">
      <c r="A80" s="15" t="s">
        <v>530</v>
      </c>
      <c r="B80" s="15" t="s">
        <v>42</v>
      </c>
    </row>
    <row r="81" spans="1:2" ht="13" thickBot="1" x14ac:dyDescent="0.3">
      <c r="A81" s="15" t="s">
        <v>118</v>
      </c>
      <c r="B81" s="14" t="s">
        <v>577</v>
      </c>
    </row>
    <row r="82" spans="1:2" ht="13" thickBot="1" x14ac:dyDescent="0.3">
      <c r="A82" s="15" t="s">
        <v>339</v>
      </c>
      <c r="B82" s="14" t="s">
        <v>580</v>
      </c>
    </row>
    <row r="83" spans="1:2" ht="13" thickBot="1" x14ac:dyDescent="0.3">
      <c r="A83" s="15" t="s">
        <v>333</v>
      </c>
      <c r="B83" s="14" t="s">
        <v>585</v>
      </c>
    </row>
    <row r="84" spans="1:2" ht="13" thickBot="1" x14ac:dyDescent="0.3">
      <c r="A84" s="15" t="s">
        <v>165</v>
      </c>
      <c r="B84" s="14" t="s">
        <v>579</v>
      </c>
    </row>
    <row r="85" spans="1:2" ht="13" thickBot="1" x14ac:dyDescent="0.3">
      <c r="A85" s="15" t="s">
        <v>165</v>
      </c>
      <c r="B85" s="14" t="s">
        <v>579</v>
      </c>
    </row>
    <row r="86" spans="1:2" ht="13" thickBot="1" x14ac:dyDescent="0.3">
      <c r="A86" s="15" t="s">
        <v>561</v>
      </c>
      <c r="B86" s="14" t="s">
        <v>577</v>
      </c>
    </row>
    <row r="87" spans="1:2" ht="13" thickBot="1" x14ac:dyDescent="0.3">
      <c r="A87" s="15" t="s">
        <v>275</v>
      </c>
      <c r="B87" s="14" t="s">
        <v>585</v>
      </c>
    </row>
    <row r="88" spans="1:2" ht="13" thickBot="1" x14ac:dyDescent="0.3">
      <c r="A88" s="15" t="s">
        <v>275</v>
      </c>
      <c r="B88" s="14" t="s">
        <v>585</v>
      </c>
    </row>
    <row r="89" spans="1:2" ht="13" thickBot="1" x14ac:dyDescent="0.3">
      <c r="A89" s="15" t="s">
        <v>322</v>
      </c>
      <c r="B89" s="14" t="s">
        <v>585</v>
      </c>
    </row>
    <row r="90" spans="1:2" ht="13" thickBot="1" x14ac:dyDescent="0.3">
      <c r="A90" s="15" t="s">
        <v>395</v>
      </c>
      <c r="B90" s="14" t="s">
        <v>585</v>
      </c>
    </row>
    <row r="91" spans="1:2" ht="13" thickBot="1" x14ac:dyDescent="0.3">
      <c r="A91" s="15" t="s">
        <v>162</v>
      </c>
      <c r="B91" s="14" t="s">
        <v>580</v>
      </c>
    </row>
    <row r="92" spans="1:2" ht="13" thickBot="1" x14ac:dyDescent="0.3">
      <c r="A92" s="15" t="s">
        <v>429</v>
      </c>
      <c r="B92" s="14" t="s">
        <v>580</v>
      </c>
    </row>
    <row r="93" spans="1:2" ht="13" thickBot="1" x14ac:dyDescent="0.3">
      <c r="A93" s="15" t="s">
        <v>429</v>
      </c>
      <c r="B93" s="14" t="s">
        <v>580</v>
      </c>
    </row>
    <row r="94" spans="1:2" ht="13" thickBot="1" x14ac:dyDescent="0.3">
      <c r="A94" s="15" t="s">
        <v>501</v>
      </c>
      <c r="B94" s="14" t="s">
        <v>582</v>
      </c>
    </row>
    <row r="95" spans="1:2" ht="13" thickBot="1" x14ac:dyDescent="0.3">
      <c r="A95" s="15" t="s">
        <v>562</v>
      </c>
      <c r="B95" s="14" t="s">
        <v>582</v>
      </c>
    </row>
    <row r="96" spans="1:2" ht="13" thickBot="1" x14ac:dyDescent="0.3">
      <c r="A96" s="15" t="s">
        <v>120</v>
      </c>
      <c r="B96" s="14" t="s">
        <v>582</v>
      </c>
    </row>
    <row r="97" spans="1:2" ht="13" thickBot="1" x14ac:dyDescent="0.3">
      <c r="A97" s="15" t="s">
        <v>19</v>
      </c>
      <c r="B97" s="15" t="s">
        <v>42</v>
      </c>
    </row>
    <row r="98" spans="1:2" ht="13" thickBot="1" x14ac:dyDescent="0.3">
      <c r="A98" s="15" t="s">
        <v>51</v>
      </c>
      <c r="B98" s="15" t="s">
        <v>51</v>
      </c>
    </row>
    <row r="99" spans="1:2" ht="13" thickBot="1" x14ac:dyDescent="0.3">
      <c r="A99" s="15" t="s">
        <v>51</v>
      </c>
      <c r="B99" s="15" t="s">
        <v>51</v>
      </c>
    </row>
    <row r="100" spans="1:2" ht="13" thickBot="1" x14ac:dyDescent="0.3">
      <c r="A100" s="15" t="s">
        <v>295</v>
      </c>
      <c r="B100" s="15" t="s">
        <v>42</v>
      </c>
    </row>
    <row r="101" spans="1:2" ht="13" thickBot="1" x14ac:dyDescent="0.3">
      <c r="A101" s="15" t="s">
        <v>266</v>
      </c>
      <c r="B101" s="15" t="s">
        <v>42</v>
      </c>
    </row>
    <row r="102" spans="1:2" ht="13" thickBot="1" x14ac:dyDescent="0.3">
      <c r="A102" s="15" t="s">
        <v>262</v>
      </c>
      <c r="B102" s="15" t="s">
        <v>51</v>
      </c>
    </row>
    <row r="103" spans="1:2" ht="13" thickBot="1" x14ac:dyDescent="0.3">
      <c r="A103" s="15" t="s">
        <v>262</v>
      </c>
      <c r="B103" s="15" t="s">
        <v>51</v>
      </c>
    </row>
    <row r="104" spans="1:2" ht="13" thickBot="1" x14ac:dyDescent="0.3">
      <c r="A104" s="15" t="s">
        <v>182</v>
      </c>
      <c r="B104" s="15" t="s">
        <v>51</v>
      </c>
    </row>
    <row r="105" spans="1:2" ht="13" thickBot="1" x14ac:dyDescent="0.3">
      <c r="A105" s="15" t="s">
        <v>563</v>
      </c>
      <c r="B105" s="15" t="s">
        <v>51</v>
      </c>
    </row>
    <row r="106" spans="1:2" ht="13" thickBot="1" x14ac:dyDescent="0.3">
      <c r="A106" s="15" t="s">
        <v>285</v>
      </c>
      <c r="B106" s="15" t="s">
        <v>42</v>
      </c>
    </row>
    <row r="107" spans="1:2" ht="13" thickBot="1" x14ac:dyDescent="0.3">
      <c r="A107" s="15" t="s">
        <v>511</v>
      </c>
      <c r="B107" s="14" t="s">
        <v>587</v>
      </c>
    </row>
    <row r="108" spans="1:2" ht="13" thickBot="1" x14ac:dyDescent="0.3">
      <c r="A108" s="15" t="s">
        <v>564</v>
      </c>
      <c r="B108" s="14" t="s">
        <v>577</v>
      </c>
    </row>
    <row r="109" spans="1:2" ht="13" thickBot="1" x14ac:dyDescent="0.3">
      <c r="A109" s="15" t="s">
        <v>565</v>
      </c>
      <c r="B109" s="15" t="s">
        <v>42</v>
      </c>
    </row>
    <row r="110" spans="1:2" ht="13" thickBot="1" x14ac:dyDescent="0.3">
      <c r="A110" s="15" t="s">
        <v>297</v>
      </c>
      <c r="B110" s="14" t="s">
        <v>585</v>
      </c>
    </row>
    <row r="111" spans="1:2" ht="13" thickBot="1" x14ac:dyDescent="0.3">
      <c r="A111" s="15" t="s">
        <v>566</v>
      </c>
      <c r="B111" s="14" t="s">
        <v>585</v>
      </c>
    </row>
    <row r="112" spans="1:2" ht="13" thickBot="1" x14ac:dyDescent="0.3">
      <c r="A112" s="15" t="s">
        <v>195</v>
      </c>
      <c r="B112" s="15" t="s">
        <v>42</v>
      </c>
    </row>
    <row r="113" spans="1:2" ht="13" thickBot="1" x14ac:dyDescent="0.3">
      <c r="A113" s="15" t="s">
        <v>98</v>
      </c>
      <c r="B113" s="14" t="s">
        <v>581</v>
      </c>
    </row>
    <row r="114" spans="1:2" ht="13" thickBot="1" x14ac:dyDescent="0.3">
      <c r="A114" s="15" t="s">
        <v>567</v>
      </c>
      <c r="B114" s="14" t="s">
        <v>584</v>
      </c>
    </row>
    <row r="115" spans="1:2" ht="13" thickBot="1" x14ac:dyDescent="0.3">
      <c r="A115" s="15" t="s">
        <v>568</v>
      </c>
      <c r="B115" s="15" t="s">
        <v>42</v>
      </c>
    </row>
    <row r="116" spans="1:2" ht="13" thickBot="1" x14ac:dyDescent="0.3">
      <c r="A116" s="15" t="s">
        <v>352</v>
      </c>
      <c r="B116" s="14" t="s">
        <v>580</v>
      </c>
    </row>
    <row r="117" spans="1:2" ht="13" thickBot="1" x14ac:dyDescent="0.3">
      <c r="A117" s="15" t="s">
        <v>352</v>
      </c>
      <c r="B117" s="14" t="s">
        <v>580</v>
      </c>
    </row>
    <row r="118" spans="1:2" ht="13" thickBot="1" x14ac:dyDescent="0.3">
      <c r="A118" s="15" t="s">
        <v>193</v>
      </c>
      <c r="B118" s="14" t="s">
        <v>580</v>
      </c>
    </row>
    <row r="119" spans="1:2" ht="13" thickBot="1" x14ac:dyDescent="0.3">
      <c r="A119" s="15" t="s">
        <v>76</v>
      </c>
      <c r="B119" s="14" t="s">
        <v>586</v>
      </c>
    </row>
    <row r="120" spans="1:2" ht="13" thickBot="1" x14ac:dyDescent="0.3">
      <c r="A120" s="15" t="s">
        <v>76</v>
      </c>
      <c r="B120" s="14" t="s">
        <v>586</v>
      </c>
    </row>
    <row r="121" spans="1:2" ht="13" thickBot="1" x14ac:dyDescent="0.3">
      <c r="A121" s="15" t="s">
        <v>88</v>
      </c>
      <c r="B121" s="14" t="s">
        <v>577</v>
      </c>
    </row>
    <row r="122" spans="1:2" ht="13" thickBot="1" x14ac:dyDescent="0.3">
      <c r="A122" s="15" t="s">
        <v>569</v>
      </c>
      <c r="B122" s="14" t="s">
        <v>586</v>
      </c>
    </row>
    <row r="123" spans="1:2" ht="13" thickBot="1" x14ac:dyDescent="0.3">
      <c r="A123" s="15" t="s">
        <v>189</v>
      </c>
      <c r="B123" s="14" t="s">
        <v>580</v>
      </c>
    </row>
    <row r="124" spans="1:2" ht="13" thickBot="1" x14ac:dyDescent="0.3">
      <c r="A124" s="15" t="s">
        <v>189</v>
      </c>
      <c r="B124" s="14" t="s">
        <v>580</v>
      </c>
    </row>
    <row r="125" spans="1:2" ht="13" thickBot="1" x14ac:dyDescent="0.3">
      <c r="A125" s="15" t="s">
        <v>570</v>
      </c>
      <c r="B125" s="15" t="s">
        <v>42</v>
      </c>
    </row>
    <row r="126" spans="1:2" ht="13" thickBot="1" x14ac:dyDescent="0.3">
      <c r="A126" s="15" t="s">
        <v>495</v>
      </c>
      <c r="B126" s="14" t="s">
        <v>585</v>
      </c>
    </row>
    <row r="127" spans="1:2" ht="13" thickBot="1" x14ac:dyDescent="0.3">
      <c r="A127" s="15" t="s">
        <v>344</v>
      </c>
      <c r="B127" s="14" t="s">
        <v>588</v>
      </c>
    </row>
    <row r="128" spans="1:2" ht="13" thickBot="1" x14ac:dyDescent="0.3">
      <c r="A128" s="15" t="s">
        <v>534</v>
      </c>
      <c r="B128" s="15" t="s">
        <v>42</v>
      </c>
    </row>
    <row r="129" spans="1:2" ht="13" thickBot="1" x14ac:dyDescent="0.3">
      <c r="A129" s="15" t="s">
        <v>571</v>
      </c>
      <c r="B129" s="15" t="s">
        <v>42</v>
      </c>
    </row>
    <row r="130" spans="1:2" ht="13" thickBot="1" x14ac:dyDescent="0.3">
      <c r="A130" s="15" t="s">
        <v>180</v>
      </c>
      <c r="B130" s="14" t="s">
        <v>579</v>
      </c>
    </row>
    <row r="131" spans="1:2" ht="13" thickBot="1" x14ac:dyDescent="0.3">
      <c r="A131" s="15" t="s">
        <v>572</v>
      </c>
      <c r="B131" s="14" t="s">
        <v>585</v>
      </c>
    </row>
    <row r="132" spans="1:2" ht="13" thickBot="1" x14ac:dyDescent="0.3">
      <c r="A132" s="15" t="s">
        <v>319</v>
      </c>
      <c r="B132" s="14" t="s">
        <v>587</v>
      </c>
    </row>
    <row r="133" spans="1:2" ht="13" thickBot="1" x14ac:dyDescent="0.3">
      <c r="A133" s="15" t="s">
        <v>518</v>
      </c>
      <c r="B133" s="14" t="s">
        <v>577</v>
      </c>
    </row>
    <row r="134" spans="1:2" ht="13" thickBot="1" x14ac:dyDescent="0.3">
      <c r="A134" s="15" t="s">
        <v>573</v>
      </c>
      <c r="B134" s="14" t="s">
        <v>577</v>
      </c>
    </row>
    <row r="135" spans="1:2" ht="13" thickBot="1" x14ac:dyDescent="0.3">
      <c r="A135" s="15" t="s">
        <v>70</v>
      </c>
      <c r="B135" s="14" t="s">
        <v>577</v>
      </c>
    </row>
    <row r="136" spans="1:2" ht="13" thickBot="1" x14ac:dyDescent="0.3">
      <c r="A136" s="15" t="s">
        <v>60</v>
      </c>
      <c r="B136" s="14" t="s">
        <v>577</v>
      </c>
    </row>
    <row r="137" spans="1:2" ht="13" thickBot="1" x14ac:dyDescent="0.3">
      <c r="A137" s="15" t="s">
        <v>60</v>
      </c>
      <c r="B137" s="14" t="s">
        <v>577</v>
      </c>
    </row>
    <row r="138" spans="1:2" ht="13" thickBot="1" x14ac:dyDescent="0.3">
      <c r="A138" s="15" t="s">
        <v>439</v>
      </c>
      <c r="B138" s="14" t="s">
        <v>588</v>
      </c>
    </row>
    <row r="139" spans="1:2" ht="13" thickBot="1" x14ac:dyDescent="0.3">
      <c r="A139" s="15" t="s">
        <v>327</v>
      </c>
      <c r="B139" s="14" t="s">
        <v>579</v>
      </c>
    </row>
    <row r="140" spans="1:2" ht="13" thickBot="1" x14ac:dyDescent="0.3">
      <c r="A140" s="15" t="s">
        <v>517</v>
      </c>
      <c r="B140" s="14" t="s">
        <v>579</v>
      </c>
    </row>
    <row r="141" spans="1:2" ht="13" thickBot="1" x14ac:dyDescent="0.3">
      <c r="A141" s="15" t="s">
        <v>574</v>
      </c>
      <c r="B141" s="14" t="s">
        <v>584</v>
      </c>
    </row>
    <row r="142" spans="1:2" ht="13" thickBot="1" x14ac:dyDescent="0.3">
      <c r="A142" s="15" t="s">
        <v>82</v>
      </c>
      <c r="B142" s="14" t="s">
        <v>587</v>
      </c>
    </row>
    <row r="143" spans="1:2" ht="13" thickBot="1" x14ac:dyDescent="0.3">
      <c r="A143" s="15" t="s">
        <v>82</v>
      </c>
      <c r="B143" s="14" t="s">
        <v>587</v>
      </c>
    </row>
    <row r="144" spans="1:2" ht="13" thickBot="1" x14ac:dyDescent="0.3">
      <c r="A144" s="15" t="s">
        <v>575</v>
      </c>
      <c r="B144" s="14" t="s">
        <v>586</v>
      </c>
    </row>
    <row r="145" spans="1:2" ht="13" thickBot="1" x14ac:dyDescent="0.3">
      <c r="A145" s="15"/>
      <c r="B145" s="15"/>
    </row>
    <row r="146" spans="1:2" ht="13" thickBot="1" x14ac:dyDescent="0.3">
      <c r="A146" s="15"/>
      <c r="B146" s="15"/>
    </row>
    <row r="147" spans="1:2" ht="13" thickBot="1" x14ac:dyDescent="0.3">
      <c r="A147" s="15"/>
      <c r="B147" s="15"/>
    </row>
    <row r="148" spans="1:2" ht="13" thickBot="1" x14ac:dyDescent="0.3">
      <c r="A148" s="15"/>
      <c r="B148" s="15"/>
    </row>
    <row r="149" spans="1:2" ht="13" thickBot="1" x14ac:dyDescent="0.3">
      <c r="A149" s="15"/>
      <c r="B149" s="15"/>
    </row>
    <row r="150" spans="1:2" ht="13" thickBot="1" x14ac:dyDescent="0.3">
      <c r="A150" s="15"/>
      <c r="B150" s="15"/>
    </row>
    <row r="151" spans="1:2" ht="13" thickBot="1" x14ac:dyDescent="0.3">
      <c r="A151" s="15"/>
      <c r="B151" s="15"/>
    </row>
    <row r="152" spans="1:2" ht="13" thickBot="1" x14ac:dyDescent="0.3">
      <c r="A152" s="15"/>
      <c r="B152" s="15"/>
    </row>
    <row r="153" spans="1:2" ht="13" thickBot="1" x14ac:dyDescent="0.3">
      <c r="A153" s="15"/>
      <c r="B153" s="15"/>
    </row>
    <row r="154" spans="1:2" ht="13" thickBot="1" x14ac:dyDescent="0.3">
      <c r="A154" s="15"/>
      <c r="B154" s="15"/>
    </row>
    <row r="155" spans="1:2" ht="13" thickBot="1" x14ac:dyDescent="0.3">
      <c r="A155" s="15"/>
      <c r="B155" s="15"/>
    </row>
    <row r="156" spans="1:2" ht="13" thickBot="1" x14ac:dyDescent="0.3">
      <c r="A156" s="15"/>
      <c r="B156" s="15"/>
    </row>
    <row r="157" spans="1:2" ht="13" thickBot="1" x14ac:dyDescent="0.3">
      <c r="A157" s="15"/>
      <c r="B157" s="15"/>
    </row>
    <row r="158" spans="1:2" ht="13" thickBot="1" x14ac:dyDescent="0.3">
      <c r="A158" s="15"/>
      <c r="B158" s="15"/>
    </row>
    <row r="159" spans="1:2" ht="13" thickBot="1" x14ac:dyDescent="0.3">
      <c r="A159" s="15"/>
      <c r="B159" s="15"/>
    </row>
    <row r="160" spans="1:2" ht="13" thickBot="1" x14ac:dyDescent="0.3">
      <c r="A160" s="15"/>
      <c r="B160" s="15"/>
    </row>
    <row r="161" spans="1:2" ht="13" thickBot="1" x14ac:dyDescent="0.3">
      <c r="A161" s="15"/>
      <c r="B161" s="15"/>
    </row>
    <row r="162" spans="1:2" ht="13" thickBot="1" x14ac:dyDescent="0.3">
      <c r="A162" s="15"/>
      <c r="B162" s="15"/>
    </row>
    <row r="163" spans="1:2" ht="13" thickBot="1" x14ac:dyDescent="0.3">
      <c r="A163" s="15"/>
      <c r="B163" s="15"/>
    </row>
    <row r="164" spans="1:2" ht="13" thickBot="1" x14ac:dyDescent="0.3">
      <c r="A164" s="15"/>
      <c r="B164" s="15"/>
    </row>
    <row r="165" spans="1:2" ht="13" thickBot="1" x14ac:dyDescent="0.3">
      <c r="A165" s="15"/>
      <c r="B165" s="15"/>
    </row>
    <row r="166" spans="1:2" ht="13" thickBot="1" x14ac:dyDescent="0.3">
      <c r="A166" s="15"/>
      <c r="B166" s="15"/>
    </row>
    <row r="167" spans="1:2" ht="13" thickBot="1" x14ac:dyDescent="0.3">
      <c r="A167" s="15"/>
      <c r="B167" s="15"/>
    </row>
    <row r="168" spans="1:2" ht="13" thickBot="1" x14ac:dyDescent="0.3">
      <c r="A168" s="15"/>
      <c r="B168" s="15"/>
    </row>
    <row r="169" spans="1:2" ht="13" thickBot="1" x14ac:dyDescent="0.3">
      <c r="A169" s="15"/>
      <c r="B169" s="15"/>
    </row>
    <row r="170" spans="1:2" ht="13" thickBot="1" x14ac:dyDescent="0.3">
      <c r="A170" s="15"/>
      <c r="B170" s="15"/>
    </row>
    <row r="171" spans="1:2" ht="13" thickBot="1" x14ac:dyDescent="0.3">
      <c r="A171" s="15"/>
      <c r="B171" s="15"/>
    </row>
    <row r="172" spans="1:2" ht="13" thickBot="1" x14ac:dyDescent="0.3">
      <c r="A172" s="15"/>
      <c r="B172" s="15"/>
    </row>
    <row r="173" spans="1:2" ht="13" thickBot="1" x14ac:dyDescent="0.3">
      <c r="A173" s="15"/>
      <c r="B173" s="15"/>
    </row>
    <row r="174" spans="1:2" ht="13" thickBot="1" x14ac:dyDescent="0.3">
      <c r="A174" s="15"/>
      <c r="B174" s="15"/>
    </row>
    <row r="175" spans="1:2" ht="13" thickBot="1" x14ac:dyDescent="0.3">
      <c r="A175" s="15"/>
      <c r="B175" s="15"/>
    </row>
    <row r="176" spans="1:2" ht="13" thickBot="1" x14ac:dyDescent="0.3">
      <c r="A176" s="15"/>
      <c r="B176" s="15"/>
    </row>
    <row r="177" spans="1:2" ht="13" thickBot="1" x14ac:dyDescent="0.3">
      <c r="A177" s="15"/>
      <c r="B177" s="15"/>
    </row>
    <row r="178" spans="1:2" ht="13" thickBot="1" x14ac:dyDescent="0.3">
      <c r="A178" s="15"/>
      <c r="B178" s="15"/>
    </row>
    <row r="179" spans="1:2" ht="13" thickBot="1" x14ac:dyDescent="0.3">
      <c r="A179" s="15"/>
      <c r="B179" s="15"/>
    </row>
    <row r="180" spans="1:2" ht="13" thickBot="1" x14ac:dyDescent="0.3">
      <c r="A180" s="15"/>
      <c r="B180" s="15"/>
    </row>
    <row r="181" spans="1:2" ht="13" thickBot="1" x14ac:dyDescent="0.3">
      <c r="A181" s="15"/>
      <c r="B181" s="15"/>
    </row>
    <row r="182" spans="1:2" ht="13" thickBot="1" x14ac:dyDescent="0.3">
      <c r="A182" s="15"/>
      <c r="B182" s="15"/>
    </row>
    <row r="183" spans="1:2" ht="13" thickBot="1" x14ac:dyDescent="0.3">
      <c r="A183" s="15"/>
      <c r="B183" s="15"/>
    </row>
    <row r="184" spans="1:2" ht="13" thickBot="1" x14ac:dyDescent="0.3">
      <c r="A184" s="15"/>
      <c r="B184" s="15"/>
    </row>
    <row r="185" spans="1:2" ht="13" thickBot="1" x14ac:dyDescent="0.3">
      <c r="A185" s="15"/>
      <c r="B185" s="15"/>
    </row>
    <row r="186" spans="1:2" ht="13" thickBot="1" x14ac:dyDescent="0.3">
      <c r="A186" s="15"/>
      <c r="B186" s="15"/>
    </row>
    <row r="187" spans="1:2" ht="13" thickBot="1" x14ac:dyDescent="0.3">
      <c r="A187" s="15"/>
      <c r="B187" s="15"/>
    </row>
    <row r="188" spans="1:2" ht="13" thickBot="1" x14ac:dyDescent="0.3">
      <c r="A188" s="15"/>
      <c r="B188" s="15"/>
    </row>
    <row r="189" spans="1:2" ht="13" thickBot="1" x14ac:dyDescent="0.3">
      <c r="A189" s="15"/>
      <c r="B189" s="15"/>
    </row>
    <row r="190" spans="1:2" ht="13" thickBot="1" x14ac:dyDescent="0.3">
      <c r="A190" s="15"/>
      <c r="B190" s="15"/>
    </row>
    <row r="191" spans="1:2" ht="13" thickBot="1" x14ac:dyDescent="0.3">
      <c r="A191" s="15"/>
      <c r="B191" s="15"/>
    </row>
    <row r="192" spans="1:2" ht="13" thickBot="1" x14ac:dyDescent="0.3">
      <c r="A192" s="15"/>
      <c r="B192" s="15"/>
    </row>
    <row r="193" spans="1:2" ht="13" thickBot="1" x14ac:dyDescent="0.3">
      <c r="A193" s="15"/>
      <c r="B193" s="15"/>
    </row>
    <row r="194" spans="1:2" ht="13" thickBot="1" x14ac:dyDescent="0.3">
      <c r="A194" s="15"/>
      <c r="B194" s="15"/>
    </row>
    <row r="195" spans="1:2" ht="13" thickBot="1" x14ac:dyDescent="0.3">
      <c r="A195" s="15"/>
      <c r="B195" s="15"/>
    </row>
    <row r="196" spans="1:2" ht="13" thickBot="1" x14ac:dyDescent="0.3">
      <c r="A196" s="15"/>
      <c r="B196" s="15"/>
    </row>
    <row r="197" spans="1:2" ht="13" thickBot="1" x14ac:dyDescent="0.3">
      <c r="A197" s="15"/>
      <c r="B197" s="15"/>
    </row>
    <row r="198" spans="1:2" ht="13" thickBot="1" x14ac:dyDescent="0.3">
      <c r="A198" s="15"/>
      <c r="B198" s="15"/>
    </row>
    <row r="199" spans="1:2" ht="13" thickBot="1" x14ac:dyDescent="0.3">
      <c r="A199" s="15"/>
      <c r="B199" s="15"/>
    </row>
    <row r="200" spans="1:2" ht="13" thickBot="1" x14ac:dyDescent="0.3">
      <c r="A200" s="15"/>
      <c r="B200" s="15"/>
    </row>
    <row r="201" spans="1:2" ht="13" thickBot="1" x14ac:dyDescent="0.3">
      <c r="A201" s="15"/>
      <c r="B201" s="15"/>
    </row>
    <row r="202" spans="1:2" ht="13" thickBot="1" x14ac:dyDescent="0.3">
      <c r="A202" s="15"/>
      <c r="B202" s="15"/>
    </row>
    <row r="203" spans="1:2" ht="13" thickBot="1" x14ac:dyDescent="0.3">
      <c r="A203" s="15"/>
      <c r="B203" s="15"/>
    </row>
    <row r="204" spans="1:2" ht="13" thickBot="1" x14ac:dyDescent="0.3">
      <c r="A204" s="15"/>
      <c r="B204" s="15"/>
    </row>
    <row r="205" spans="1:2" ht="13" thickBot="1" x14ac:dyDescent="0.3">
      <c r="A205" s="15"/>
      <c r="B205" s="15"/>
    </row>
    <row r="206" spans="1:2" ht="13" thickBot="1" x14ac:dyDescent="0.3">
      <c r="A206" s="15"/>
      <c r="B206" s="15"/>
    </row>
    <row r="207" spans="1:2" ht="13" thickBot="1" x14ac:dyDescent="0.3">
      <c r="A207" s="15"/>
      <c r="B207" s="15"/>
    </row>
    <row r="208" spans="1:2" ht="13" thickBot="1" x14ac:dyDescent="0.3">
      <c r="A208" s="15"/>
      <c r="B208" s="15"/>
    </row>
    <row r="209" spans="1:2" ht="13" thickBot="1" x14ac:dyDescent="0.3">
      <c r="A209" s="15"/>
      <c r="B209" s="15"/>
    </row>
    <row r="210" spans="1:2" ht="13" thickBot="1" x14ac:dyDescent="0.3">
      <c r="A210" s="15"/>
      <c r="B210" s="15"/>
    </row>
    <row r="211" spans="1:2" ht="13" thickBot="1" x14ac:dyDescent="0.3">
      <c r="A211" s="15"/>
      <c r="B211" s="15"/>
    </row>
    <row r="212" spans="1:2" ht="13" thickBot="1" x14ac:dyDescent="0.3">
      <c r="A212" s="15"/>
      <c r="B212" s="15"/>
    </row>
    <row r="213" spans="1:2" ht="13" thickBot="1" x14ac:dyDescent="0.3">
      <c r="A213" s="15"/>
      <c r="B213" s="15"/>
    </row>
    <row r="214" spans="1:2" ht="13" thickBot="1" x14ac:dyDescent="0.3">
      <c r="A214" s="15"/>
      <c r="B214" s="15"/>
    </row>
    <row r="215" spans="1:2" ht="13" thickBot="1" x14ac:dyDescent="0.3">
      <c r="A215" s="15"/>
      <c r="B215" s="15"/>
    </row>
    <row r="216" spans="1:2" ht="13" thickBot="1" x14ac:dyDescent="0.3">
      <c r="A216" s="15"/>
      <c r="B216" s="15"/>
    </row>
    <row r="217" spans="1:2" ht="13" thickBot="1" x14ac:dyDescent="0.3">
      <c r="A217" s="15"/>
      <c r="B217" s="15"/>
    </row>
    <row r="218" spans="1:2" ht="13" thickBot="1" x14ac:dyDescent="0.3">
      <c r="A218" s="15"/>
      <c r="B218" s="15"/>
    </row>
    <row r="219" spans="1:2" ht="13" thickBot="1" x14ac:dyDescent="0.3">
      <c r="A219" s="15"/>
      <c r="B219" s="15"/>
    </row>
    <row r="220" spans="1:2" ht="13" thickBot="1" x14ac:dyDescent="0.3">
      <c r="A220" s="15"/>
      <c r="B220" s="15"/>
    </row>
    <row r="221" spans="1:2" ht="13" thickBot="1" x14ac:dyDescent="0.3">
      <c r="A221" s="15"/>
      <c r="B221" s="15"/>
    </row>
    <row r="222" spans="1:2" ht="13" thickBot="1" x14ac:dyDescent="0.3">
      <c r="A222" s="15"/>
      <c r="B222" s="15"/>
    </row>
    <row r="223" spans="1:2" ht="13" thickBot="1" x14ac:dyDescent="0.3">
      <c r="A223" s="15"/>
      <c r="B223" s="15"/>
    </row>
    <row r="224" spans="1:2" ht="13" thickBot="1" x14ac:dyDescent="0.3">
      <c r="A224" s="15"/>
      <c r="B224" s="15"/>
    </row>
    <row r="225" spans="1:2" ht="13" thickBot="1" x14ac:dyDescent="0.3">
      <c r="A225" s="15"/>
      <c r="B225" s="15"/>
    </row>
    <row r="226" spans="1:2" ht="13" thickBot="1" x14ac:dyDescent="0.3">
      <c r="A226" s="15"/>
      <c r="B226" s="15"/>
    </row>
    <row r="227" spans="1:2" ht="13" thickBot="1" x14ac:dyDescent="0.3">
      <c r="A227" s="15"/>
      <c r="B227" s="15"/>
    </row>
    <row r="228" spans="1:2" ht="13" thickBot="1" x14ac:dyDescent="0.3">
      <c r="A228" s="15"/>
      <c r="B228" s="15"/>
    </row>
    <row r="229" spans="1:2" ht="13" thickBot="1" x14ac:dyDescent="0.3">
      <c r="A229" s="15"/>
      <c r="B229" s="15"/>
    </row>
    <row r="230" spans="1:2" ht="13" thickBot="1" x14ac:dyDescent="0.3">
      <c r="A230" s="15"/>
      <c r="B230" s="15"/>
    </row>
    <row r="231" spans="1:2" ht="13" thickBot="1" x14ac:dyDescent="0.3">
      <c r="A231" s="15"/>
      <c r="B231" s="15"/>
    </row>
    <row r="232" spans="1:2" ht="13" thickBot="1" x14ac:dyDescent="0.3">
      <c r="A232" s="15"/>
      <c r="B232" s="15"/>
    </row>
    <row r="233" spans="1:2" ht="13" thickBot="1" x14ac:dyDescent="0.3">
      <c r="A233" s="15"/>
      <c r="B233" s="15"/>
    </row>
    <row r="234" spans="1:2" ht="13" thickBot="1" x14ac:dyDescent="0.3">
      <c r="A234" s="15"/>
      <c r="B234" s="15"/>
    </row>
    <row r="235" spans="1:2" ht="13" thickBot="1" x14ac:dyDescent="0.3">
      <c r="A235" s="15"/>
      <c r="B235" s="15"/>
    </row>
    <row r="236" spans="1:2" ht="13" thickBot="1" x14ac:dyDescent="0.3">
      <c r="A236" s="15"/>
      <c r="B236" s="15"/>
    </row>
    <row r="237" spans="1:2" ht="13" thickBot="1" x14ac:dyDescent="0.3">
      <c r="A237" s="15"/>
      <c r="B237" s="15"/>
    </row>
    <row r="238" spans="1:2" ht="13" thickBot="1" x14ac:dyDescent="0.3">
      <c r="A238" s="15"/>
      <c r="B238" s="15"/>
    </row>
    <row r="239" spans="1:2" ht="13" thickBot="1" x14ac:dyDescent="0.3">
      <c r="A239" s="15"/>
      <c r="B239" s="15"/>
    </row>
    <row r="240" spans="1:2" ht="13" thickBot="1" x14ac:dyDescent="0.3">
      <c r="A240" s="15"/>
      <c r="B240" s="15"/>
    </row>
    <row r="241" spans="1:2" ht="13" thickBot="1" x14ac:dyDescent="0.3">
      <c r="A241" s="15"/>
      <c r="B241" s="15"/>
    </row>
    <row r="242" spans="1:2" ht="13" thickBot="1" x14ac:dyDescent="0.3">
      <c r="A242" s="15"/>
      <c r="B242" s="15"/>
    </row>
    <row r="243" spans="1:2" ht="13" thickBot="1" x14ac:dyDescent="0.3">
      <c r="A243" s="15"/>
      <c r="B243" s="15"/>
    </row>
    <row r="244" spans="1:2" ht="13" thickBot="1" x14ac:dyDescent="0.3">
      <c r="A244" s="15"/>
      <c r="B244" s="15"/>
    </row>
    <row r="245" spans="1:2" ht="13" thickBot="1" x14ac:dyDescent="0.3">
      <c r="A245" s="15"/>
      <c r="B245" s="15"/>
    </row>
    <row r="246" spans="1:2" ht="13" thickBot="1" x14ac:dyDescent="0.3">
      <c r="A246" s="15"/>
      <c r="B246" s="15"/>
    </row>
    <row r="247" spans="1:2" ht="13" thickBot="1" x14ac:dyDescent="0.3">
      <c r="A247" s="15"/>
      <c r="B247" s="15"/>
    </row>
    <row r="248" spans="1:2" ht="13" thickBot="1" x14ac:dyDescent="0.3">
      <c r="A248" s="15"/>
      <c r="B248" s="15"/>
    </row>
    <row r="249" spans="1:2" ht="13" thickBot="1" x14ac:dyDescent="0.3">
      <c r="A249" s="15"/>
      <c r="B249" s="15"/>
    </row>
    <row r="250" spans="1:2" ht="13" thickBot="1" x14ac:dyDescent="0.3">
      <c r="A250" s="15"/>
      <c r="B250" s="15"/>
    </row>
    <row r="251" spans="1:2" ht="13" thickBot="1" x14ac:dyDescent="0.3">
      <c r="A251" s="15"/>
      <c r="B251" s="15"/>
    </row>
    <row r="252" spans="1:2" ht="13" thickBot="1" x14ac:dyDescent="0.3">
      <c r="A252" s="15"/>
      <c r="B252" s="15"/>
    </row>
    <row r="253" spans="1:2" ht="13" thickBot="1" x14ac:dyDescent="0.3">
      <c r="A253" s="15"/>
      <c r="B253" s="15"/>
    </row>
    <row r="254" spans="1:2" ht="13" thickBot="1" x14ac:dyDescent="0.3">
      <c r="A254" s="15"/>
      <c r="B254" s="15"/>
    </row>
    <row r="255" spans="1:2" ht="13" thickBot="1" x14ac:dyDescent="0.3">
      <c r="A255" s="15"/>
      <c r="B255" s="15"/>
    </row>
    <row r="256" spans="1:2" ht="13" thickBot="1" x14ac:dyDescent="0.3">
      <c r="A256" s="15"/>
      <c r="B256" s="15"/>
    </row>
    <row r="257" spans="1:2" ht="13" thickBot="1" x14ac:dyDescent="0.3">
      <c r="A257" s="15"/>
      <c r="B257" s="15"/>
    </row>
    <row r="258" spans="1:2" ht="13" thickBot="1" x14ac:dyDescent="0.3">
      <c r="A258" s="15"/>
      <c r="B258" s="15"/>
    </row>
    <row r="259" spans="1:2" ht="13" thickBot="1" x14ac:dyDescent="0.3">
      <c r="A259" s="15"/>
      <c r="B259" s="15"/>
    </row>
    <row r="260" spans="1:2" ht="13" thickBot="1" x14ac:dyDescent="0.3">
      <c r="A260" s="15"/>
      <c r="B260" s="15"/>
    </row>
    <row r="261" spans="1:2" ht="13" thickBot="1" x14ac:dyDescent="0.3">
      <c r="A261" s="15"/>
      <c r="B261" s="15"/>
    </row>
    <row r="262" spans="1:2" ht="13" thickBot="1" x14ac:dyDescent="0.3">
      <c r="A262" s="15"/>
      <c r="B262" s="15"/>
    </row>
    <row r="263" spans="1:2" ht="13" thickBot="1" x14ac:dyDescent="0.3">
      <c r="A263" s="15"/>
      <c r="B263" s="15"/>
    </row>
    <row r="264" spans="1:2" ht="13" thickBot="1" x14ac:dyDescent="0.3">
      <c r="A264" s="15"/>
      <c r="B264" s="15"/>
    </row>
    <row r="265" spans="1:2" ht="13" thickBot="1" x14ac:dyDescent="0.3">
      <c r="A265" s="15"/>
      <c r="B265" s="15"/>
    </row>
    <row r="266" spans="1:2" ht="13" thickBot="1" x14ac:dyDescent="0.3">
      <c r="A266" s="15"/>
      <c r="B266" s="15"/>
    </row>
    <row r="267" spans="1:2" ht="13" thickBot="1" x14ac:dyDescent="0.3">
      <c r="A267" s="15"/>
      <c r="B267" s="15"/>
    </row>
    <row r="268" spans="1:2" ht="13" thickBot="1" x14ac:dyDescent="0.3">
      <c r="A268" s="15"/>
      <c r="B268" s="15"/>
    </row>
    <row r="269" spans="1:2" ht="13" thickBot="1" x14ac:dyDescent="0.3">
      <c r="A269" s="15"/>
      <c r="B269" s="15"/>
    </row>
    <row r="270" spans="1:2" ht="13" thickBot="1" x14ac:dyDescent="0.3">
      <c r="A270" s="15"/>
      <c r="B270" s="15"/>
    </row>
    <row r="271" spans="1:2" ht="13" thickBot="1" x14ac:dyDescent="0.3">
      <c r="A271" s="15"/>
      <c r="B271" s="15"/>
    </row>
    <row r="272" spans="1:2" ht="13" thickBot="1" x14ac:dyDescent="0.3">
      <c r="A272" s="15"/>
      <c r="B272" s="15"/>
    </row>
    <row r="273" spans="1:2" ht="13" thickBot="1" x14ac:dyDescent="0.3">
      <c r="A273" s="15"/>
      <c r="B273" s="15"/>
    </row>
    <row r="274" spans="1:2" ht="13" thickBot="1" x14ac:dyDescent="0.3">
      <c r="A274" s="15"/>
      <c r="B274" s="15"/>
    </row>
    <row r="275" spans="1:2" ht="13" thickBot="1" x14ac:dyDescent="0.3">
      <c r="A275" s="15"/>
      <c r="B275" s="15"/>
    </row>
    <row r="276" spans="1:2" ht="13" thickBot="1" x14ac:dyDescent="0.3">
      <c r="A276" s="15"/>
      <c r="B276" s="15"/>
    </row>
    <row r="277" spans="1:2" ht="13" thickBot="1" x14ac:dyDescent="0.3">
      <c r="A277" s="15"/>
      <c r="B277" s="15"/>
    </row>
    <row r="278" spans="1:2" ht="13" thickBot="1" x14ac:dyDescent="0.3">
      <c r="A278" s="15"/>
      <c r="B278" s="15"/>
    </row>
    <row r="279" spans="1:2" ht="13" thickBot="1" x14ac:dyDescent="0.3">
      <c r="A279" s="15"/>
      <c r="B279" s="15"/>
    </row>
    <row r="280" spans="1:2" ht="13" thickBot="1" x14ac:dyDescent="0.3">
      <c r="A280" s="15"/>
      <c r="B280" s="15"/>
    </row>
    <row r="281" spans="1:2" ht="13" thickBot="1" x14ac:dyDescent="0.3">
      <c r="A281" s="15"/>
      <c r="B281" s="15"/>
    </row>
    <row r="282" spans="1:2" ht="13" thickBot="1" x14ac:dyDescent="0.3">
      <c r="A282" s="15"/>
      <c r="B282" s="15"/>
    </row>
    <row r="283" spans="1:2" ht="13" thickBot="1" x14ac:dyDescent="0.3">
      <c r="A283" s="15"/>
      <c r="B283" s="15"/>
    </row>
    <row r="284" spans="1:2" ht="13" thickBot="1" x14ac:dyDescent="0.3">
      <c r="A284" s="15"/>
      <c r="B284" s="15"/>
    </row>
    <row r="285" spans="1:2" ht="13" thickBot="1" x14ac:dyDescent="0.3">
      <c r="A285" s="15"/>
      <c r="B285" s="15"/>
    </row>
    <row r="286" spans="1:2" ht="13" thickBot="1" x14ac:dyDescent="0.3">
      <c r="A286" s="15"/>
      <c r="B286" s="15"/>
    </row>
    <row r="287" spans="1:2" ht="13" thickBot="1" x14ac:dyDescent="0.3">
      <c r="A287" s="15"/>
      <c r="B287" s="15"/>
    </row>
    <row r="288" spans="1:2" ht="13" thickBot="1" x14ac:dyDescent="0.3">
      <c r="A288" s="15"/>
      <c r="B288" s="15"/>
    </row>
    <row r="289" spans="1:2" ht="13" thickBot="1" x14ac:dyDescent="0.3">
      <c r="A289" s="15"/>
      <c r="B289" s="15"/>
    </row>
    <row r="290" spans="1:2" ht="13" thickBot="1" x14ac:dyDescent="0.3">
      <c r="A290" s="15"/>
      <c r="B290" s="15"/>
    </row>
    <row r="291" spans="1:2" ht="13" thickBot="1" x14ac:dyDescent="0.3">
      <c r="A291" s="15"/>
      <c r="B291" s="15"/>
    </row>
    <row r="292" spans="1:2" ht="13" thickBot="1" x14ac:dyDescent="0.3">
      <c r="A292" s="15"/>
      <c r="B292" s="15"/>
    </row>
    <row r="293" spans="1:2" ht="13" thickBot="1" x14ac:dyDescent="0.3">
      <c r="A293" s="15"/>
      <c r="B293" s="15"/>
    </row>
    <row r="294" spans="1:2" ht="13" thickBot="1" x14ac:dyDescent="0.3">
      <c r="A294" s="15"/>
      <c r="B294" s="15"/>
    </row>
    <row r="295" spans="1:2" ht="13" thickBot="1" x14ac:dyDescent="0.3">
      <c r="A295" s="15"/>
      <c r="B295" s="15"/>
    </row>
    <row r="296" spans="1:2" ht="13" thickBot="1" x14ac:dyDescent="0.3">
      <c r="A296" s="15"/>
      <c r="B296" s="15"/>
    </row>
    <row r="297" spans="1:2" ht="13" thickBot="1" x14ac:dyDescent="0.3">
      <c r="A297" s="15"/>
      <c r="B297" s="15"/>
    </row>
    <row r="298" spans="1:2" ht="13" thickBot="1" x14ac:dyDescent="0.3">
      <c r="A298" s="15"/>
      <c r="B298" s="15"/>
    </row>
    <row r="299" spans="1:2" ht="13" thickBot="1" x14ac:dyDescent="0.3">
      <c r="A299" s="15"/>
      <c r="B299" s="15"/>
    </row>
    <row r="300" spans="1:2" ht="13" thickBot="1" x14ac:dyDescent="0.3">
      <c r="A300" s="15"/>
      <c r="B300" s="15"/>
    </row>
    <row r="301" spans="1:2" ht="13" thickBot="1" x14ac:dyDescent="0.3">
      <c r="A301" s="15"/>
      <c r="B301" s="15"/>
    </row>
    <row r="302" spans="1:2" ht="13" thickBot="1" x14ac:dyDescent="0.3">
      <c r="A302" s="15"/>
      <c r="B302" s="15"/>
    </row>
    <row r="303" spans="1:2" ht="13" thickBot="1" x14ac:dyDescent="0.3">
      <c r="A303" s="15"/>
      <c r="B303" s="15"/>
    </row>
    <row r="304" spans="1:2" ht="13" thickBot="1" x14ac:dyDescent="0.3">
      <c r="A304" s="15"/>
      <c r="B304" s="15"/>
    </row>
    <row r="305" spans="1:2" ht="13" thickBot="1" x14ac:dyDescent="0.3">
      <c r="A305" s="15"/>
      <c r="B305" s="15"/>
    </row>
    <row r="306" spans="1:2" ht="13" thickBot="1" x14ac:dyDescent="0.3">
      <c r="A306" s="15"/>
      <c r="B306" s="15"/>
    </row>
    <row r="307" spans="1:2" ht="13" thickBot="1" x14ac:dyDescent="0.3">
      <c r="A307" s="15"/>
      <c r="B307" s="15"/>
    </row>
    <row r="308" spans="1:2" ht="13" thickBot="1" x14ac:dyDescent="0.3">
      <c r="A308" s="15"/>
      <c r="B308" s="15"/>
    </row>
    <row r="309" spans="1:2" ht="13" thickBot="1" x14ac:dyDescent="0.3">
      <c r="A309" s="15"/>
      <c r="B309" s="15"/>
    </row>
    <row r="310" spans="1:2" ht="13" thickBot="1" x14ac:dyDescent="0.3">
      <c r="A310" s="15"/>
      <c r="B310" s="15"/>
    </row>
    <row r="311" spans="1:2" ht="13" thickBot="1" x14ac:dyDescent="0.3">
      <c r="A311" s="15"/>
      <c r="B311" s="15"/>
    </row>
    <row r="312" spans="1:2" ht="13" thickBot="1" x14ac:dyDescent="0.3">
      <c r="A312" s="15"/>
      <c r="B312" s="15"/>
    </row>
    <row r="313" spans="1:2" ht="13" thickBot="1" x14ac:dyDescent="0.3">
      <c r="A313" s="15"/>
      <c r="B313" s="15"/>
    </row>
    <row r="314" spans="1:2" ht="13" thickBot="1" x14ac:dyDescent="0.3">
      <c r="A314" s="15"/>
      <c r="B314" s="15"/>
    </row>
    <row r="315" spans="1:2" ht="13" thickBot="1" x14ac:dyDescent="0.3">
      <c r="A315" s="15"/>
      <c r="B315" s="15"/>
    </row>
    <row r="316" spans="1:2" ht="13" thickBot="1" x14ac:dyDescent="0.3">
      <c r="A316" s="15"/>
      <c r="B316" s="15"/>
    </row>
    <row r="317" spans="1:2" ht="13" thickBot="1" x14ac:dyDescent="0.3">
      <c r="A317" s="15"/>
      <c r="B317" s="15"/>
    </row>
    <row r="318" spans="1:2" ht="13" thickBot="1" x14ac:dyDescent="0.3">
      <c r="A318" s="15"/>
      <c r="B318" s="15"/>
    </row>
    <row r="319" spans="1:2" ht="13" thickBot="1" x14ac:dyDescent="0.3">
      <c r="A319" s="15"/>
      <c r="B319" s="15"/>
    </row>
    <row r="320" spans="1:2" ht="13" thickBot="1" x14ac:dyDescent="0.3">
      <c r="A320" s="15"/>
      <c r="B320" s="15"/>
    </row>
    <row r="321" spans="1:2" ht="13" thickBot="1" x14ac:dyDescent="0.3">
      <c r="A321" s="15"/>
      <c r="B321" s="15"/>
    </row>
    <row r="322" spans="1:2" ht="13" thickBot="1" x14ac:dyDescent="0.3">
      <c r="A322" s="15"/>
      <c r="B322" s="15"/>
    </row>
    <row r="323" spans="1:2" ht="13" thickBot="1" x14ac:dyDescent="0.3">
      <c r="A323" s="15"/>
      <c r="B323" s="15"/>
    </row>
    <row r="324" spans="1:2" ht="13" thickBot="1" x14ac:dyDescent="0.3">
      <c r="A324" s="15"/>
      <c r="B324" s="15"/>
    </row>
    <row r="325" spans="1:2" ht="13" thickBot="1" x14ac:dyDescent="0.3">
      <c r="A325" s="15"/>
      <c r="B325" s="15"/>
    </row>
    <row r="326" spans="1:2" ht="13" thickBot="1" x14ac:dyDescent="0.3">
      <c r="A326" s="15"/>
      <c r="B326" s="15"/>
    </row>
    <row r="327" spans="1:2" ht="13" thickBot="1" x14ac:dyDescent="0.3">
      <c r="A327" s="15"/>
      <c r="B327" s="15"/>
    </row>
    <row r="328" spans="1:2" ht="13" thickBot="1" x14ac:dyDescent="0.3">
      <c r="A328" s="15"/>
      <c r="B328" s="15"/>
    </row>
    <row r="329" spans="1:2" ht="13" thickBot="1" x14ac:dyDescent="0.3">
      <c r="A329" s="15"/>
      <c r="B329" s="15"/>
    </row>
    <row r="330" spans="1:2" ht="13" thickBot="1" x14ac:dyDescent="0.3">
      <c r="A330" s="15"/>
      <c r="B330" s="15"/>
    </row>
    <row r="331" spans="1:2" ht="13" thickBot="1" x14ac:dyDescent="0.3">
      <c r="A331" s="15"/>
      <c r="B331" s="15"/>
    </row>
    <row r="332" spans="1:2" ht="13" thickBot="1" x14ac:dyDescent="0.3">
      <c r="A332" s="15"/>
      <c r="B332" s="15"/>
    </row>
    <row r="333" spans="1:2" ht="13" thickBot="1" x14ac:dyDescent="0.3">
      <c r="A333" s="15"/>
      <c r="B333" s="15"/>
    </row>
    <row r="334" spans="1:2" ht="13" thickBot="1" x14ac:dyDescent="0.3">
      <c r="A334" s="15"/>
      <c r="B334" s="15"/>
    </row>
    <row r="335" spans="1:2" ht="13" thickBot="1" x14ac:dyDescent="0.3">
      <c r="A335" s="15"/>
      <c r="B335" s="15"/>
    </row>
    <row r="336" spans="1:2" ht="13" thickBot="1" x14ac:dyDescent="0.3">
      <c r="A336" s="15"/>
      <c r="B336" s="15"/>
    </row>
    <row r="337" spans="1:2" ht="13" thickBot="1" x14ac:dyDescent="0.3">
      <c r="A337" s="15"/>
      <c r="B337" s="15"/>
    </row>
    <row r="338" spans="1:2" ht="13" thickBot="1" x14ac:dyDescent="0.3">
      <c r="A338" s="15"/>
      <c r="B338" s="15"/>
    </row>
    <row r="339" spans="1:2" ht="13" thickBot="1" x14ac:dyDescent="0.3">
      <c r="A339" s="15"/>
      <c r="B339" s="15"/>
    </row>
    <row r="340" spans="1:2" ht="13" thickBot="1" x14ac:dyDescent="0.3">
      <c r="A340" s="15"/>
      <c r="B340" s="15"/>
    </row>
    <row r="341" spans="1:2" ht="13" thickBot="1" x14ac:dyDescent="0.3">
      <c r="A341" s="15"/>
      <c r="B341" s="15"/>
    </row>
    <row r="342" spans="1:2" ht="13" thickBot="1" x14ac:dyDescent="0.3">
      <c r="A342" s="15"/>
      <c r="B342" s="15"/>
    </row>
    <row r="343" spans="1:2" ht="13" thickBot="1" x14ac:dyDescent="0.3">
      <c r="A343" s="15"/>
      <c r="B343" s="15"/>
    </row>
    <row r="344" spans="1:2" ht="13" thickBot="1" x14ac:dyDescent="0.3">
      <c r="A344" s="15"/>
      <c r="B344" s="15"/>
    </row>
    <row r="345" spans="1:2" ht="13" thickBot="1" x14ac:dyDescent="0.3">
      <c r="A345" s="15"/>
      <c r="B345" s="15"/>
    </row>
    <row r="346" spans="1:2" ht="13" thickBot="1" x14ac:dyDescent="0.3">
      <c r="A346" s="15"/>
      <c r="B346" s="15"/>
    </row>
    <row r="347" spans="1:2" ht="13" thickBot="1" x14ac:dyDescent="0.3">
      <c r="A347" s="15"/>
      <c r="B347" s="15"/>
    </row>
    <row r="348" spans="1:2" ht="13" thickBot="1" x14ac:dyDescent="0.3">
      <c r="A348" s="15"/>
      <c r="B348" s="15"/>
    </row>
    <row r="349" spans="1:2" ht="13" thickBot="1" x14ac:dyDescent="0.3">
      <c r="A349" s="15"/>
      <c r="B349" s="15"/>
    </row>
    <row r="350" spans="1:2" ht="13" thickBot="1" x14ac:dyDescent="0.3">
      <c r="A350" s="15"/>
      <c r="B350" s="15"/>
    </row>
    <row r="351" spans="1:2" ht="13" thickBot="1" x14ac:dyDescent="0.3">
      <c r="A351" s="15"/>
      <c r="B351" s="15"/>
    </row>
    <row r="352" spans="1:2" ht="13" thickBot="1" x14ac:dyDescent="0.3">
      <c r="A352" s="15"/>
      <c r="B352" s="15"/>
    </row>
    <row r="353" spans="1:2" ht="13" thickBot="1" x14ac:dyDescent="0.3">
      <c r="A353" s="15"/>
      <c r="B353" s="15"/>
    </row>
    <row r="354" spans="1:2" ht="13" thickBot="1" x14ac:dyDescent="0.3">
      <c r="A354" s="15"/>
      <c r="B354" s="15"/>
    </row>
    <row r="355" spans="1:2" ht="13" thickBot="1" x14ac:dyDescent="0.3">
      <c r="A355" s="15"/>
      <c r="B355" s="15"/>
    </row>
    <row r="356" spans="1:2" ht="13" thickBot="1" x14ac:dyDescent="0.3">
      <c r="A356" s="15"/>
      <c r="B356" s="15"/>
    </row>
    <row r="357" spans="1:2" ht="13" thickBot="1" x14ac:dyDescent="0.3">
      <c r="A357" s="15"/>
      <c r="B357" s="15"/>
    </row>
    <row r="358" spans="1:2" ht="13" thickBot="1" x14ac:dyDescent="0.3">
      <c r="A358" s="15"/>
      <c r="B358" s="15"/>
    </row>
    <row r="359" spans="1:2" ht="13" thickBot="1" x14ac:dyDescent="0.3">
      <c r="A359" s="15"/>
      <c r="B359" s="15"/>
    </row>
    <row r="360" spans="1:2" ht="13" thickBot="1" x14ac:dyDescent="0.3">
      <c r="A360" s="15"/>
      <c r="B360" s="15"/>
    </row>
    <row r="361" spans="1:2" ht="13" thickBot="1" x14ac:dyDescent="0.3">
      <c r="A361" s="15"/>
      <c r="B361" s="15"/>
    </row>
    <row r="362" spans="1:2" ht="13" thickBot="1" x14ac:dyDescent="0.3">
      <c r="A362" s="15"/>
      <c r="B362" s="15"/>
    </row>
    <row r="363" spans="1:2" ht="13" thickBot="1" x14ac:dyDescent="0.3">
      <c r="A363" s="15"/>
      <c r="B363" s="15"/>
    </row>
    <row r="364" spans="1:2" ht="13" thickBot="1" x14ac:dyDescent="0.3">
      <c r="A364" s="15"/>
      <c r="B364" s="15"/>
    </row>
    <row r="365" spans="1:2" ht="13" thickBot="1" x14ac:dyDescent="0.3">
      <c r="A365" s="15"/>
      <c r="B365" s="15"/>
    </row>
    <row r="366" spans="1:2" ht="13" thickBot="1" x14ac:dyDescent="0.3">
      <c r="A366" s="15"/>
      <c r="B366" s="15"/>
    </row>
    <row r="367" spans="1:2" ht="13" thickBot="1" x14ac:dyDescent="0.3">
      <c r="A367" s="15"/>
      <c r="B367" s="15"/>
    </row>
    <row r="368" spans="1:2" ht="13" thickBot="1" x14ac:dyDescent="0.3">
      <c r="A368" s="15"/>
      <c r="B368" s="15"/>
    </row>
    <row r="369" spans="1:2" ht="13" thickBot="1" x14ac:dyDescent="0.3">
      <c r="A369" s="15"/>
      <c r="B369" s="15"/>
    </row>
    <row r="370" spans="1:2" ht="13" thickBot="1" x14ac:dyDescent="0.3">
      <c r="A370" s="15"/>
      <c r="B370" s="15"/>
    </row>
    <row r="371" spans="1:2" ht="13" thickBot="1" x14ac:dyDescent="0.3">
      <c r="A371" s="15"/>
      <c r="B371" s="15"/>
    </row>
    <row r="372" spans="1:2" ht="13" thickBot="1" x14ac:dyDescent="0.3">
      <c r="A372" s="15"/>
      <c r="B372" s="15"/>
    </row>
    <row r="373" spans="1:2" ht="13" thickBot="1" x14ac:dyDescent="0.3">
      <c r="A373" s="15"/>
      <c r="B373" s="15"/>
    </row>
    <row r="374" spans="1:2" ht="13" thickBot="1" x14ac:dyDescent="0.3">
      <c r="A374" s="15"/>
      <c r="B374" s="15"/>
    </row>
    <row r="375" spans="1:2" ht="13" thickBot="1" x14ac:dyDescent="0.3">
      <c r="A375" s="15"/>
      <c r="B375" s="15"/>
    </row>
    <row r="376" spans="1:2" ht="13" thickBot="1" x14ac:dyDescent="0.3">
      <c r="A376" s="15"/>
      <c r="B376" s="15"/>
    </row>
    <row r="377" spans="1:2" ht="13" thickBot="1" x14ac:dyDescent="0.3">
      <c r="A377" s="15"/>
      <c r="B377" s="15"/>
    </row>
    <row r="378" spans="1:2" ht="13" thickBot="1" x14ac:dyDescent="0.3">
      <c r="A378" s="15"/>
      <c r="B378" s="15"/>
    </row>
    <row r="379" spans="1:2" ht="13" thickBot="1" x14ac:dyDescent="0.3">
      <c r="A379" s="15"/>
      <c r="B379" s="15"/>
    </row>
    <row r="380" spans="1:2" ht="13" thickBot="1" x14ac:dyDescent="0.3">
      <c r="A380" s="15"/>
      <c r="B380" s="15"/>
    </row>
    <row r="381" spans="1:2" ht="13" thickBot="1" x14ac:dyDescent="0.3">
      <c r="A381" s="15"/>
      <c r="B381" s="15"/>
    </row>
    <row r="382" spans="1:2" ht="13" thickBot="1" x14ac:dyDescent="0.3">
      <c r="A382" s="15"/>
      <c r="B382" s="15"/>
    </row>
    <row r="383" spans="1:2" ht="13" thickBot="1" x14ac:dyDescent="0.3">
      <c r="A383" s="15"/>
      <c r="B383" s="15"/>
    </row>
    <row r="384" spans="1:2" ht="13" thickBot="1" x14ac:dyDescent="0.3">
      <c r="A384" s="15"/>
      <c r="B384" s="15"/>
    </row>
    <row r="385" spans="1:2" ht="13" thickBot="1" x14ac:dyDescent="0.3">
      <c r="A385" s="15"/>
      <c r="B385" s="15"/>
    </row>
    <row r="386" spans="1:2" ht="13" thickBot="1" x14ac:dyDescent="0.3">
      <c r="A386" s="15"/>
      <c r="B386" s="15"/>
    </row>
    <row r="387" spans="1:2" ht="13" thickBot="1" x14ac:dyDescent="0.3">
      <c r="A387" s="15"/>
      <c r="B387" s="15"/>
    </row>
    <row r="388" spans="1:2" ht="13" thickBot="1" x14ac:dyDescent="0.3">
      <c r="A388" s="15"/>
      <c r="B388" s="15"/>
    </row>
    <row r="389" spans="1:2" ht="13" thickBot="1" x14ac:dyDescent="0.3">
      <c r="A389" s="15"/>
      <c r="B389" s="15"/>
    </row>
    <row r="390" spans="1:2" ht="13" thickBot="1" x14ac:dyDescent="0.3">
      <c r="A390" s="15"/>
      <c r="B390" s="15"/>
    </row>
    <row r="391" spans="1:2" ht="13" thickBot="1" x14ac:dyDescent="0.3">
      <c r="A391" s="15"/>
      <c r="B391" s="15"/>
    </row>
    <row r="392" spans="1:2" ht="13" thickBot="1" x14ac:dyDescent="0.3">
      <c r="A392" s="15"/>
      <c r="B392" s="15"/>
    </row>
    <row r="393" spans="1:2" ht="13" thickBot="1" x14ac:dyDescent="0.3">
      <c r="A393" s="15"/>
      <c r="B393" s="15"/>
    </row>
    <row r="394" spans="1:2" ht="13" thickBot="1" x14ac:dyDescent="0.3">
      <c r="A394" s="15"/>
      <c r="B394" s="15"/>
    </row>
    <row r="395" spans="1:2" ht="13" thickBot="1" x14ac:dyDescent="0.3">
      <c r="A395" s="15"/>
      <c r="B395" s="15"/>
    </row>
    <row r="396" spans="1:2" ht="13" thickBot="1" x14ac:dyDescent="0.3">
      <c r="A396" s="15"/>
      <c r="B396" s="15"/>
    </row>
    <row r="397" spans="1:2" ht="13" thickBot="1" x14ac:dyDescent="0.3">
      <c r="A397" s="15"/>
      <c r="B397" s="15"/>
    </row>
    <row r="398" spans="1:2" ht="13" thickBot="1" x14ac:dyDescent="0.3">
      <c r="A398" s="15"/>
      <c r="B398" s="15"/>
    </row>
    <row r="399" spans="1:2" ht="13" thickBot="1" x14ac:dyDescent="0.3">
      <c r="A399" s="15"/>
      <c r="B399" s="15"/>
    </row>
    <row r="400" spans="1:2" ht="13" thickBot="1" x14ac:dyDescent="0.3">
      <c r="A400" s="15"/>
      <c r="B400" s="15"/>
    </row>
    <row r="401" spans="1:2" ht="13" thickBot="1" x14ac:dyDescent="0.3">
      <c r="A401" s="15"/>
      <c r="B401" s="15"/>
    </row>
    <row r="402" spans="1:2" ht="13" thickBot="1" x14ac:dyDescent="0.3">
      <c r="A402" s="15"/>
      <c r="B402" s="15"/>
    </row>
    <row r="403" spans="1:2" ht="13" thickBot="1" x14ac:dyDescent="0.3">
      <c r="A403" s="15"/>
      <c r="B403" s="15"/>
    </row>
    <row r="404" spans="1:2" ht="13" thickBot="1" x14ac:dyDescent="0.3">
      <c r="A404" s="15"/>
      <c r="B404" s="15"/>
    </row>
    <row r="405" spans="1:2" ht="13" thickBot="1" x14ac:dyDescent="0.3">
      <c r="A405" s="15"/>
      <c r="B405" s="15"/>
    </row>
    <row r="406" spans="1:2" ht="13" thickBot="1" x14ac:dyDescent="0.3">
      <c r="A406" s="15"/>
      <c r="B406" s="15"/>
    </row>
    <row r="407" spans="1:2" ht="13" thickBot="1" x14ac:dyDescent="0.3">
      <c r="A407" s="15"/>
      <c r="B407" s="15"/>
    </row>
    <row r="408" spans="1:2" ht="13" thickBot="1" x14ac:dyDescent="0.3">
      <c r="A408" s="15"/>
      <c r="B408" s="15"/>
    </row>
    <row r="409" spans="1:2" ht="13" thickBot="1" x14ac:dyDescent="0.3">
      <c r="A409" s="15"/>
      <c r="B409" s="15"/>
    </row>
    <row r="410" spans="1:2" ht="13" thickBot="1" x14ac:dyDescent="0.3">
      <c r="A410" s="15"/>
      <c r="B410" s="15"/>
    </row>
    <row r="411" spans="1:2" ht="13" thickBot="1" x14ac:dyDescent="0.3">
      <c r="A411" s="15"/>
      <c r="B411" s="15"/>
    </row>
    <row r="412" spans="1:2" ht="13" thickBot="1" x14ac:dyDescent="0.3">
      <c r="A412" s="15"/>
      <c r="B412" s="15"/>
    </row>
    <row r="413" spans="1:2" ht="13" thickBot="1" x14ac:dyDescent="0.3">
      <c r="A413" s="15"/>
      <c r="B413" s="15"/>
    </row>
    <row r="414" spans="1:2" ht="13" thickBot="1" x14ac:dyDescent="0.3">
      <c r="A414" s="15"/>
      <c r="B414" s="15"/>
    </row>
    <row r="415" spans="1:2" ht="13" thickBot="1" x14ac:dyDescent="0.3">
      <c r="A415" s="15"/>
      <c r="B415" s="15"/>
    </row>
    <row r="416" spans="1:2" ht="13" thickBot="1" x14ac:dyDescent="0.3">
      <c r="A416" s="15"/>
      <c r="B416" s="15"/>
    </row>
    <row r="417" spans="1:2" ht="13" thickBot="1" x14ac:dyDescent="0.3">
      <c r="A417" s="15"/>
      <c r="B417" s="15"/>
    </row>
    <row r="418" spans="1:2" ht="13" thickBot="1" x14ac:dyDescent="0.3">
      <c r="A418" s="15"/>
      <c r="B418" s="15"/>
    </row>
    <row r="419" spans="1:2" ht="13" thickBot="1" x14ac:dyDescent="0.3">
      <c r="A419" s="15"/>
      <c r="B419" s="15"/>
    </row>
    <row r="420" spans="1:2" ht="13" thickBot="1" x14ac:dyDescent="0.3">
      <c r="A420" s="15"/>
      <c r="B420" s="15"/>
    </row>
    <row r="421" spans="1:2" ht="13" thickBot="1" x14ac:dyDescent="0.3">
      <c r="A421" s="15"/>
      <c r="B421" s="15"/>
    </row>
    <row r="422" spans="1:2" ht="13" thickBot="1" x14ac:dyDescent="0.3">
      <c r="A422" s="15"/>
      <c r="B422" s="15"/>
    </row>
    <row r="423" spans="1:2" ht="13" thickBot="1" x14ac:dyDescent="0.3">
      <c r="A423" s="15"/>
      <c r="B423" s="15"/>
    </row>
    <row r="424" spans="1:2" ht="13" thickBot="1" x14ac:dyDescent="0.3">
      <c r="A424" s="15"/>
      <c r="B424" s="15"/>
    </row>
    <row r="425" spans="1:2" ht="13" thickBot="1" x14ac:dyDescent="0.3">
      <c r="A425" s="15"/>
      <c r="B425" s="15"/>
    </row>
    <row r="426" spans="1:2" ht="13" thickBot="1" x14ac:dyDescent="0.3">
      <c r="A426" s="15"/>
      <c r="B426" s="15"/>
    </row>
    <row r="427" spans="1:2" ht="13" thickBot="1" x14ac:dyDescent="0.3">
      <c r="A427" s="15"/>
      <c r="B427" s="15"/>
    </row>
    <row r="428" spans="1:2" ht="13" thickBot="1" x14ac:dyDescent="0.3">
      <c r="A428" s="15"/>
      <c r="B428" s="15"/>
    </row>
    <row r="429" spans="1:2" ht="13" thickBot="1" x14ac:dyDescent="0.3">
      <c r="A429" s="15"/>
      <c r="B429" s="15"/>
    </row>
    <row r="430" spans="1:2" ht="13" thickBot="1" x14ac:dyDescent="0.3">
      <c r="A430" s="15"/>
      <c r="B430" s="15"/>
    </row>
    <row r="431" spans="1:2" ht="13" thickBot="1" x14ac:dyDescent="0.3">
      <c r="A431" s="15"/>
      <c r="B431" s="15"/>
    </row>
    <row r="432" spans="1:2" ht="13" thickBot="1" x14ac:dyDescent="0.3">
      <c r="A432" s="15"/>
      <c r="B432" s="15"/>
    </row>
    <row r="433" spans="1:2" ht="13" thickBot="1" x14ac:dyDescent="0.3">
      <c r="A433" s="15"/>
      <c r="B433" s="15"/>
    </row>
    <row r="434" spans="1:2" ht="13" thickBot="1" x14ac:dyDescent="0.3">
      <c r="A434" s="15"/>
      <c r="B434" s="15"/>
    </row>
    <row r="435" spans="1:2" ht="13" thickBot="1" x14ac:dyDescent="0.3">
      <c r="A435" s="15"/>
      <c r="B435" s="15"/>
    </row>
    <row r="436" spans="1:2" ht="13" thickBot="1" x14ac:dyDescent="0.3">
      <c r="A436" s="15"/>
      <c r="B436" s="15"/>
    </row>
    <row r="437" spans="1:2" ht="13" thickBot="1" x14ac:dyDescent="0.3">
      <c r="A437" s="15"/>
      <c r="B437" s="15"/>
    </row>
    <row r="438" spans="1:2" ht="13" thickBot="1" x14ac:dyDescent="0.3">
      <c r="A438" s="15"/>
      <c r="B438" s="15"/>
    </row>
    <row r="439" spans="1:2" ht="13" thickBot="1" x14ac:dyDescent="0.3">
      <c r="A439" s="15"/>
      <c r="B439" s="15"/>
    </row>
    <row r="440" spans="1:2" ht="13" thickBot="1" x14ac:dyDescent="0.3">
      <c r="A440" s="15"/>
      <c r="B440" s="15"/>
    </row>
    <row r="441" spans="1:2" ht="13" thickBot="1" x14ac:dyDescent="0.3">
      <c r="A441" s="15"/>
      <c r="B441" s="15"/>
    </row>
    <row r="442" spans="1:2" ht="13" thickBot="1" x14ac:dyDescent="0.3">
      <c r="A442" s="15"/>
      <c r="B442" s="15"/>
    </row>
    <row r="443" spans="1:2" ht="13" thickBot="1" x14ac:dyDescent="0.3">
      <c r="A443" s="15"/>
      <c r="B443" s="15"/>
    </row>
    <row r="444" spans="1:2" ht="13" thickBot="1" x14ac:dyDescent="0.3">
      <c r="A444" s="15"/>
      <c r="B444" s="15"/>
    </row>
    <row r="445" spans="1:2" ht="13" thickBot="1" x14ac:dyDescent="0.3">
      <c r="A445" s="15"/>
      <c r="B445" s="15"/>
    </row>
    <row r="446" spans="1:2" ht="13" thickBot="1" x14ac:dyDescent="0.3">
      <c r="A446" s="15"/>
      <c r="B446" s="15"/>
    </row>
    <row r="447" spans="1:2" ht="13" thickBot="1" x14ac:dyDescent="0.3">
      <c r="A447" s="15"/>
      <c r="B447" s="15"/>
    </row>
    <row r="448" spans="1:2" ht="13" thickBot="1" x14ac:dyDescent="0.3">
      <c r="A448" s="15"/>
      <c r="B448" s="15"/>
    </row>
    <row r="449" spans="1:2" ht="13" thickBot="1" x14ac:dyDescent="0.3">
      <c r="A449" s="15"/>
      <c r="B449" s="15"/>
    </row>
    <row r="450" spans="1:2" ht="13" thickBot="1" x14ac:dyDescent="0.3">
      <c r="A450" s="15"/>
      <c r="B450" s="15"/>
    </row>
    <row r="451" spans="1:2" ht="13" thickBot="1" x14ac:dyDescent="0.3">
      <c r="A451" s="15"/>
      <c r="B451" s="15"/>
    </row>
    <row r="452" spans="1:2" ht="13" thickBot="1" x14ac:dyDescent="0.3">
      <c r="A452" s="15"/>
      <c r="B452" s="15"/>
    </row>
    <row r="453" spans="1:2" ht="13" thickBot="1" x14ac:dyDescent="0.3">
      <c r="A453" s="15"/>
      <c r="B453" s="15"/>
    </row>
    <row r="454" spans="1:2" ht="13" thickBot="1" x14ac:dyDescent="0.3">
      <c r="A454" s="15"/>
      <c r="B454" s="15"/>
    </row>
    <row r="455" spans="1:2" ht="13" thickBot="1" x14ac:dyDescent="0.3">
      <c r="A455" s="15"/>
      <c r="B455" s="15"/>
    </row>
    <row r="456" spans="1:2" ht="13" thickBot="1" x14ac:dyDescent="0.3">
      <c r="A456" s="15"/>
      <c r="B456" s="15"/>
    </row>
    <row r="457" spans="1:2" ht="13" thickBot="1" x14ac:dyDescent="0.3">
      <c r="A457" s="15"/>
      <c r="B457" s="15"/>
    </row>
    <row r="458" spans="1:2" ht="13" thickBot="1" x14ac:dyDescent="0.3">
      <c r="A458" s="15"/>
      <c r="B458" s="15"/>
    </row>
    <row r="459" spans="1:2" ht="13" thickBot="1" x14ac:dyDescent="0.3">
      <c r="A459" s="15"/>
      <c r="B459" s="15"/>
    </row>
    <row r="460" spans="1:2" ht="13" thickBot="1" x14ac:dyDescent="0.3">
      <c r="A460" s="15"/>
      <c r="B460" s="15"/>
    </row>
    <row r="461" spans="1:2" ht="13" thickBot="1" x14ac:dyDescent="0.3">
      <c r="A461" s="15"/>
      <c r="B461" s="15"/>
    </row>
    <row r="462" spans="1:2" ht="13" thickBot="1" x14ac:dyDescent="0.3">
      <c r="A462" s="15"/>
      <c r="B462" s="15"/>
    </row>
    <row r="463" spans="1:2" ht="13" thickBot="1" x14ac:dyDescent="0.3">
      <c r="A463" s="15"/>
      <c r="B463" s="15"/>
    </row>
    <row r="464" spans="1:2" ht="13" thickBot="1" x14ac:dyDescent="0.3">
      <c r="A464" s="15"/>
      <c r="B464" s="15"/>
    </row>
    <row r="465" spans="1:2" ht="13" thickBot="1" x14ac:dyDescent="0.3">
      <c r="A465" s="15"/>
      <c r="B465" s="15"/>
    </row>
    <row r="466" spans="1:2" ht="13" thickBot="1" x14ac:dyDescent="0.3">
      <c r="A466" s="15"/>
      <c r="B466" s="15"/>
    </row>
    <row r="467" spans="1:2" ht="13" thickBot="1" x14ac:dyDescent="0.3">
      <c r="A467" s="15"/>
      <c r="B467" s="15"/>
    </row>
    <row r="468" spans="1:2" ht="13" thickBot="1" x14ac:dyDescent="0.3">
      <c r="A468" s="15"/>
      <c r="B468" s="15"/>
    </row>
    <row r="469" spans="1:2" ht="13" thickBot="1" x14ac:dyDescent="0.3">
      <c r="A469" s="15"/>
      <c r="B469" s="15"/>
    </row>
    <row r="470" spans="1:2" ht="13" thickBot="1" x14ac:dyDescent="0.3">
      <c r="A470" s="15"/>
      <c r="B470" s="15"/>
    </row>
    <row r="471" spans="1:2" ht="13" thickBot="1" x14ac:dyDescent="0.3">
      <c r="A471" s="15"/>
      <c r="B471" s="15"/>
    </row>
    <row r="472" spans="1:2" ht="13" thickBot="1" x14ac:dyDescent="0.3">
      <c r="A472" s="15"/>
      <c r="B472" s="15"/>
    </row>
    <row r="473" spans="1:2" ht="13" thickBot="1" x14ac:dyDescent="0.3">
      <c r="A473" s="15"/>
      <c r="B473" s="15"/>
    </row>
    <row r="474" spans="1:2" ht="13" thickBot="1" x14ac:dyDescent="0.3">
      <c r="A474" s="15"/>
      <c r="B474" s="15"/>
    </row>
    <row r="475" spans="1:2" ht="13" thickBot="1" x14ac:dyDescent="0.3">
      <c r="A475" s="15"/>
      <c r="B475" s="15"/>
    </row>
    <row r="476" spans="1:2" ht="13" thickBot="1" x14ac:dyDescent="0.3">
      <c r="A476" s="15"/>
      <c r="B476" s="15"/>
    </row>
    <row r="477" spans="1:2" ht="13" thickBot="1" x14ac:dyDescent="0.3">
      <c r="A477" s="15"/>
      <c r="B477" s="15"/>
    </row>
    <row r="478" spans="1:2" ht="13" thickBot="1" x14ac:dyDescent="0.3">
      <c r="A478" s="15"/>
      <c r="B478" s="15"/>
    </row>
    <row r="479" spans="1:2" ht="13" thickBot="1" x14ac:dyDescent="0.3">
      <c r="A479" s="15"/>
      <c r="B479" s="15"/>
    </row>
    <row r="480" spans="1:2" ht="13" thickBot="1" x14ac:dyDescent="0.3">
      <c r="A480" s="15"/>
      <c r="B480" s="15"/>
    </row>
    <row r="481" spans="1:2" ht="13" thickBot="1" x14ac:dyDescent="0.3">
      <c r="A481" s="15"/>
      <c r="B481" s="15"/>
    </row>
    <row r="482" spans="1:2" ht="13" thickBot="1" x14ac:dyDescent="0.3">
      <c r="A482" s="15"/>
      <c r="B482" s="15"/>
    </row>
    <row r="483" spans="1:2" ht="13" thickBot="1" x14ac:dyDescent="0.3">
      <c r="A483" s="15"/>
      <c r="B483" s="15"/>
    </row>
    <row r="484" spans="1:2" ht="13" thickBot="1" x14ac:dyDescent="0.3">
      <c r="A484" s="15"/>
      <c r="B484" s="15"/>
    </row>
    <row r="485" spans="1:2" ht="13" thickBot="1" x14ac:dyDescent="0.3">
      <c r="A485" s="15"/>
      <c r="B485" s="15"/>
    </row>
    <row r="486" spans="1:2" ht="13" thickBot="1" x14ac:dyDescent="0.3">
      <c r="A486" s="15"/>
      <c r="B486" s="15"/>
    </row>
    <row r="487" spans="1:2" ht="13" thickBot="1" x14ac:dyDescent="0.3">
      <c r="A487" s="15"/>
      <c r="B487" s="15"/>
    </row>
    <row r="488" spans="1:2" ht="13" thickBot="1" x14ac:dyDescent="0.3">
      <c r="A488" s="15"/>
      <c r="B488" s="15"/>
    </row>
    <row r="489" spans="1:2" ht="13" thickBot="1" x14ac:dyDescent="0.3">
      <c r="A489" s="15"/>
      <c r="B489" s="15"/>
    </row>
    <row r="490" spans="1:2" ht="13" thickBot="1" x14ac:dyDescent="0.3">
      <c r="A490" s="15"/>
      <c r="B490" s="15"/>
    </row>
    <row r="491" spans="1:2" ht="13" thickBot="1" x14ac:dyDescent="0.3">
      <c r="A491" s="15"/>
      <c r="B491" s="15"/>
    </row>
    <row r="492" spans="1:2" ht="13" thickBot="1" x14ac:dyDescent="0.3">
      <c r="A492" s="15"/>
      <c r="B492" s="15"/>
    </row>
    <row r="493" spans="1:2" ht="13" thickBot="1" x14ac:dyDescent="0.3">
      <c r="A493" s="15"/>
      <c r="B493" s="15"/>
    </row>
    <row r="494" spans="1:2" ht="13" thickBot="1" x14ac:dyDescent="0.3">
      <c r="A494" s="15"/>
      <c r="B494" s="15"/>
    </row>
    <row r="495" spans="1:2" ht="13" thickBot="1" x14ac:dyDescent="0.3">
      <c r="A495" s="15"/>
      <c r="B495" s="15"/>
    </row>
    <row r="496" spans="1:2" ht="13" thickBot="1" x14ac:dyDescent="0.3">
      <c r="A496" s="15"/>
      <c r="B496" s="15"/>
    </row>
    <row r="497" spans="1:2" ht="13" thickBot="1" x14ac:dyDescent="0.3">
      <c r="A497" s="15"/>
      <c r="B497" s="15"/>
    </row>
    <row r="498" spans="1:2" ht="13" thickBot="1" x14ac:dyDescent="0.3">
      <c r="A498" s="15"/>
      <c r="B498" s="15"/>
    </row>
    <row r="499" spans="1:2" ht="13" thickBot="1" x14ac:dyDescent="0.3">
      <c r="A499" s="15"/>
      <c r="B499" s="15"/>
    </row>
    <row r="500" spans="1:2" ht="13" thickBot="1" x14ac:dyDescent="0.3">
      <c r="A500" s="15"/>
      <c r="B500" s="15"/>
    </row>
    <row r="501" spans="1:2" ht="13" thickBot="1" x14ac:dyDescent="0.3">
      <c r="A501" s="15"/>
      <c r="B501" s="15"/>
    </row>
    <row r="502" spans="1:2" ht="13" thickBot="1" x14ac:dyDescent="0.3">
      <c r="A502" s="15"/>
      <c r="B502" s="15"/>
    </row>
    <row r="503" spans="1:2" ht="13" thickBot="1" x14ac:dyDescent="0.3">
      <c r="A503" s="15"/>
      <c r="B503" s="15"/>
    </row>
    <row r="504" spans="1:2" ht="13" thickBot="1" x14ac:dyDescent="0.3">
      <c r="A504" s="15"/>
      <c r="B504" s="15"/>
    </row>
    <row r="505" spans="1:2" ht="13" thickBot="1" x14ac:dyDescent="0.3">
      <c r="A505" s="15"/>
      <c r="B505" s="15"/>
    </row>
    <row r="506" spans="1:2" ht="13" thickBot="1" x14ac:dyDescent="0.3">
      <c r="A506" s="15"/>
      <c r="B506" s="15"/>
    </row>
    <row r="507" spans="1:2" ht="13" thickBot="1" x14ac:dyDescent="0.3">
      <c r="A507" s="15"/>
      <c r="B507" s="15"/>
    </row>
    <row r="508" spans="1:2" ht="13" thickBot="1" x14ac:dyDescent="0.3">
      <c r="A508" s="15"/>
      <c r="B508" s="15"/>
    </row>
    <row r="509" spans="1:2" ht="13" thickBot="1" x14ac:dyDescent="0.3">
      <c r="A509" s="15"/>
      <c r="B509" s="15"/>
    </row>
    <row r="510" spans="1:2" ht="13" thickBot="1" x14ac:dyDescent="0.3">
      <c r="A510" s="15"/>
      <c r="B510" s="15"/>
    </row>
    <row r="511" spans="1:2" ht="13" thickBot="1" x14ac:dyDescent="0.3">
      <c r="A511" s="15"/>
      <c r="B511" s="15"/>
    </row>
    <row r="512" spans="1:2" ht="13" thickBot="1" x14ac:dyDescent="0.3">
      <c r="A512" s="15"/>
      <c r="B512" s="15"/>
    </row>
    <row r="513" spans="1:2" ht="13" thickBot="1" x14ac:dyDescent="0.3">
      <c r="A513" s="15"/>
      <c r="B513" s="15"/>
    </row>
    <row r="514" spans="1:2" ht="13" thickBot="1" x14ac:dyDescent="0.3">
      <c r="A514" s="15"/>
      <c r="B514" s="15"/>
    </row>
    <row r="515" spans="1:2" ht="13" thickBot="1" x14ac:dyDescent="0.3">
      <c r="A515" s="15"/>
      <c r="B515" s="15"/>
    </row>
    <row r="516" spans="1:2" ht="13" thickBot="1" x14ac:dyDescent="0.3">
      <c r="A516" s="15"/>
      <c r="B516" s="15"/>
    </row>
    <row r="517" spans="1:2" ht="13" thickBot="1" x14ac:dyDescent="0.3">
      <c r="A517" s="15"/>
      <c r="B517" s="15"/>
    </row>
    <row r="518" spans="1:2" ht="13" thickBot="1" x14ac:dyDescent="0.3">
      <c r="A518" s="15"/>
      <c r="B518" s="15"/>
    </row>
    <row r="519" spans="1:2" ht="13" thickBot="1" x14ac:dyDescent="0.3">
      <c r="A519" s="15"/>
      <c r="B519" s="15"/>
    </row>
    <row r="520" spans="1:2" ht="13" thickBot="1" x14ac:dyDescent="0.3">
      <c r="A520" s="15"/>
      <c r="B520" s="15"/>
    </row>
    <row r="521" spans="1:2" ht="13" thickBot="1" x14ac:dyDescent="0.3">
      <c r="A521" s="15"/>
      <c r="B521" s="15"/>
    </row>
    <row r="522" spans="1:2" ht="13" thickBot="1" x14ac:dyDescent="0.3">
      <c r="A522" s="15"/>
      <c r="B522" s="15"/>
    </row>
    <row r="523" spans="1:2" ht="13" thickBot="1" x14ac:dyDescent="0.3">
      <c r="A523" s="15"/>
      <c r="B523" s="15"/>
    </row>
    <row r="524" spans="1:2" ht="13" thickBot="1" x14ac:dyDescent="0.3">
      <c r="A524" s="15"/>
      <c r="B524" s="15"/>
    </row>
    <row r="525" spans="1:2" ht="13" thickBot="1" x14ac:dyDescent="0.3">
      <c r="A525" s="15"/>
      <c r="B525" s="15"/>
    </row>
    <row r="526" spans="1:2" ht="13" thickBot="1" x14ac:dyDescent="0.3">
      <c r="A526" s="15"/>
      <c r="B526" s="15"/>
    </row>
    <row r="527" spans="1:2" ht="13" thickBot="1" x14ac:dyDescent="0.3">
      <c r="A527" s="15"/>
      <c r="B527" s="15"/>
    </row>
    <row r="528" spans="1:2" ht="13" thickBot="1" x14ac:dyDescent="0.3">
      <c r="A528" s="15"/>
      <c r="B528" s="15"/>
    </row>
    <row r="529" spans="1:2" ht="13" thickBot="1" x14ac:dyDescent="0.3">
      <c r="A529" s="15"/>
      <c r="B529" s="15"/>
    </row>
    <row r="530" spans="1:2" ht="13" thickBot="1" x14ac:dyDescent="0.3">
      <c r="A530" s="15"/>
      <c r="B530" s="15"/>
    </row>
    <row r="531" spans="1:2" ht="13" thickBot="1" x14ac:dyDescent="0.3">
      <c r="A531" s="15"/>
      <c r="B531" s="15"/>
    </row>
    <row r="532" spans="1:2" ht="13" thickBot="1" x14ac:dyDescent="0.3">
      <c r="A532" s="15"/>
      <c r="B532" s="15"/>
    </row>
    <row r="533" spans="1:2" ht="13" thickBot="1" x14ac:dyDescent="0.3">
      <c r="A533" s="15"/>
      <c r="B533" s="15"/>
    </row>
    <row r="534" spans="1:2" ht="13" thickBot="1" x14ac:dyDescent="0.3">
      <c r="A534" s="15"/>
      <c r="B534" s="15"/>
    </row>
    <row r="535" spans="1:2" ht="13" thickBot="1" x14ac:dyDescent="0.3">
      <c r="A535" s="15"/>
      <c r="B535" s="15"/>
    </row>
    <row r="536" spans="1:2" ht="13" thickBot="1" x14ac:dyDescent="0.3">
      <c r="A536" s="15"/>
      <c r="B536" s="15"/>
    </row>
    <row r="537" spans="1:2" ht="13" thickBot="1" x14ac:dyDescent="0.3">
      <c r="A537" s="15"/>
      <c r="B537" s="15"/>
    </row>
    <row r="538" spans="1:2" ht="13" thickBot="1" x14ac:dyDescent="0.3">
      <c r="A538" s="15"/>
      <c r="B538" s="15"/>
    </row>
    <row r="539" spans="1:2" ht="13" thickBot="1" x14ac:dyDescent="0.3">
      <c r="A539" s="15"/>
      <c r="B539" s="15"/>
    </row>
    <row r="540" spans="1:2" ht="13" thickBot="1" x14ac:dyDescent="0.3">
      <c r="A540" s="15"/>
      <c r="B540" s="15"/>
    </row>
    <row r="541" spans="1:2" ht="13" thickBot="1" x14ac:dyDescent="0.3">
      <c r="A541" s="15"/>
      <c r="B541" s="15"/>
    </row>
    <row r="542" spans="1:2" ht="13" thickBot="1" x14ac:dyDescent="0.3">
      <c r="A542" s="15"/>
      <c r="B542" s="15"/>
    </row>
    <row r="543" spans="1:2" ht="13" thickBot="1" x14ac:dyDescent="0.3">
      <c r="A543" s="15"/>
      <c r="B543" s="15"/>
    </row>
    <row r="544" spans="1:2" ht="13" thickBot="1" x14ac:dyDescent="0.3">
      <c r="A544" s="15"/>
      <c r="B544" s="15"/>
    </row>
    <row r="545" spans="1:2" ht="13" thickBot="1" x14ac:dyDescent="0.3">
      <c r="A545" s="15"/>
      <c r="B545" s="15"/>
    </row>
    <row r="546" spans="1:2" ht="13" thickBot="1" x14ac:dyDescent="0.3">
      <c r="A546" s="15"/>
      <c r="B546" s="15"/>
    </row>
    <row r="547" spans="1:2" ht="13" thickBot="1" x14ac:dyDescent="0.3">
      <c r="A547" s="15"/>
      <c r="B547" s="15"/>
    </row>
    <row r="548" spans="1:2" ht="13" thickBot="1" x14ac:dyDescent="0.3">
      <c r="A548" s="15"/>
      <c r="B548" s="15"/>
    </row>
    <row r="549" spans="1:2" ht="13" thickBot="1" x14ac:dyDescent="0.3">
      <c r="A549" s="15"/>
      <c r="B549" s="15"/>
    </row>
    <row r="550" spans="1:2" ht="13" thickBot="1" x14ac:dyDescent="0.3">
      <c r="A550" s="15"/>
      <c r="B550" s="15"/>
    </row>
    <row r="551" spans="1:2" ht="13" thickBot="1" x14ac:dyDescent="0.3">
      <c r="A551" s="15"/>
      <c r="B551" s="15"/>
    </row>
    <row r="552" spans="1:2" ht="13" thickBot="1" x14ac:dyDescent="0.3">
      <c r="A552" s="15"/>
      <c r="B552" s="15"/>
    </row>
    <row r="553" spans="1:2" ht="13" thickBot="1" x14ac:dyDescent="0.3">
      <c r="A553" s="15"/>
      <c r="B553" s="15"/>
    </row>
    <row r="554" spans="1:2" ht="13" thickBot="1" x14ac:dyDescent="0.3">
      <c r="A554" s="15"/>
      <c r="B554" s="15"/>
    </row>
    <row r="555" spans="1:2" ht="13" thickBot="1" x14ac:dyDescent="0.3">
      <c r="A555" s="15"/>
      <c r="B555" s="15"/>
    </row>
    <row r="556" spans="1:2" ht="13" thickBot="1" x14ac:dyDescent="0.3">
      <c r="A556" s="15"/>
      <c r="B556" s="15"/>
    </row>
    <row r="557" spans="1:2" ht="13" thickBot="1" x14ac:dyDescent="0.3">
      <c r="A557" s="15"/>
      <c r="B557" s="15"/>
    </row>
    <row r="558" spans="1:2" ht="13" thickBot="1" x14ac:dyDescent="0.3">
      <c r="A558" s="15"/>
      <c r="B558" s="15"/>
    </row>
    <row r="559" spans="1:2" ht="13" thickBot="1" x14ac:dyDescent="0.3">
      <c r="A559" s="15"/>
      <c r="B559" s="15"/>
    </row>
    <row r="560" spans="1:2" ht="13" thickBot="1" x14ac:dyDescent="0.3">
      <c r="A560" s="15"/>
      <c r="B560" s="15"/>
    </row>
    <row r="561" spans="1:2" ht="13" thickBot="1" x14ac:dyDescent="0.3">
      <c r="A561" s="15"/>
      <c r="B561" s="15"/>
    </row>
    <row r="562" spans="1:2" ht="13" thickBot="1" x14ac:dyDescent="0.3">
      <c r="A562" s="15"/>
      <c r="B562" s="15"/>
    </row>
    <row r="563" spans="1:2" ht="13" thickBot="1" x14ac:dyDescent="0.3">
      <c r="A563" s="15"/>
      <c r="B563" s="15"/>
    </row>
    <row r="564" spans="1:2" ht="13" thickBot="1" x14ac:dyDescent="0.3">
      <c r="A564" s="15"/>
      <c r="B564" s="15"/>
    </row>
    <row r="565" spans="1:2" ht="13" thickBot="1" x14ac:dyDescent="0.3">
      <c r="A565" s="15"/>
      <c r="B565" s="15"/>
    </row>
    <row r="566" spans="1:2" ht="13" thickBot="1" x14ac:dyDescent="0.3">
      <c r="A566" s="15"/>
      <c r="B566" s="15"/>
    </row>
    <row r="567" spans="1:2" ht="13" thickBot="1" x14ac:dyDescent="0.3">
      <c r="A567" s="15"/>
      <c r="B567" s="15"/>
    </row>
    <row r="568" spans="1:2" ht="13" thickBot="1" x14ac:dyDescent="0.3">
      <c r="A568" s="15"/>
      <c r="B568" s="15"/>
    </row>
    <row r="569" spans="1:2" ht="13" thickBot="1" x14ac:dyDescent="0.3">
      <c r="A569" s="15"/>
      <c r="B569" s="15"/>
    </row>
    <row r="570" spans="1:2" ht="13" thickBot="1" x14ac:dyDescent="0.3">
      <c r="A570" s="15"/>
      <c r="B570" s="15"/>
    </row>
    <row r="571" spans="1:2" ht="13" thickBot="1" x14ac:dyDescent="0.3">
      <c r="A571" s="15"/>
      <c r="B571" s="15"/>
    </row>
    <row r="572" spans="1:2" ht="13" thickBot="1" x14ac:dyDescent="0.3">
      <c r="A572" s="15"/>
      <c r="B572" s="15"/>
    </row>
    <row r="573" spans="1:2" ht="13" thickBot="1" x14ac:dyDescent="0.3">
      <c r="A573" s="15"/>
      <c r="B573" s="15"/>
    </row>
    <row r="574" spans="1:2" ht="13" thickBot="1" x14ac:dyDescent="0.3">
      <c r="A574" s="15"/>
      <c r="B574" s="15"/>
    </row>
    <row r="575" spans="1:2" ht="13" thickBot="1" x14ac:dyDescent="0.3">
      <c r="A575" s="15"/>
      <c r="B575" s="15"/>
    </row>
    <row r="576" spans="1:2" ht="13" thickBot="1" x14ac:dyDescent="0.3">
      <c r="A576" s="15"/>
      <c r="B576" s="15"/>
    </row>
    <row r="577" spans="1:2" ht="13" thickBot="1" x14ac:dyDescent="0.3">
      <c r="A577" s="15"/>
      <c r="B577" s="15"/>
    </row>
    <row r="578" spans="1:2" ht="13" thickBot="1" x14ac:dyDescent="0.3">
      <c r="A578" s="15"/>
      <c r="B578" s="15"/>
    </row>
    <row r="579" spans="1:2" ht="13" thickBot="1" x14ac:dyDescent="0.3">
      <c r="A579" s="15"/>
      <c r="B579" s="15"/>
    </row>
    <row r="580" spans="1:2" ht="13" thickBot="1" x14ac:dyDescent="0.3">
      <c r="A580" s="15"/>
      <c r="B580" s="15"/>
    </row>
    <row r="581" spans="1:2" ht="13" thickBot="1" x14ac:dyDescent="0.3">
      <c r="A581" s="15"/>
      <c r="B581" s="15"/>
    </row>
    <row r="582" spans="1:2" ht="13" thickBot="1" x14ac:dyDescent="0.3">
      <c r="A582" s="15"/>
      <c r="B582" s="15"/>
    </row>
    <row r="583" spans="1:2" ht="13" thickBot="1" x14ac:dyDescent="0.3">
      <c r="A583" s="15"/>
      <c r="B583" s="15"/>
    </row>
    <row r="584" spans="1:2" ht="13" thickBot="1" x14ac:dyDescent="0.3">
      <c r="A584" s="15"/>
      <c r="B584" s="15"/>
    </row>
    <row r="585" spans="1:2" ht="13" thickBot="1" x14ac:dyDescent="0.3">
      <c r="A585" s="15"/>
      <c r="B585" s="15"/>
    </row>
    <row r="586" spans="1:2" ht="13" thickBot="1" x14ac:dyDescent="0.3">
      <c r="A586" s="15"/>
      <c r="B586" s="15"/>
    </row>
    <row r="587" spans="1:2" ht="13" thickBot="1" x14ac:dyDescent="0.3">
      <c r="A587" s="15"/>
      <c r="B587" s="15"/>
    </row>
    <row r="588" spans="1:2" ht="13" thickBot="1" x14ac:dyDescent="0.3">
      <c r="A588" s="15"/>
      <c r="B588" s="15"/>
    </row>
    <row r="589" spans="1:2" ht="13" thickBot="1" x14ac:dyDescent="0.3">
      <c r="A589" s="15"/>
      <c r="B589" s="15"/>
    </row>
    <row r="590" spans="1:2" ht="13" thickBot="1" x14ac:dyDescent="0.3">
      <c r="A590" s="15"/>
      <c r="B590" s="15"/>
    </row>
    <row r="591" spans="1:2" ht="13" thickBot="1" x14ac:dyDescent="0.3">
      <c r="A591" s="15"/>
      <c r="B591" s="15"/>
    </row>
    <row r="592" spans="1:2" ht="13" thickBot="1" x14ac:dyDescent="0.3">
      <c r="A592" s="15"/>
      <c r="B592" s="15"/>
    </row>
    <row r="593" spans="1:2" ht="13" thickBot="1" x14ac:dyDescent="0.3">
      <c r="A593" s="15"/>
      <c r="B593" s="15"/>
    </row>
    <row r="594" spans="1:2" ht="13" thickBot="1" x14ac:dyDescent="0.3">
      <c r="A594" s="15"/>
      <c r="B594" s="15"/>
    </row>
    <row r="595" spans="1:2" ht="13" thickBot="1" x14ac:dyDescent="0.3">
      <c r="A595" s="15"/>
      <c r="B595" s="15"/>
    </row>
    <row r="596" spans="1:2" ht="13" thickBot="1" x14ac:dyDescent="0.3">
      <c r="A596" s="15"/>
      <c r="B596" s="15"/>
    </row>
    <row r="597" spans="1:2" ht="13" thickBot="1" x14ac:dyDescent="0.3">
      <c r="A597" s="15"/>
      <c r="B597" s="15"/>
    </row>
    <row r="598" spans="1:2" ht="13" thickBot="1" x14ac:dyDescent="0.3">
      <c r="A598" s="15"/>
      <c r="B598" s="15"/>
    </row>
    <row r="599" spans="1:2" ht="13" thickBot="1" x14ac:dyDescent="0.3">
      <c r="A599" s="15"/>
      <c r="B599" s="15"/>
    </row>
    <row r="600" spans="1:2" ht="13" thickBot="1" x14ac:dyDescent="0.3">
      <c r="A600" s="15"/>
      <c r="B600" s="15"/>
    </row>
    <row r="601" spans="1:2" ht="13" thickBot="1" x14ac:dyDescent="0.3">
      <c r="A601" s="15"/>
      <c r="B601" s="15"/>
    </row>
    <row r="602" spans="1:2" ht="13" thickBot="1" x14ac:dyDescent="0.3">
      <c r="A602" s="15"/>
      <c r="B602" s="15"/>
    </row>
    <row r="603" spans="1:2" ht="13" thickBot="1" x14ac:dyDescent="0.3">
      <c r="A603" s="15"/>
      <c r="B603" s="15"/>
    </row>
    <row r="604" spans="1:2" ht="13" thickBot="1" x14ac:dyDescent="0.3">
      <c r="A604" s="15"/>
      <c r="B604" s="15"/>
    </row>
    <row r="605" spans="1:2" ht="13" thickBot="1" x14ac:dyDescent="0.3">
      <c r="A605" s="15"/>
      <c r="B605" s="15"/>
    </row>
    <row r="606" spans="1:2" ht="13" thickBot="1" x14ac:dyDescent="0.3">
      <c r="A606" s="15"/>
      <c r="B606" s="15"/>
    </row>
    <row r="607" spans="1:2" ht="13" thickBot="1" x14ac:dyDescent="0.3">
      <c r="A607" s="15"/>
      <c r="B607" s="15"/>
    </row>
    <row r="608" spans="1:2" ht="13" thickBot="1" x14ac:dyDescent="0.3">
      <c r="A608" s="15"/>
      <c r="B608" s="15"/>
    </row>
    <row r="609" spans="1:2" ht="13" thickBot="1" x14ac:dyDescent="0.3">
      <c r="A609" s="15"/>
      <c r="B609" s="15"/>
    </row>
    <row r="610" spans="1:2" ht="13" thickBot="1" x14ac:dyDescent="0.3">
      <c r="A610" s="15"/>
      <c r="B610" s="15"/>
    </row>
    <row r="611" spans="1:2" ht="13" thickBot="1" x14ac:dyDescent="0.3">
      <c r="A611" s="15"/>
      <c r="B611" s="15"/>
    </row>
    <row r="612" spans="1:2" ht="13" thickBot="1" x14ac:dyDescent="0.3">
      <c r="A612" s="15"/>
      <c r="B612" s="15"/>
    </row>
    <row r="613" spans="1:2" ht="13" thickBot="1" x14ac:dyDescent="0.3">
      <c r="A613" s="15"/>
      <c r="B613" s="15"/>
    </row>
    <row r="614" spans="1:2" ht="13" thickBot="1" x14ac:dyDescent="0.3">
      <c r="A614" s="15"/>
      <c r="B614" s="15"/>
    </row>
    <row r="615" spans="1:2" ht="13" thickBot="1" x14ac:dyDescent="0.3">
      <c r="A615" s="15"/>
      <c r="B615" s="15"/>
    </row>
    <row r="616" spans="1:2" ht="13" thickBot="1" x14ac:dyDescent="0.3">
      <c r="A616" s="15"/>
      <c r="B616" s="15"/>
    </row>
    <row r="617" spans="1:2" ht="13" thickBot="1" x14ac:dyDescent="0.3">
      <c r="A617" s="15"/>
      <c r="B617" s="15"/>
    </row>
    <row r="618" spans="1:2" ht="13" thickBot="1" x14ac:dyDescent="0.3">
      <c r="A618" s="15"/>
      <c r="B618" s="15"/>
    </row>
    <row r="619" spans="1:2" ht="13" thickBot="1" x14ac:dyDescent="0.3">
      <c r="A619" s="15"/>
      <c r="B619" s="15"/>
    </row>
    <row r="620" spans="1:2" ht="13" thickBot="1" x14ac:dyDescent="0.3">
      <c r="A620" s="15"/>
      <c r="B620" s="15"/>
    </row>
    <row r="621" spans="1:2" ht="13" thickBot="1" x14ac:dyDescent="0.3">
      <c r="A621" s="15"/>
      <c r="B621" s="15"/>
    </row>
    <row r="622" spans="1:2" ht="13" thickBot="1" x14ac:dyDescent="0.3">
      <c r="A622" s="15"/>
      <c r="B622" s="15"/>
    </row>
    <row r="623" spans="1:2" ht="13" thickBot="1" x14ac:dyDescent="0.3">
      <c r="A623" s="15"/>
      <c r="B623" s="15"/>
    </row>
    <row r="624" spans="1:2" ht="13" thickBot="1" x14ac:dyDescent="0.3">
      <c r="A624" s="15"/>
      <c r="B624" s="15"/>
    </row>
    <row r="625" spans="1:2" ht="13" thickBot="1" x14ac:dyDescent="0.3">
      <c r="A625" s="15"/>
      <c r="B625" s="15"/>
    </row>
    <row r="626" spans="1:2" ht="13" thickBot="1" x14ac:dyDescent="0.3">
      <c r="A626" s="15"/>
      <c r="B626" s="15"/>
    </row>
    <row r="627" spans="1:2" ht="13" thickBot="1" x14ac:dyDescent="0.3">
      <c r="A627" s="15"/>
      <c r="B627" s="15"/>
    </row>
    <row r="628" spans="1:2" ht="13" thickBot="1" x14ac:dyDescent="0.3">
      <c r="A628" s="15"/>
      <c r="B628" s="15"/>
    </row>
    <row r="629" spans="1:2" ht="13" thickBot="1" x14ac:dyDescent="0.3">
      <c r="A629" s="15"/>
      <c r="B629" s="15"/>
    </row>
    <row r="630" spans="1:2" ht="13" thickBot="1" x14ac:dyDescent="0.3">
      <c r="A630" s="15"/>
      <c r="B630" s="15"/>
    </row>
    <row r="631" spans="1:2" ht="13" thickBot="1" x14ac:dyDescent="0.3">
      <c r="A631" s="15"/>
      <c r="B631" s="15"/>
    </row>
    <row r="632" spans="1:2" ht="13" thickBot="1" x14ac:dyDescent="0.3">
      <c r="A632" s="15"/>
      <c r="B632" s="15"/>
    </row>
    <row r="633" spans="1:2" ht="13" thickBot="1" x14ac:dyDescent="0.3">
      <c r="A633" s="15"/>
      <c r="B633" s="15"/>
    </row>
    <row r="634" spans="1:2" ht="13" thickBot="1" x14ac:dyDescent="0.3">
      <c r="A634" s="15"/>
      <c r="B634" s="15"/>
    </row>
    <row r="635" spans="1:2" ht="13" thickBot="1" x14ac:dyDescent="0.3">
      <c r="A635" s="15"/>
      <c r="B635" s="15"/>
    </row>
    <row r="636" spans="1:2" ht="13" thickBot="1" x14ac:dyDescent="0.3">
      <c r="A636" s="15"/>
      <c r="B636" s="15"/>
    </row>
    <row r="637" spans="1:2" ht="13" thickBot="1" x14ac:dyDescent="0.3">
      <c r="A637" s="15"/>
      <c r="B637" s="15"/>
    </row>
    <row r="638" spans="1:2" ht="13" thickBot="1" x14ac:dyDescent="0.3">
      <c r="A638" s="15"/>
      <c r="B638" s="15"/>
    </row>
    <row r="639" spans="1:2" ht="13" thickBot="1" x14ac:dyDescent="0.3">
      <c r="A639" s="15"/>
      <c r="B639" s="15"/>
    </row>
    <row r="640" spans="1:2" ht="13" thickBot="1" x14ac:dyDescent="0.3">
      <c r="A640" s="15"/>
      <c r="B640" s="15"/>
    </row>
    <row r="641" spans="1:2" ht="13" thickBot="1" x14ac:dyDescent="0.3">
      <c r="A641" s="15"/>
      <c r="B641" s="15"/>
    </row>
    <row r="642" spans="1:2" ht="13" thickBot="1" x14ac:dyDescent="0.3">
      <c r="A642" s="15"/>
      <c r="B642" s="15"/>
    </row>
    <row r="643" spans="1:2" ht="13" thickBot="1" x14ac:dyDescent="0.3">
      <c r="A643" s="15"/>
      <c r="B643" s="15"/>
    </row>
    <row r="644" spans="1:2" ht="13" thickBot="1" x14ac:dyDescent="0.3">
      <c r="A644" s="15"/>
      <c r="B644" s="15"/>
    </row>
    <row r="645" spans="1:2" ht="13" thickBot="1" x14ac:dyDescent="0.3">
      <c r="A645" s="15"/>
      <c r="B645" s="15"/>
    </row>
    <row r="646" spans="1:2" ht="13" thickBot="1" x14ac:dyDescent="0.3">
      <c r="A646" s="15"/>
      <c r="B646" s="15"/>
    </row>
    <row r="647" spans="1:2" ht="13" thickBot="1" x14ac:dyDescent="0.3">
      <c r="A647" s="15"/>
      <c r="B647" s="15"/>
    </row>
    <row r="648" spans="1:2" ht="13" thickBot="1" x14ac:dyDescent="0.3">
      <c r="A648" s="15"/>
      <c r="B648" s="15"/>
    </row>
    <row r="649" spans="1:2" ht="13" thickBot="1" x14ac:dyDescent="0.3">
      <c r="A649" s="15"/>
      <c r="B649" s="15"/>
    </row>
    <row r="650" spans="1:2" ht="13" thickBot="1" x14ac:dyDescent="0.3">
      <c r="A650" s="15"/>
      <c r="B650" s="15"/>
    </row>
    <row r="651" spans="1:2" ht="13" thickBot="1" x14ac:dyDescent="0.3">
      <c r="A651" s="15"/>
      <c r="B651" s="15"/>
    </row>
    <row r="652" spans="1:2" ht="13" thickBot="1" x14ac:dyDescent="0.3">
      <c r="A652" s="15"/>
      <c r="B652" s="15"/>
    </row>
    <row r="653" spans="1:2" ht="13" thickBot="1" x14ac:dyDescent="0.3">
      <c r="A653" s="15"/>
      <c r="B653" s="15"/>
    </row>
    <row r="654" spans="1:2" ht="13" thickBot="1" x14ac:dyDescent="0.3">
      <c r="A654" s="15"/>
      <c r="B654" s="15"/>
    </row>
    <row r="655" spans="1:2" ht="13" thickBot="1" x14ac:dyDescent="0.3">
      <c r="A655" s="15"/>
      <c r="B655" s="15"/>
    </row>
    <row r="656" spans="1:2" ht="13" thickBot="1" x14ac:dyDescent="0.3">
      <c r="A656" s="15"/>
      <c r="B656" s="15"/>
    </row>
    <row r="657" spans="1:2" ht="13" thickBot="1" x14ac:dyDescent="0.3">
      <c r="A657" s="15"/>
      <c r="B657" s="15"/>
    </row>
    <row r="658" spans="1:2" ht="13" thickBot="1" x14ac:dyDescent="0.3">
      <c r="A658" s="15"/>
      <c r="B658" s="15"/>
    </row>
    <row r="659" spans="1:2" ht="13" thickBot="1" x14ac:dyDescent="0.3">
      <c r="A659" s="15"/>
      <c r="B659" s="15"/>
    </row>
    <row r="660" spans="1:2" ht="13" thickBot="1" x14ac:dyDescent="0.3">
      <c r="A660" s="15"/>
      <c r="B660" s="15"/>
    </row>
    <row r="661" spans="1:2" ht="13" thickBot="1" x14ac:dyDescent="0.3">
      <c r="A661" s="15"/>
      <c r="B661" s="15"/>
    </row>
    <row r="662" spans="1:2" ht="13" thickBot="1" x14ac:dyDescent="0.3">
      <c r="A662" s="15"/>
      <c r="B662" s="15"/>
    </row>
    <row r="663" spans="1:2" ht="13" thickBot="1" x14ac:dyDescent="0.3">
      <c r="A663" s="15"/>
      <c r="B663" s="15"/>
    </row>
    <row r="664" spans="1:2" ht="13" thickBot="1" x14ac:dyDescent="0.3">
      <c r="A664" s="15"/>
      <c r="B664" s="15"/>
    </row>
    <row r="665" spans="1:2" ht="13" thickBot="1" x14ac:dyDescent="0.3">
      <c r="A665" s="15"/>
      <c r="B665" s="15"/>
    </row>
    <row r="666" spans="1:2" ht="13" thickBot="1" x14ac:dyDescent="0.3">
      <c r="A666" s="15"/>
      <c r="B666" s="15"/>
    </row>
    <row r="667" spans="1:2" ht="13" thickBot="1" x14ac:dyDescent="0.3">
      <c r="A667" s="15"/>
      <c r="B667" s="15"/>
    </row>
    <row r="668" spans="1:2" ht="13" thickBot="1" x14ac:dyDescent="0.3">
      <c r="A668" s="15"/>
      <c r="B668" s="15"/>
    </row>
    <row r="669" spans="1:2" ht="13" thickBot="1" x14ac:dyDescent="0.3">
      <c r="A669" s="15"/>
      <c r="B669" s="15"/>
    </row>
    <row r="670" spans="1:2" ht="13" thickBot="1" x14ac:dyDescent="0.3">
      <c r="A670" s="15"/>
      <c r="B670" s="15"/>
    </row>
    <row r="671" spans="1:2" ht="13" thickBot="1" x14ac:dyDescent="0.3">
      <c r="A671" s="15"/>
      <c r="B671" s="15"/>
    </row>
    <row r="672" spans="1:2" ht="13" thickBot="1" x14ac:dyDescent="0.3">
      <c r="A672" s="15"/>
      <c r="B672" s="15"/>
    </row>
    <row r="673" spans="1:2" ht="13" thickBot="1" x14ac:dyDescent="0.3">
      <c r="A673" s="15"/>
      <c r="B673" s="15"/>
    </row>
    <row r="674" spans="1:2" ht="13" thickBot="1" x14ac:dyDescent="0.3">
      <c r="A674" s="15"/>
      <c r="B674" s="15"/>
    </row>
    <row r="675" spans="1:2" ht="13" thickBot="1" x14ac:dyDescent="0.3">
      <c r="A675" s="15"/>
      <c r="B675" s="15"/>
    </row>
    <row r="676" spans="1:2" ht="13" thickBot="1" x14ac:dyDescent="0.3">
      <c r="A676" s="15"/>
      <c r="B676" s="15"/>
    </row>
    <row r="677" spans="1:2" ht="13" thickBot="1" x14ac:dyDescent="0.3">
      <c r="A677" s="15"/>
      <c r="B677" s="15"/>
    </row>
    <row r="678" spans="1:2" ht="13" thickBot="1" x14ac:dyDescent="0.3">
      <c r="A678" s="15"/>
      <c r="B678" s="15"/>
    </row>
    <row r="679" spans="1:2" ht="13" thickBot="1" x14ac:dyDescent="0.3">
      <c r="A679" s="15"/>
      <c r="B679" s="15"/>
    </row>
    <row r="680" spans="1:2" ht="13" thickBot="1" x14ac:dyDescent="0.3">
      <c r="A680" s="15"/>
      <c r="B680" s="15"/>
    </row>
    <row r="681" spans="1:2" ht="13" thickBot="1" x14ac:dyDescent="0.3">
      <c r="A681" s="15"/>
      <c r="B681" s="15"/>
    </row>
    <row r="682" spans="1:2" ht="13" thickBot="1" x14ac:dyDescent="0.3">
      <c r="A682" s="15"/>
      <c r="B682" s="15"/>
    </row>
    <row r="683" spans="1:2" ht="13" thickBot="1" x14ac:dyDescent="0.3">
      <c r="A683" s="15"/>
      <c r="B683" s="15"/>
    </row>
    <row r="684" spans="1:2" ht="13" thickBot="1" x14ac:dyDescent="0.3">
      <c r="A684" s="15"/>
      <c r="B684" s="15"/>
    </row>
    <row r="685" spans="1:2" ht="13" thickBot="1" x14ac:dyDescent="0.3">
      <c r="A685" s="15"/>
      <c r="B685" s="15"/>
    </row>
    <row r="686" spans="1:2" ht="13" thickBot="1" x14ac:dyDescent="0.3">
      <c r="A686" s="15"/>
      <c r="B686" s="15"/>
    </row>
    <row r="687" spans="1:2" ht="13" thickBot="1" x14ac:dyDescent="0.3">
      <c r="A687" s="15"/>
      <c r="B687" s="15"/>
    </row>
    <row r="688" spans="1:2" ht="13" thickBot="1" x14ac:dyDescent="0.3">
      <c r="A688" s="15"/>
      <c r="B688" s="15"/>
    </row>
    <row r="689" spans="1:2" ht="13" thickBot="1" x14ac:dyDescent="0.3">
      <c r="A689" s="15"/>
      <c r="B689" s="15"/>
    </row>
    <row r="690" spans="1:2" ht="13" thickBot="1" x14ac:dyDescent="0.3">
      <c r="A690" s="15"/>
      <c r="B690" s="15"/>
    </row>
    <row r="691" spans="1:2" ht="13" thickBot="1" x14ac:dyDescent="0.3">
      <c r="A691" s="15"/>
      <c r="B691" s="15"/>
    </row>
    <row r="692" spans="1:2" ht="13" thickBot="1" x14ac:dyDescent="0.3">
      <c r="A692" s="15"/>
      <c r="B692" s="15"/>
    </row>
    <row r="693" spans="1:2" ht="13" thickBot="1" x14ac:dyDescent="0.3">
      <c r="A693" s="15"/>
      <c r="B693" s="15"/>
    </row>
    <row r="694" spans="1:2" ht="13" thickBot="1" x14ac:dyDescent="0.3">
      <c r="A694" s="15"/>
      <c r="B694" s="15"/>
    </row>
    <row r="695" spans="1:2" ht="13" thickBot="1" x14ac:dyDescent="0.3">
      <c r="A695" s="15"/>
      <c r="B695" s="15"/>
    </row>
    <row r="696" spans="1:2" ht="13" thickBot="1" x14ac:dyDescent="0.3">
      <c r="A696" s="15"/>
      <c r="B696" s="15"/>
    </row>
    <row r="697" spans="1:2" ht="13" thickBot="1" x14ac:dyDescent="0.3">
      <c r="A697" s="15"/>
      <c r="B697" s="15"/>
    </row>
    <row r="698" spans="1:2" ht="13" thickBot="1" x14ac:dyDescent="0.3">
      <c r="A698" s="15"/>
      <c r="B698" s="15"/>
    </row>
    <row r="699" spans="1:2" ht="13" thickBot="1" x14ac:dyDescent="0.3">
      <c r="A699" s="15"/>
      <c r="B699" s="15"/>
    </row>
    <row r="700" spans="1:2" ht="13" thickBot="1" x14ac:dyDescent="0.3">
      <c r="A700" s="15"/>
      <c r="B700" s="15"/>
    </row>
    <row r="701" spans="1:2" ht="13" thickBot="1" x14ac:dyDescent="0.3">
      <c r="A701" s="15"/>
      <c r="B701" s="15"/>
    </row>
    <row r="702" spans="1:2" ht="13" thickBot="1" x14ac:dyDescent="0.3">
      <c r="A702" s="15"/>
      <c r="B702" s="15"/>
    </row>
    <row r="703" spans="1:2" ht="13" thickBot="1" x14ac:dyDescent="0.3">
      <c r="A703" s="15"/>
      <c r="B703" s="15"/>
    </row>
    <row r="704" spans="1:2" ht="13" thickBot="1" x14ac:dyDescent="0.3">
      <c r="A704" s="15"/>
      <c r="B704" s="15"/>
    </row>
    <row r="705" spans="1:2" ht="13" thickBot="1" x14ac:dyDescent="0.3">
      <c r="A705" s="15"/>
      <c r="B705" s="15"/>
    </row>
    <row r="706" spans="1:2" ht="13" thickBot="1" x14ac:dyDescent="0.3">
      <c r="A706" s="15"/>
      <c r="B706" s="15"/>
    </row>
    <row r="707" spans="1:2" ht="13" thickBot="1" x14ac:dyDescent="0.3">
      <c r="A707" s="15"/>
      <c r="B707" s="15"/>
    </row>
    <row r="708" spans="1:2" ht="13" thickBot="1" x14ac:dyDescent="0.3">
      <c r="A708" s="15"/>
      <c r="B708" s="15"/>
    </row>
    <row r="709" spans="1:2" ht="13" thickBot="1" x14ac:dyDescent="0.3">
      <c r="A709" s="15"/>
      <c r="B709" s="15"/>
    </row>
    <row r="710" spans="1:2" ht="13" thickBot="1" x14ac:dyDescent="0.3">
      <c r="A710" s="15"/>
      <c r="B710" s="15"/>
    </row>
    <row r="711" spans="1:2" ht="13" thickBot="1" x14ac:dyDescent="0.3">
      <c r="A711" s="15"/>
      <c r="B711" s="15"/>
    </row>
    <row r="712" spans="1:2" ht="13" thickBot="1" x14ac:dyDescent="0.3">
      <c r="A712" s="15"/>
      <c r="B712" s="15"/>
    </row>
    <row r="713" spans="1:2" ht="13" thickBot="1" x14ac:dyDescent="0.3">
      <c r="A713" s="15"/>
      <c r="B713" s="15"/>
    </row>
    <row r="714" spans="1:2" ht="13" thickBot="1" x14ac:dyDescent="0.3">
      <c r="A714" s="15"/>
      <c r="B714" s="15"/>
    </row>
    <row r="715" spans="1:2" ht="13" thickBot="1" x14ac:dyDescent="0.3">
      <c r="A715" s="15"/>
      <c r="B715" s="15"/>
    </row>
    <row r="716" spans="1:2" ht="13" thickBot="1" x14ac:dyDescent="0.3">
      <c r="A716" s="15"/>
      <c r="B716" s="15"/>
    </row>
    <row r="717" spans="1:2" ht="13" thickBot="1" x14ac:dyDescent="0.3">
      <c r="A717" s="15"/>
      <c r="B717" s="15"/>
    </row>
    <row r="718" spans="1:2" ht="13" thickBot="1" x14ac:dyDescent="0.3">
      <c r="A718" s="15"/>
      <c r="B718" s="15"/>
    </row>
    <row r="719" spans="1:2" ht="13" thickBot="1" x14ac:dyDescent="0.3">
      <c r="A719" s="15"/>
      <c r="B719" s="15"/>
    </row>
    <row r="720" spans="1:2" ht="13" thickBot="1" x14ac:dyDescent="0.3">
      <c r="A720" s="15"/>
      <c r="B720" s="15"/>
    </row>
    <row r="721" spans="1:2" ht="13" thickBot="1" x14ac:dyDescent="0.3">
      <c r="A721" s="15"/>
      <c r="B721" s="15"/>
    </row>
    <row r="722" spans="1:2" ht="13" thickBot="1" x14ac:dyDescent="0.3">
      <c r="A722" s="15"/>
      <c r="B722" s="15"/>
    </row>
    <row r="723" spans="1:2" ht="13" thickBot="1" x14ac:dyDescent="0.3">
      <c r="A723" s="15"/>
      <c r="B723" s="15"/>
    </row>
    <row r="724" spans="1:2" ht="13" thickBot="1" x14ac:dyDescent="0.3">
      <c r="A724" s="15"/>
      <c r="B724" s="15"/>
    </row>
    <row r="725" spans="1:2" ht="13" thickBot="1" x14ac:dyDescent="0.3">
      <c r="A725" s="15"/>
      <c r="B725" s="15"/>
    </row>
    <row r="726" spans="1:2" ht="13" thickBot="1" x14ac:dyDescent="0.3">
      <c r="A726" s="15"/>
      <c r="B726" s="15"/>
    </row>
    <row r="727" spans="1:2" ht="13" thickBot="1" x14ac:dyDescent="0.3">
      <c r="A727" s="15"/>
      <c r="B727" s="15"/>
    </row>
    <row r="728" spans="1:2" ht="13" thickBot="1" x14ac:dyDescent="0.3">
      <c r="A728" s="15"/>
      <c r="B728" s="15"/>
    </row>
    <row r="729" spans="1:2" ht="13" thickBot="1" x14ac:dyDescent="0.3">
      <c r="A729" s="15"/>
      <c r="B729" s="15"/>
    </row>
    <row r="730" spans="1:2" ht="13" thickBot="1" x14ac:dyDescent="0.3">
      <c r="A730" s="15"/>
      <c r="B730" s="15"/>
    </row>
    <row r="731" spans="1:2" ht="13" thickBot="1" x14ac:dyDescent="0.3">
      <c r="A731" s="15"/>
      <c r="B731" s="15"/>
    </row>
    <row r="732" spans="1:2" ht="13" thickBot="1" x14ac:dyDescent="0.3">
      <c r="A732" s="15"/>
      <c r="B732" s="15"/>
    </row>
    <row r="733" spans="1:2" ht="13" thickBot="1" x14ac:dyDescent="0.3">
      <c r="A733" s="15"/>
      <c r="B733" s="15"/>
    </row>
    <row r="734" spans="1:2" ht="13" thickBot="1" x14ac:dyDescent="0.3">
      <c r="A734" s="15"/>
      <c r="B734" s="15"/>
    </row>
    <row r="735" spans="1:2" ht="13" thickBot="1" x14ac:dyDescent="0.3">
      <c r="A735" s="15"/>
      <c r="B735" s="15"/>
    </row>
    <row r="736" spans="1:2" ht="13" thickBot="1" x14ac:dyDescent="0.3">
      <c r="A736" s="15"/>
      <c r="B736" s="15"/>
    </row>
    <row r="737" spans="1:2" ht="13" thickBot="1" x14ac:dyDescent="0.3">
      <c r="A737" s="15"/>
      <c r="B737" s="15"/>
    </row>
    <row r="738" spans="1:2" ht="13" thickBot="1" x14ac:dyDescent="0.3">
      <c r="A738" s="15"/>
      <c r="B738" s="15"/>
    </row>
    <row r="739" spans="1:2" ht="13" thickBot="1" x14ac:dyDescent="0.3">
      <c r="A739" s="15"/>
      <c r="B739" s="15"/>
    </row>
    <row r="740" spans="1:2" ht="13" thickBot="1" x14ac:dyDescent="0.3">
      <c r="A740" s="15"/>
      <c r="B740" s="15"/>
    </row>
    <row r="741" spans="1:2" ht="13" thickBot="1" x14ac:dyDescent="0.3">
      <c r="A741" s="15"/>
      <c r="B741" s="15"/>
    </row>
    <row r="742" spans="1:2" ht="13" thickBot="1" x14ac:dyDescent="0.3">
      <c r="A742" s="15"/>
      <c r="B742" s="15"/>
    </row>
    <row r="743" spans="1:2" ht="13" thickBot="1" x14ac:dyDescent="0.3">
      <c r="A743" s="15"/>
      <c r="B743" s="15"/>
    </row>
    <row r="744" spans="1:2" ht="13" thickBot="1" x14ac:dyDescent="0.3">
      <c r="A744" s="15"/>
      <c r="B744" s="15"/>
    </row>
    <row r="745" spans="1:2" ht="13" thickBot="1" x14ac:dyDescent="0.3">
      <c r="A745" s="15"/>
      <c r="B745" s="15"/>
    </row>
    <row r="746" spans="1:2" ht="13" thickBot="1" x14ac:dyDescent="0.3">
      <c r="A746" s="15"/>
      <c r="B746" s="15"/>
    </row>
    <row r="747" spans="1:2" ht="13" thickBot="1" x14ac:dyDescent="0.3">
      <c r="A747" s="15"/>
      <c r="B747" s="15"/>
    </row>
    <row r="748" spans="1:2" ht="13" thickBot="1" x14ac:dyDescent="0.3">
      <c r="A748" s="15"/>
      <c r="B748" s="15"/>
    </row>
    <row r="749" spans="1:2" ht="13" thickBot="1" x14ac:dyDescent="0.3">
      <c r="A749" s="15"/>
      <c r="B749" s="15"/>
    </row>
    <row r="750" spans="1:2" ht="13" thickBot="1" x14ac:dyDescent="0.3">
      <c r="A750" s="15"/>
      <c r="B750" s="15"/>
    </row>
    <row r="751" spans="1:2" ht="13" thickBot="1" x14ac:dyDescent="0.3">
      <c r="A751" s="15"/>
      <c r="B751" s="15"/>
    </row>
    <row r="752" spans="1:2" ht="13" thickBot="1" x14ac:dyDescent="0.3">
      <c r="A752" s="15"/>
      <c r="B752" s="15"/>
    </row>
    <row r="753" spans="1:2" ht="13" thickBot="1" x14ac:dyDescent="0.3">
      <c r="A753" s="15"/>
      <c r="B753" s="15"/>
    </row>
    <row r="754" spans="1:2" ht="13" thickBot="1" x14ac:dyDescent="0.3">
      <c r="A754" s="15"/>
      <c r="B754" s="15"/>
    </row>
    <row r="755" spans="1:2" ht="13" thickBot="1" x14ac:dyDescent="0.3">
      <c r="A755" s="15"/>
      <c r="B755" s="15"/>
    </row>
    <row r="756" spans="1:2" ht="13" thickBot="1" x14ac:dyDescent="0.3">
      <c r="A756" s="15"/>
      <c r="B756" s="15"/>
    </row>
    <row r="757" spans="1:2" ht="13" thickBot="1" x14ac:dyDescent="0.3">
      <c r="A757" s="15"/>
      <c r="B757" s="15"/>
    </row>
    <row r="758" spans="1:2" ht="13" thickBot="1" x14ac:dyDescent="0.3">
      <c r="A758" s="15"/>
      <c r="B758" s="15"/>
    </row>
    <row r="759" spans="1:2" ht="13" thickBot="1" x14ac:dyDescent="0.3">
      <c r="A759" s="15"/>
      <c r="B759" s="15"/>
    </row>
    <row r="760" spans="1:2" ht="13" thickBot="1" x14ac:dyDescent="0.3">
      <c r="A760" s="15"/>
      <c r="B760" s="15"/>
    </row>
    <row r="761" spans="1:2" ht="13" thickBot="1" x14ac:dyDescent="0.3">
      <c r="A761" s="15"/>
      <c r="B761" s="15"/>
    </row>
    <row r="762" spans="1:2" ht="13" thickBot="1" x14ac:dyDescent="0.3">
      <c r="A762" s="15"/>
      <c r="B762" s="15"/>
    </row>
    <row r="763" spans="1:2" ht="13" thickBot="1" x14ac:dyDescent="0.3">
      <c r="A763" s="15"/>
      <c r="B763" s="15"/>
    </row>
    <row r="764" spans="1:2" ht="13" thickBot="1" x14ac:dyDescent="0.3">
      <c r="A764" s="15"/>
      <c r="B764" s="15"/>
    </row>
    <row r="765" spans="1:2" ht="13" thickBot="1" x14ac:dyDescent="0.3">
      <c r="A765" s="15"/>
      <c r="B765" s="15"/>
    </row>
    <row r="766" spans="1:2" ht="13" thickBot="1" x14ac:dyDescent="0.3">
      <c r="A766" s="15"/>
      <c r="B766" s="15"/>
    </row>
    <row r="767" spans="1:2" ht="13" thickBot="1" x14ac:dyDescent="0.3">
      <c r="A767" s="15"/>
      <c r="B767" s="15"/>
    </row>
    <row r="768" spans="1:2" ht="13" thickBot="1" x14ac:dyDescent="0.3">
      <c r="A768" s="15"/>
      <c r="B768" s="15"/>
    </row>
    <row r="769" spans="1:2" ht="13" thickBot="1" x14ac:dyDescent="0.3">
      <c r="A769" s="15"/>
      <c r="B769" s="15"/>
    </row>
    <row r="770" spans="1:2" ht="13" thickBot="1" x14ac:dyDescent="0.3">
      <c r="A770" s="15"/>
      <c r="B770" s="15"/>
    </row>
    <row r="771" spans="1:2" ht="13" thickBot="1" x14ac:dyDescent="0.3">
      <c r="A771" s="15"/>
      <c r="B771" s="15"/>
    </row>
    <row r="772" spans="1:2" ht="13" thickBot="1" x14ac:dyDescent="0.3">
      <c r="A772" s="15"/>
      <c r="B772" s="15"/>
    </row>
    <row r="773" spans="1:2" ht="13" thickBot="1" x14ac:dyDescent="0.3">
      <c r="A773" s="15"/>
      <c r="B773" s="15"/>
    </row>
    <row r="774" spans="1:2" ht="13" thickBot="1" x14ac:dyDescent="0.3">
      <c r="A774" s="15"/>
      <c r="B774" s="15"/>
    </row>
    <row r="775" spans="1:2" ht="13" thickBot="1" x14ac:dyDescent="0.3">
      <c r="A775" s="15"/>
      <c r="B775" s="15"/>
    </row>
    <row r="776" spans="1:2" ht="13" thickBot="1" x14ac:dyDescent="0.3">
      <c r="A776" s="15"/>
      <c r="B776" s="15"/>
    </row>
    <row r="777" spans="1:2" ht="13" thickBot="1" x14ac:dyDescent="0.3">
      <c r="A777" s="15"/>
      <c r="B777" s="15"/>
    </row>
    <row r="778" spans="1:2" ht="13" thickBot="1" x14ac:dyDescent="0.3">
      <c r="A778" s="15"/>
      <c r="B778" s="15"/>
    </row>
    <row r="779" spans="1:2" ht="13" thickBot="1" x14ac:dyDescent="0.3">
      <c r="A779" s="15"/>
      <c r="B779" s="15"/>
    </row>
    <row r="780" spans="1:2" ht="13" thickBot="1" x14ac:dyDescent="0.3">
      <c r="A780" s="15"/>
      <c r="B780" s="15"/>
    </row>
    <row r="781" spans="1:2" ht="13" thickBot="1" x14ac:dyDescent="0.3">
      <c r="A781" s="15"/>
      <c r="B781" s="15"/>
    </row>
    <row r="782" spans="1:2" ht="13" thickBot="1" x14ac:dyDescent="0.3">
      <c r="A782" s="15"/>
      <c r="B782" s="15"/>
    </row>
    <row r="783" spans="1:2" ht="13" thickBot="1" x14ac:dyDescent="0.3">
      <c r="A783" s="15"/>
      <c r="B783" s="15"/>
    </row>
    <row r="784" spans="1:2" ht="13" thickBot="1" x14ac:dyDescent="0.3">
      <c r="A784" s="15"/>
      <c r="B784" s="15"/>
    </row>
    <row r="785" spans="1:2" ht="13" thickBot="1" x14ac:dyDescent="0.3">
      <c r="A785" s="15"/>
      <c r="B785" s="15"/>
    </row>
    <row r="786" spans="1:2" ht="13" thickBot="1" x14ac:dyDescent="0.3">
      <c r="A786" s="15"/>
      <c r="B786" s="15"/>
    </row>
    <row r="787" spans="1:2" ht="13" thickBot="1" x14ac:dyDescent="0.3">
      <c r="A787" s="15"/>
      <c r="B787" s="15"/>
    </row>
    <row r="788" spans="1:2" ht="13" thickBot="1" x14ac:dyDescent="0.3">
      <c r="A788" s="15"/>
      <c r="B788" s="15"/>
    </row>
    <row r="789" spans="1:2" ht="13" thickBot="1" x14ac:dyDescent="0.3">
      <c r="A789" s="15"/>
      <c r="B789" s="15"/>
    </row>
    <row r="790" spans="1:2" ht="13" thickBot="1" x14ac:dyDescent="0.3">
      <c r="A790" s="15"/>
      <c r="B790" s="15"/>
    </row>
    <row r="791" spans="1:2" ht="13" thickBot="1" x14ac:dyDescent="0.3">
      <c r="A791" s="15"/>
      <c r="B791" s="15"/>
    </row>
    <row r="792" spans="1:2" ht="13" thickBot="1" x14ac:dyDescent="0.3">
      <c r="A792" s="15"/>
      <c r="B792" s="15"/>
    </row>
    <row r="793" spans="1:2" ht="13" thickBot="1" x14ac:dyDescent="0.3">
      <c r="A793" s="15"/>
      <c r="B793" s="15"/>
    </row>
    <row r="794" spans="1:2" ht="13" thickBot="1" x14ac:dyDescent="0.3">
      <c r="A794" s="15"/>
      <c r="B794" s="15"/>
    </row>
    <row r="795" spans="1:2" ht="13" thickBot="1" x14ac:dyDescent="0.3">
      <c r="A795" s="15"/>
      <c r="B795" s="15"/>
    </row>
    <row r="796" spans="1:2" ht="13" thickBot="1" x14ac:dyDescent="0.3">
      <c r="A796" s="15"/>
      <c r="B796" s="15"/>
    </row>
    <row r="797" spans="1:2" ht="13" thickBot="1" x14ac:dyDescent="0.3">
      <c r="A797" s="15"/>
      <c r="B797" s="15"/>
    </row>
    <row r="798" spans="1:2" ht="13" thickBot="1" x14ac:dyDescent="0.3">
      <c r="A798" s="15"/>
      <c r="B798" s="15"/>
    </row>
    <row r="799" spans="1:2" ht="13" thickBot="1" x14ac:dyDescent="0.3">
      <c r="A799" s="15"/>
      <c r="B799" s="15"/>
    </row>
    <row r="800" spans="1:2" ht="13" thickBot="1" x14ac:dyDescent="0.3">
      <c r="A800" s="15"/>
      <c r="B800" s="15"/>
    </row>
    <row r="801" spans="1:2" ht="13" thickBot="1" x14ac:dyDescent="0.3">
      <c r="A801" s="15"/>
      <c r="B801" s="15"/>
    </row>
    <row r="802" spans="1:2" ht="13" thickBot="1" x14ac:dyDescent="0.3">
      <c r="A802" s="15"/>
      <c r="B802" s="15"/>
    </row>
    <row r="803" spans="1:2" ht="13" thickBot="1" x14ac:dyDescent="0.3">
      <c r="A803" s="15"/>
      <c r="B803" s="15"/>
    </row>
    <row r="804" spans="1:2" ht="13" thickBot="1" x14ac:dyDescent="0.3">
      <c r="A804" s="15"/>
      <c r="B804" s="15"/>
    </row>
    <row r="805" spans="1:2" ht="13" thickBot="1" x14ac:dyDescent="0.3">
      <c r="A805" s="15"/>
      <c r="B805" s="15"/>
    </row>
    <row r="806" spans="1:2" ht="13" thickBot="1" x14ac:dyDescent="0.3">
      <c r="A806" s="15"/>
      <c r="B806" s="15"/>
    </row>
    <row r="807" spans="1:2" ht="13" thickBot="1" x14ac:dyDescent="0.3">
      <c r="A807" s="15"/>
      <c r="B807" s="15"/>
    </row>
    <row r="808" spans="1:2" ht="13" thickBot="1" x14ac:dyDescent="0.3">
      <c r="A808" s="15"/>
      <c r="B808" s="15"/>
    </row>
    <row r="809" spans="1:2" ht="13" thickBot="1" x14ac:dyDescent="0.3">
      <c r="A809" s="15"/>
      <c r="B809" s="15"/>
    </row>
    <row r="810" spans="1:2" ht="13" thickBot="1" x14ac:dyDescent="0.3">
      <c r="A810" s="15"/>
      <c r="B810" s="15"/>
    </row>
    <row r="811" spans="1:2" ht="13" thickBot="1" x14ac:dyDescent="0.3">
      <c r="A811" s="15"/>
      <c r="B811" s="15"/>
    </row>
    <row r="812" spans="1:2" ht="13" thickBot="1" x14ac:dyDescent="0.3">
      <c r="A812" s="15"/>
      <c r="B812" s="15"/>
    </row>
    <row r="813" spans="1:2" ht="13" thickBot="1" x14ac:dyDescent="0.3">
      <c r="A813" s="15"/>
      <c r="B813" s="15"/>
    </row>
    <row r="814" spans="1:2" ht="13" thickBot="1" x14ac:dyDescent="0.3">
      <c r="A814" s="15"/>
      <c r="B814" s="15"/>
    </row>
    <row r="815" spans="1:2" ht="13" thickBot="1" x14ac:dyDescent="0.3">
      <c r="A815" s="15"/>
      <c r="B815" s="15"/>
    </row>
    <row r="816" spans="1:2" ht="13" thickBot="1" x14ac:dyDescent="0.3">
      <c r="A816" s="15"/>
      <c r="B816" s="15"/>
    </row>
    <row r="817" spans="1:2" ht="13" thickBot="1" x14ac:dyDescent="0.3">
      <c r="A817" s="15"/>
      <c r="B817" s="15"/>
    </row>
    <row r="818" spans="1:2" ht="13" thickBot="1" x14ac:dyDescent="0.3">
      <c r="A818" s="15"/>
      <c r="B818" s="15"/>
    </row>
    <row r="819" spans="1:2" ht="13" thickBot="1" x14ac:dyDescent="0.3">
      <c r="A819" s="15"/>
      <c r="B819" s="15"/>
    </row>
    <row r="820" spans="1:2" ht="13" thickBot="1" x14ac:dyDescent="0.3">
      <c r="A820" s="15"/>
      <c r="B820" s="15"/>
    </row>
    <row r="821" spans="1:2" ht="13" thickBot="1" x14ac:dyDescent="0.3">
      <c r="A821" s="15"/>
      <c r="B821" s="15"/>
    </row>
    <row r="822" spans="1:2" ht="13" thickBot="1" x14ac:dyDescent="0.3">
      <c r="A822" s="15"/>
      <c r="B822" s="15"/>
    </row>
    <row r="823" spans="1:2" ht="13" thickBot="1" x14ac:dyDescent="0.3">
      <c r="A823" s="15"/>
      <c r="B823" s="15"/>
    </row>
    <row r="824" spans="1:2" ht="13" thickBot="1" x14ac:dyDescent="0.3">
      <c r="A824" s="15"/>
      <c r="B824" s="15"/>
    </row>
    <row r="825" spans="1:2" ht="13" thickBot="1" x14ac:dyDescent="0.3">
      <c r="A825" s="15"/>
      <c r="B825" s="15"/>
    </row>
    <row r="826" spans="1:2" ht="13" thickBot="1" x14ac:dyDescent="0.3">
      <c r="A826" s="15"/>
      <c r="B826" s="15"/>
    </row>
    <row r="827" spans="1:2" ht="13" thickBot="1" x14ac:dyDescent="0.3">
      <c r="A827" s="15"/>
      <c r="B827" s="15"/>
    </row>
    <row r="828" spans="1:2" ht="13" thickBot="1" x14ac:dyDescent="0.3">
      <c r="A828" s="15"/>
      <c r="B828" s="15"/>
    </row>
    <row r="829" spans="1:2" ht="13" thickBot="1" x14ac:dyDescent="0.3">
      <c r="A829" s="15"/>
      <c r="B829" s="15"/>
    </row>
    <row r="830" spans="1:2" ht="13" thickBot="1" x14ac:dyDescent="0.3">
      <c r="A830" s="15"/>
      <c r="B830" s="15"/>
    </row>
    <row r="831" spans="1:2" ht="13" thickBot="1" x14ac:dyDescent="0.3">
      <c r="A831" s="15"/>
      <c r="B831" s="15"/>
    </row>
    <row r="832" spans="1:2" ht="13" thickBot="1" x14ac:dyDescent="0.3">
      <c r="A832" s="15"/>
      <c r="B832" s="15"/>
    </row>
    <row r="833" spans="1:2" ht="13" thickBot="1" x14ac:dyDescent="0.3">
      <c r="A833" s="15"/>
      <c r="B833" s="15"/>
    </row>
    <row r="834" spans="1:2" ht="13" thickBot="1" x14ac:dyDescent="0.3">
      <c r="A834" s="15"/>
      <c r="B834" s="15"/>
    </row>
    <row r="835" spans="1:2" ht="13" thickBot="1" x14ac:dyDescent="0.3">
      <c r="A835" s="15"/>
      <c r="B835" s="15"/>
    </row>
    <row r="836" spans="1:2" ht="13" thickBot="1" x14ac:dyDescent="0.3">
      <c r="A836" s="15"/>
      <c r="B836" s="15"/>
    </row>
    <row r="837" spans="1:2" ht="13" thickBot="1" x14ac:dyDescent="0.3">
      <c r="A837" s="15"/>
      <c r="B837" s="15"/>
    </row>
    <row r="838" spans="1:2" ht="13" thickBot="1" x14ac:dyDescent="0.3">
      <c r="A838" s="15"/>
      <c r="B838" s="15"/>
    </row>
    <row r="839" spans="1:2" ht="13" thickBot="1" x14ac:dyDescent="0.3">
      <c r="A839" s="15"/>
      <c r="B839" s="15"/>
    </row>
    <row r="840" spans="1:2" ht="13" thickBot="1" x14ac:dyDescent="0.3">
      <c r="A840" s="15"/>
      <c r="B840" s="15"/>
    </row>
    <row r="841" spans="1:2" ht="13" thickBot="1" x14ac:dyDescent="0.3">
      <c r="A841" s="15"/>
      <c r="B841" s="15"/>
    </row>
    <row r="842" spans="1:2" ht="13" thickBot="1" x14ac:dyDescent="0.3">
      <c r="A842" s="15"/>
      <c r="B842" s="15"/>
    </row>
    <row r="843" spans="1:2" ht="13" thickBot="1" x14ac:dyDescent="0.3">
      <c r="A843" s="15"/>
      <c r="B843" s="15"/>
    </row>
    <row r="844" spans="1:2" ht="13" thickBot="1" x14ac:dyDescent="0.3">
      <c r="A844" s="15"/>
      <c r="B844" s="15"/>
    </row>
    <row r="845" spans="1:2" ht="13" thickBot="1" x14ac:dyDescent="0.3">
      <c r="A845" s="15"/>
      <c r="B845" s="15"/>
    </row>
    <row r="846" spans="1:2" ht="13" thickBot="1" x14ac:dyDescent="0.3">
      <c r="A846" s="15"/>
      <c r="B846" s="15"/>
    </row>
    <row r="847" spans="1:2" ht="13" thickBot="1" x14ac:dyDescent="0.3">
      <c r="A847" s="15"/>
      <c r="B847" s="15"/>
    </row>
    <row r="848" spans="1:2" ht="13" thickBot="1" x14ac:dyDescent="0.3">
      <c r="A848" s="15"/>
      <c r="B848" s="15"/>
    </row>
    <row r="849" spans="1:2" ht="13" thickBot="1" x14ac:dyDescent="0.3">
      <c r="A849" s="15"/>
      <c r="B849" s="15"/>
    </row>
    <row r="850" spans="1:2" ht="13" thickBot="1" x14ac:dyDescent="0.3">
      <c r="A850" s="15"/>
      <c r="B850" s="15"/>
    </row>
    <row r="851" spans="1:2" ht="13" thickBot="1" x14ac:dyDescent="0.3">
      <c r="A851" s="15"/>
      <c r="B851" s="15"/>
    </row>
    <row r="852" spans="1:2" ht="13" thickBot="1" x14ac:dyDescent="0.3">
      <c r="A852" s="15"/>
      <c r="B852" s="15"/>
    </row>
    <row r="853" spans="1:2" ht="13" thickBot="1" x14ac:dyDescent="0.3">
      <c r="A853" s="15"/>
      <c r="B853" s="15"/>
    </row>
    <row r="854" spans="1:2" ht="13" thickBot="1" x14ac:dyDescent="0.3">
      <c r="A854" s="15"/>
      <c r="B854" s="15"/>
    </row>
    <row r="855" spans="1:2" ht="13" thickBot="1" x14ac:dyDescent="0.3">
      <c r="A855" s="15"/>
      <c r="B855" s="15"/>
    </row>
    <row r="856" spans="1:2" ht="13" thickBot="1" x14ac:dyDescent="0.3">
      <c r="A856" s="15"/>
      <c r="B856" s="15"/>
    </row>
    <row r="857" spans="1:2" ht="13" thickBot="1" x14ac:dyDescent="0.3">
      <c r="A857" s="15"/>
      <c r="B857" s="15"/>
    </row>
    <row r="858" spans="1:2" ht="13" thickBot="1" x14ac:dyDescent="0.3">
      <c r="A858" s="15"/>
      <c r="B858" s="15"/>
    </row>
    <row r="859" spans="1:2" ht="13" thickBot="1" x14ac:dyDescent="0.3">
      <c r="A859" s="15"/>
      <c r="B859" s="15"/>
    </row>
    <row r="860" spans="1:2" ht="13" thickBot="1" x14ac:dyDescent="0.3">
      <c r="A860" s="15"/>
      <c r="B860" s="15"/>
    </row>
    <row r="861" spans="1:2" ht="13" thickBot="1" x14ac:dyDescent="0.3">
      <c r="A861" s="15"/>
      <c r="B861" s="15"/>
    </row>
    <row r="862" spans="1:2" ht="13" thickBot="1" x14ac:dyDescent="0.3">
      <c r="A862" s="15"/>
      <c r="B862" s="15"/>
    </row>
    <row r="863" spans="1:2" ht="13" thickBot="1" x14ac:dyDescent="0.3">
      <c r="A863" s="15"/>
      <c r="B863" s="15"/>
    </row>
    <row r="864" spans="1:2" ht="13" thickBot="1" x14ac:dyDescent="0.3">
      <c r="A864" s="15"/>
      <c r="B864" s="15"/>
    </row>
    <row r="865" spans="1:2" ht="13" thickBot="1" x14ac:dyDescent="0.3">
      <c r="A865" s="15"/>
      <c r="B865" s="15"/>
    </row>
    <row r="866" spans="1:2" ht="13" thickBot="1" x14ac:dyDescent="0.3">
      <c r="A866" s="15"/>
      <c r="B866" s="15"/>
    </row>
    <row r="867" spans="1:2" ht="13" thickBot="1" x14ac:dyDescent="0.3">
      <c r="A867" s="15"/>
      <c r="B867" s="15"/>
    </row>
    <row r="868" spans="1:2" ht="13" thickBot="1" x14ac:dyDescent="0.3">
      <c r="A868" s="15"/>
      <c r="B868" s="15"/>
    </row>
    <row r="869" spans="1:2" ht="13" thickBot="1" x14ac:dyDescent="0.3">
      <c r="A869" s="15"/>
      <c r="B869" s="15"/>
    </row>
    <row r="870" spans="1:2" ht="13" thickBot="1" x14ac:dyDescent="0.3">
      <c r="A870" s="15"/>
      <c r="B870" s="15"/>
    </row>
    <row r="871" spans="1:2" ht="13" thickBot="1" x14ac:dyDescent="0.3">
      <c r="A871" s="15"/>
      <c r="B871" s="15"/>
    </row>
    <row r="872" spans="1:2" ht="13" thickBot="1" x14ac:dyDescent="0.3">
      <c r="A872" s="15"/>
      <c r="B872" s="15"/>
    </row>
    <row r="873" spans="1:2" ht="13" thickBot="1" x14ac:dyDescent="0.3">
      <c r="A873" s="15"/>
      <c r="B873" s="15"/>
    </row>
    <row r="874" spans="1:2" ht="13" thickBot="1" x14ac:dyDescent="0.3">
      <c r="A874" s="15"/>
      <c r="B874" s="15"/>
    </row>
    <row r="875" spans="1:2" ht="13" thickBot="1" x14ac:dyDescent="0.3">
      <c r="A875" s="15"/>
      <c r="B875" s="15"/>
    </row>
    <row r="876" spans="1:2" ht="13" thickBot="1" x14ac:dyDescent="0.3">
      <c r="A876" s="15"/>
      <c r="B876" s="15"/>
    </row>
    <row r="877" spans="1:2" ht="13" thickBot="1" x14ac:dyDescent="0.3">
      <c r="A877" s="15"/>
      <c r="B877" s="15"/>
    </row>
    <row r="878" spans="1:2" ht="13" thickBot="1" x14ac:dyDescent="0.3">
      <c r="A878" s="15"/>
      <c r="B878" s="15"/>
    </row>
    <row r="879" spans="1:2" ht="13" thickBot="1" x14ac:dyDescent="0.3">
      <c r="A879" s="15"/>
      <c r="B879" s="15"/>
    </row>
    <row r="880" spans="1:2" ht="13" thickBot="1" x14ac:dyDescent="0.3">
      <c r="A880" s="15"/>
      <c r="B880" s="15"/>
    </row>
    <row r="881" spans="1:2" ht="13" thickBot="1" x14ac:dyDescent="0.3">
      <c r="A881" s="15"/>
      <c r="B881" s="15"/>
    </row>
    <row r="882" spans="1:2" ht="13" thickBot="1" x14ac:dyDescent="0.3">
      <c r="A882" s="15"/>
      <c r="B882" s="15"/>
    </row>
    <row r="883" spans="1:2" ht="13" thickBot="1" x14ac:dyDescent="0.3">
      <c r="A883" s="15"/>
      <c r="B883" s="15"/>
    </row>
    <row r="884" spans="1:2" ht="13" thickBot="1" x14ac:dyDescent="0.3">
      <c r="A884" s="15"/>
      <c r="B884" s="15"/>
    </row>
    <row r="885" spans="1:2" ht="13" thickBot="1" x14ac:dyDescent="0.3">
      <c r="A885" s="15"/>
      <c r="B885" s="15"/>
    </row>
    <row r="886" spans="1:2" ht="13" thickBot="1" x14ac:dyDescent="0.3">
      <c r="A886" s="15"/>
      <c r="B886" s="15"/>
    </row>
    <row r="887" spans="1:2" ht="13" thickBot="1" x14ac:dyDescent="0.3">
      <c r="A887" s="15"/>
      <c r="B887" s="15"/>
    </row>
    <row r="888" spans="1:2" ht="13" thickBot="1" x14ac:dyDescent="0.3">
      <c r="A888" s="15"/>
      <c r="B888" s="15"/>
    </row>
    <row r="889" spans="1:2" ht="13" thickBot="1" x14ac:dyDescent="0.3">
      <c r="A889" s="15"/>
      <c r="B889" s="15"/>
    </row>
    <row r="890" spans="1:2" ht="13" thickBot="1" x14ac:dyDescent="0.3">
      <c r="A890" s="15"/>
      <c r="B890" s="15"/>
    </row>
    <row r="891" spans="1:2" ht="13" thickBot="1" x14ac:dyDescent="0.3">
      <c r="A891" s="15"/>
      <c r="B891" s="15"/>
    </row>
    <row r="892" spans="1:2" ht="13" thickBot="1" x14ac:dyDescent="0.3">
      <c r="A892" s="15"/>
      <c r="B892" s="15"/>
    </row>
    <row r="893" spans="1:2" ht="13" thickBot="1" x14ac:dyDescent="0.3">
      <c r="A893" s="15"/>
      <c r="B893" s="15"/>
    </row>
    <row r="894" spans="1:2" ht="13" thickBot="1" x14ac:dyDescent="0.3">
      <c r="A894" s="15"/>
      <c r="B894" s="15"/>
    </row>
    <row r="895" spans="1:2" ht="13" thickBot="1" x14ac:dyDescent="0.3">
      <c r="A895" s="15"/>
      <c r="B895" s="15"/>
    </row>
    <row r="896" spans="1:2" ht="13" thickBot="1" x14ac:dyDescent="0.3">
      <c r="A896" s="15"/>
      <c r="B896" s="15"/>
    </row>
    <row r="897" spans="1:2" ht="13" thickBot="1" x14ac:dyDescent="0.3">
      <c r="A897" s="15"/>
      <c r="B897" s="15"/>
    </row>
    <row r="898" spans="1:2" ht="13" thickBot="1" x14ac:dyDescent="0.3">
      <c r="A898" s="15"/>
      <c r="B898" s="15"/>
    </row>
    <row r="899" spans="1:2" ht="13" thickBot="1" x14ac:dyDescent="0.3">
      <c r="A899" s="15"/>
      <c r="B899" s="15"/>
    </row>
    <row r="900" spans="1:2" ht="13" thickBot="1" x14ac:dyDescent="0.3">
      <c r="A900" s="15"/>
      <c r="B900" s="15"/>
    </row>
    <row r="901" spans="1:2" ht="13" thickBot="1" x14ac:dyDescent="0.3">
      <c r="A901" s="15"/>
      <c r="B901" s="15"/>
    </row>
    <row r="902" spans="1:2" ht="13" thickBot="1" x14ac:dyDescent="0.3">
      <c r="A902" s="15"/>
      <c r="B902" s="15"/>
    </row>
    <row r="903" spans="1:2" ht="13" thickBot="1" x14ac:dyDescent="0.3">
      <c r="A903" s="15"/>
      <c r="B903" s="15"/>
    </row>
    <row r="904" spans="1:2" ht="13" thickBot="1" x14ac:dyDescent="0.3">
      <c r="A904" s="15"/>
      <c r="B904" s="15"/>
    </row>
    <row r="905" spans="1:2" ht="13" thickBot="1" x14ac:dyDescent="0.3">
      <c r="A905" s="15"/>
      <c r="B905" s="15"/>
    </row>
    <row r="906" spans="1:2" ht="13" thickBot="1" x14ac:dyDescent="0.3">
      <c r="A906" s="15"/>
      <c r="B906" s="15"/>
    </row>
    <row r="907" spans="1:2" ht="13" thickBot="1" x14ac:dyDescent="0.3">
      <c r="A907" s="15"/>
      <c r="B907" s="15"/>
    </row>
    <row r="908" spans="1:2" ht="13" thickBot="1" x14ac:dyDescent="0.3">
      <c r="A908" s="15"/>
      <c r="B908" s="15"/>
    </row>
    <row r="909" spans="1:2" ht="13" thickBot="1" x14ac:dyDescent="0.3">
      <c r="A909" s="15"/>
      <c r="B909" s="15"/>
    </row>
    <row r="910" spans="1:2" ht="13" thickBot="1" x14ac:dyDescent="0.3">
      <c r="A910" s="15"/>
      <c r="B910" s="15"/>
    </row>
    <row r="911" spans="1:2" ht="13" thickBot="1" x14ac:dyDescent="0.3">
      <c r="A911" s="15"/>
      <c r="B911" s="15"/>
    </row>
    <row r="912" spans="1:2" ht="13" thickBot="1" x14ac:dyDescent="0.3">
      <c r="A912" s="15"/>
      <c r="B912" s="15"/>
    </row>
    <row r="913" spans="1:2" ht="13" thickBot="1" x14ac:dyDescent="0.3">
      <c r="A913" s="15"/>
      <c r="B913" s="15"/>
    </row>
    <row r="914" spans="1:2" ht="13" thickBot="1" x14ac:dyDescent="0.3">
      <c r="A914" s="15"/>
      <c r="B914" s="15"/>
    </row>
    <row r="915" spans="1:2" ht="13" thickBot="1" x14ac:dyDescent="0.3">
      <c r="A915" s="15"/>
      <c r="B915" s="15"/>
    </row>
    <row r="916" spans="1:2" ht="13" thickBot="1" x14ac:dyDescent="0.3">
      <c r="A916" s="15"/>
      <c r="B916" s="15"/>
    </row>
    <row r="917" spans="1:2" ht="13" thickBot="1" x14ac:dyDescent="0.3">
      <c r="A917" s="15"/>
      <c r="B917" s="15"/>
    </row>
    <row r="918" spans="1:2" ht="13" thickBot="1" x14ac:dyDescent="0.3">
      <c r="A918" s="15"/>
      <c r="B918" s="15"/>
    </row>
    <row r="919" spans="1:2" ht="13" thickBot="1" x14ac:dyDescent="0.3">
      <c r="A919" s="15"/>
      <c r="B919" s="15"/>
    </row>
    <row r="920" spans="1:2" ht="13" thickBot="1" x14ac:dyDescent="0.3">
      <c r="A920" s="15"/>
      <c r="B920" s="15"/>
    </row>
    <row r="921" spans="1:2" ht="13" thickBot="1" x14ac:dyDescent="0.3">
      <c r="A921" s="15"/>
      <c r="B921" s="15"/>
    </row>
    <row r="922" spans="1:2" ht="13" thickBot="1" x14ac:dyDescent="0.3">
      <c r="A922" s="15"/>
      <c r="B922" s="15"/>
    </row>
    <row r="923" spans="1:2" ht="13" thickBot="1" x14ac:dyDescent="0.3">
      <c r="A923" s="15"/>
      <c r="B923" s="15"/>
    </row>
    <row r="924" spans="1:2" ht="13" thickBot="1" x14ac:dyDescent="0.3">
      <c r="A924" s="15"/>
      <c r="B924" s="15"/>
    </row>
    <row r="925" spans="1:2" ht="13" thickBot="1" x14ac:dyDescent="0.3">
      <c r="A925" s="15"/>
      <c r="B925" s="15"/>
    </row>
    <row r="926" spans="1:2" ht="13" thickBot="1" x14ac:dyDescent="0.3">
      <c r="A926" s="15"/>
      <c r="B926" s="15"/>
    </row>
    <row r="927" spans="1:2" ht="13" thickBot="1" x14ac:dyDescent="0.3">
      <c r="A927" s="15"/>
      <c r="B927" s="15"/>
    </row>
    <row r="928" spans="1:2" ht="13" thickBot="1" x14ac:dyDescent="0.3">
      <c r="A928" s="15"/>
      <c r="B928" s="15"/>
    </row>
    <row r="929" spans="1:2" ht="13" thickBot="1" x14ac:dyDescent="0.3">
      <c r="A929" s="15"/>
      <c r="B929" s="15"/>
    </row>
    <row r="930" spans="1:2" ht="13" thickBot="1" x14ac:dyDescent="0.3">
      <c r="A930" s="15"/>
      <c r="B930" s="15"/>
    </row>
    <row r="931" spans="1:2" ht="13" thickBot="1" x14ac:dyDescent="0.3">
      <c r="A931" s="15"/>
      <c r="B931" s="15"/>
    </row>
    <row r="932" spans="1:2" ht="13" thickBot="1" x14ac:dyDescent="0.3">
      <c r="A932" s="15"/>
      <c r="B932" s="15"/>
    </row>
    <row r="933" spans="1:2" ht="13" thickBot="1" x14ac:dyDescent="0.3">
      <c r="A933" s="15"/>
      <c r="B933" s="15"/>
    </row>
    <row r="934" spans="1:2" ht="13" thickBot="1" x14ac:dyDescent="0.3">
      <c r="A934" s="15"/>
      <c r="B934" s="15"/>
    </row>
    <row r="935" spans="1:2" ht="13" thickBot="1" x14ac:dyDescent="0.3">
      <c r="A935" s="15"/>
      <c r="B935" s="15"/>
    </row>
    <row r="936" spans="1:2" ht="13" thickBot="1" x14ac:dyDescent="0.3">
      <c r="A936" s="15"/>
      <c r="B936" s="15"/>
    </row>
    <row r="937" spans="1:2" ht="13" thickBot="1" x14ac:dyDescent="0.3">
      <c r="A937" s="15"/>
      <c r="B937" s="15"/>
    </row>
    <row r="938" spans="1:2" ht="13" thickBot="1" x14ac:dyDescent="0.3">
      <c r="A938" s="15"/>
      <c r="B938" s="15"/>
    </row>
    <row r="939" spans="1:2" ht="13" thickBot="1" x14ac:dyDescent="0.3">
      <c r="A939" s="15"/>
      <c r="B939" s="15"/>
    </row>
    <row r="940" spans="1:2" ht="13" thickBot="1" x14ac:dyDescent="0.3">
      <c r="A940" s="15"/>
      <c r="B940" s="15"/>
    </row>
    <row r="941" spans="1:2" ht="13" thickBot="1" x14ac:dyDescent="0.3">
      <c r="A941" s="15"/>
      <c r="B941" s="15"/>
    </row>
    <row r="942" spans="1:2" ht="13" thickBot="1" x14ac:dyDescent="0.3">
      <c r="A942" s="15"/>
      <c r="B942" s="15"/>
    </row>
    <row r="943" spans="1:2" ht="13" thickBot="1" x14ac:dyDescent="0.3">
      <c r="A943" s="15"/>
      <c r="B943" s="15"/>
    </row>
    <row r="944" spans="1:2" ht="13" thickBot="1" x14ac:dyDescent="0.3">
      <c r="A944" s="15"/>
      <c r="B944" s="15"/>
    </row>
    <row r="945" spans="1:2" ht="13" thickBot="1" x14ac:dyDescent="0.3">
      <c r="A945" s="15"/>
      <c r="B945" s="15"/>
    </row>
    <row r="946" spans="1:2" ht="13" thickBot="1" x14ac:dyDescent="0.3">
      <c r="A946" s="15"/>
      <c r="B946" s="15"/>
    </row>
    <row r="947" spans="1:2" ht="13" thickBot="1" x14ac:dyDescent="0.3">
      <c r="A947" s="15"/>
      <c r="B947" s="15"/>
    </row>
    <row r="948" spans="1:2" ht="13" thickBot="1" x14ac:dyDescent="0.3">
      <c r="A948" s="15"/>
      <c r="B948" s="15"/>
    </row>
    <row r="949" spans="1:2" ht="13" thickBot="1" x14ac:dyDescent="0.3">
      <c r="A949" s="15"/>
      <c r="B949" s="15"/>
    </row>
    <row r="950" spans="1:2" ht="13" thickBot="1" x14ac:dyDescent="0.3">
      <c r="A950" s="15"/>
      <c r="B950" s="15"/>
    </row>
    <row r="951" spans="1:2" ht="13" thickBot="1" x14ac:dyDescent="0.3">
      <c r="A951" s="15"/>
      <c r="B951" s="15"/>
    </row>
    <row r="952" spans="1:2" ht="13" thickBot="1" x14ac:dyDescent="0.3">
      <c r="A952" s="15"/>
      <c r="B952" s="15"/>
    </row>
    <row r="953" spans="1:2" ht="13" thickBot="1" x14ac:dyDescent="0.3">
      <c r="A953" s="15"/>
      <c r="B953" s="15"/>
    </row>
    <row r="954" spans="1:2" ht="13" thickBot="1" x14ac:dyDescent="0.3">
      <c r="A954" s="15"/>
      <c r="B954" s="15"/>
    </row>
    <row r="955" spans="1:2" ht="13" thickBot="1" x14ac:dyDescent="0.3">
      <c r="A955" s="15"/>
      <c r="B955" s="15"/>
    </row>
    <row r="956" spans="1:2" ht="13" thickBot="1" x14ac:dyDescent="0.3">
      <c r="A956" s="15"/>
      <c r="B956" s="15"/>
    </row>
    <row r="957" spans="1:2" ht="13" thickBot="1" x14ac:dyDescent="0.3">
      <c r="A957" s="15"/>
      <c r="B957" s="15"/>
    </row>
    <row r="958" spans="1:2" ht="13" thickBot="1" x14ac:dyDescent="0.3">
      <c r="A958" s="15"/>
      <c r="B958" s="15"/>
    </row>
    <row r="959" spans="1:2" ht="13" thickBot="1" x14ac:dyDescent="0.3">
      <c r="A959" s="15"/>
      <c r="B959" s="15"/>
    </row>
    <row r="960" spans="1:2" ht="13" thickBot="1" x14ac:dyDescent="0.3">
      <c r="A960" s="15"/>
      <c r="B960" s="15"/>
    </row>
    <row r="961" spans="1:2" ht="13" thickBot="1" x14ac:dyDescent="0.3">
      <c r="A961" s="15"/>
      <c r="B961" s="15"/>
    </row>
    <row r="962" spans="1:2" ht="13" thickBot="1" x14ac:dyDescent="0.3">
      <c r="A962" s="15"/>
      <c r="B962" s="15"/>
    </row>
    <row r="963" spans="1:2" ht="13" thickBot="1" x14ac:dyDescent="0.3">
      <c r="A963" s="15"/>
      <c r="B963" s="15"/>
    </row>
    <row r="964" spans="1:2" ht="13" thickBot="1" x14ac:dyDescent="0.3">
      <c r="A964" s="15"/>
      <c r="B964" s="15"/>
    </row>
    <row r="965" spans="1:2" ht="13" thickBot="1" x14ac:dyDescent="0.3">
      <c r="A965" s="15"/>
      <c r="B965" s="15"/>
    </row>
    <row r="966" spans="1:2" ht="13" thickBot="1" x14ac:dyDescent="0.3">
      <c r="A966" s="15"/>
      <c r="B966" s="15"/>
    </row>
    <row r="967" spans="1:2" ht="13" thickBot="1" x14ac:dyDescent="0.3">
      <c r="A967" s="15"/>
      <c r="B967" s="15"/>
    </row>
    <row r="968" spans="1:2" ht="13" thickBot="1" x14ac:dyDescent="0.3">
      <c r="A968" s="15"/>
      <c r="B968" s="15"/>
    </row>
    <row r="969" spans="1:2" ht="13" thickBot="1" x14ac:dyDescent="0.3">
      <c r="A969" s="15"/>
      <c r="B969" s="15"/>
    </row>
    <row r="970" spans="1:2" ht="13" thickBot="1" x14ac:dyDescent="0.3">
      <c r="A970" s="15"/>
      <c r="B970" s="15"/>
    </row>
    <row r="971" spans="1:2" ht="13" thickBot="1" x14ac:dyDescent="0.3">
      <c r="A971" s="15"/>
      <c r="B971" s="15"/>
    </row>
    <row r="972" spans="1:2" ht="13" thickBot="1" x14ac:dyDescent="0.3">
      <c r="A972" s="15"/>
      <c r="B972" s="15"/>
    </row>
    <row r="973" spans="1:2" ht="13" thickBot="1" x14ac:dyDescent="0.3">
      <c r="A973" s="15"/>
      <c r="B973" s="15"/>
    </row>
    <row r="974" spans="1:2" ht="13" thickBot="1" x14ac:dyDescent="0.3">
      <c r="A974" s="15"/>
      <c r="B974" s="15"/>
    </row>
    <row r="975" spans="1:2" ht="13" thickBot="1" x14ac:dyDescent="0.3">
      <c r="A975" s="15"/>
      <c r="B975" s="15"/>
    </row>
    <row r="976" spans="1:2" ht="13" thickBot="1" x14ac:dyDescent="0.3">
      <c r="A976" s="15"/>
      <c r="B976" s="15"/>
    </row>
    <row r="977" spans="1:2" ht="13" thickBot="1" x14ac:dyDescent="0.3">
      <c r="A977" s="15"/>
      <c r="B977" s="15"/>
    </row>
    <row r="978" spans="1:2" ht="13" thickBot="1" x14ac:dyDescent="0.3">
      <c r="A978" s="15"/>
      <c r="B978" s="15"/>
    </row>
    <row r="979" spans="1:2" ht="13" thickBot="1" x14ac:dyDescent="0.3">
      <c r="A979" s="15"/>
      <c r="B979" s="15"/>
    </row>
    <row r="980" spans="1:2" ht="13" thickBot="1" x14ac:dyDescent="0.3">
      <c r="A980" s="15"/>
      <c r="B980" s="15"/>
    </row>
    <row r="981" spans="1:2" ht="13" thickBot="1" x14ac:dyDescent="0.3">
      <c r="A981" s="15"/>
      <c r="B981" s="15"/>
    </row>
    <row r="982" spans="1:2" ht="13" thickBot="1" x14ac:dyDescent="0.3">
      <c r="A982" s="15"/>
      <c r="B982" s="15"/>
    </row>
    <row r="983" spans="1:2" ht="13" thickBot="1" x14ac:dyDescent="0.3">
      <c r="A983" s="15"/>
      <c r="B983" s="15"/>
    </row>
    <row r="984" spans="1:2" ht="13" thickBot="1" x14ac:dyDescent="0.3">
      <c r="A984" s="15"/>
      <c r="B984" s="15"/>
    </row>
    <row r="985" spans="1:2" ht="13" thickBot="1" x14ac:dyDescent="0.3">
      <c r="A985" s="15"/>
      <c r="B985" s="15"/>
    </row>
    <row r="986" spans="1:2" ht="13" thickBot="1" x14ac:dyDescent="0.3">
      <c r="A986" s="15"/>
      <c r="B986" s="15"/>
    </row>
    <row r="987" spans="1:2" ht="13" thickBot="1" x14ac:dyDescent="0.3">
      <c r="A987" s="15"/>
      <c r="B987" s="15"/>
    </row>
    <row r="988" spans="1:2" ht="13" thickBot="1" x14ac:dyDescent="0.3">
      <c r="A988" s="15"/>
      <c r="B988" s="15"/>
    </row>
    <row r="989" spans="1:2" ht="13" thickBot="1" x14ac:dyDescent="0.3">
      <c r="A989" s="15"/>
      <c r="B989" s="15"/>
    </row>
    <row r="990" spans="1:2" ht="13" thickBot="1" x14ac:dyDescent="0.3">
      <c r="A990" s="15"/>
      <c r="B990" s="15"/>
    </row>
    <row r="991" spans="1:2" ht="13" thickBot="1" x14ac:dyDescent="0.3">
      <c r="A991" s="15"/>
      <c r="B991" s="15"/>
    </row>
    <row r="992" spans="1:2" ht="13" thickBot="1" x14ac:dyDescent="0.3">
      <c r="A992" s="15"/>
      <c r="B992" s="15"/>
    </row>
    <row r="993" spans="1:2" ht="13" thickBot="1" x14ac:dyDescent="0.3">
      <c r="A993" s="15"/>
      <c r="B993" s="15"/>
    </row>
    <row r="994" spans="1:2" ht="13" thickBot="1" x14ac:dyDescent="0.3">
      <c r="A994" s="15"/>
      <c r="B994" s="15"/>
    </row>
    <row r="995" spans="1:2" ht="13" thickBot="1" x14ac:dyDescent="0.3">
      <c r="A995" s="15"/>
      <c r="B995" s="15"/>
    </row>
    <row r="996" spans="1:2" ht="13" thickBot="1" x14ac:dyDescent="0.3">
      <c r="A996" s="15"/>
      <c r="B996" s="15"/>
    </row>
    <row r="997" spans="1:2" ht="13" thickBot="1" x14ac:dyDescent="0.3">
      <c r="A997" s="15"/>
      <c r="B997" s="15"/>
    </row>
    <row r="998" spans="1:2" ht="13" thickBot="1" x14ac:dyDescent="0.3">
      <c r="A998" s="15"/>
      <c r="B998" s="15"/>
    </row>
    <row r="999" spans="1:2" ht="13" thickBot="1" x14ac:dyDescent="0.3">
      <c r="A999" s="15"/>
      <c r="B999" s="15"/>
    </row>
    <row r="1000" spans="1:2" ht="13" thickBot="1" x14ac:dyDescent="0.3">
      <c r="A1000" s="15"/>
      <c r="B1000" s="15"/>
    </row>
    <row r="1001" spans="1:2" ht="13" thickBot="1" x14ac:dyDescent="0.3">
      <c r="A1001" s="15"/>
      <c r="B1001"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4D928-09FF-401D-8240-C04C47907F42}">
  <dimension ref="A1:J251"/>
  <sheetViews>
    <sheetView topLeftCell="A220" zoomScale="70" zoomScaleNormal="70" workbookViewId="0">
      <selection activeCell="E126" sqref="A126:XFD126"/>
    </sheetView>
  </sheetViews>
  <sheetFormatPr defaultRowHeight="12.5" x14ac:dyDescent="0.25"/>
  <cols>
    <col min="1" max="1" width="26.81640625" bestFit="1" customWidth="1"/>
    <col min="2" max="2" width="30.54296875" bestFit="1" customWidth="1"/>
    <col min="3" max="3" width="56.90625" bestFit="1" customWidth="1"/>
    <col min="4" max="4" width="71.81640625" bestFit="1" customWidth="1"/>
    <col min="5" max="5" width="20.7265625" bestFit="1" customWidth="1"/>
    <col min="6" max="6" width="80.7265625" bestFit="1" customWidth="1"/>
    <col min="7" max="7" width="31.453125" bestFit="1" customWidth="1"/>
    <col min="8" max="8" width="80.7265625" bestFit="1" customWidth="1"/>
    <col min="9" max="9" width="46.36328125" bestFit="1" customWidth="1"/>
    <col min="10" max="10" width="16.08984375" bestFit="1" customWidth="1"/>
  </cols>
  <sheetData>
    <row r="1" spans="1:10" x14ac:dyDescent="0.25">
      <c r="A1" t="s">
        <v>1</v>
      </c>
      <c r="B1" t="s">
        <v>3</v>
      </c>
      <c r="C1" t="s">
        <v>4</v>
      </c>
      <c r="D1" t="s">
        <v>5</v>
      </c>
      <c r="E1" t="s">
        <v>6</v>
      </c>
      <c r="F1" t="s">
        <v>7</v>
      </c>
      <c r="G1" t="s">
        <v>476</v>
      </c>
      <c r="H1" t="s">
        <v>10</v>
      </c>
      <c r="I1" t="s">
        <v>11</v>
      </c>
      <c r="J1" t="s">
        <v>12</v>
      </c>
    </row>
    <row r="2" spans="1:10" x14ac:dyDescent="0.25">
      <c r="A2" s="6" t="s">
        <v>13</v>
      </c>
      <c r="B2" s="6" t="s">
        <v>32</v>
      </c>
      <c r="C2" s="6" t="s">
        <v>33</v>
      </c>
      <c r="D2" s="6" t="s">
        <v>16</v>
      </c>
      <c r="E2" s="6" t="s">
        <v>34</v>
      </c>
      <c r="F2" s="6" t="s">
        <v>35</v>
      </c>
      <c r="G2">
        <v>15000</v>
      </c>
      <c r="H2" s="6" t="s">
        <v>36</v>
      </c>
      <c r="I2" s="6" t="s">
        <v>21</v>
      </c>
      <c r="J2" s="6" t="s">
        <v>22</v>
      </c>
    </row>
    <row r="3" spans="1:10" x14ac:dyDescent="0.25">
      <c r="A3" s="6" t="s">
        <v>42</v>
      </c>
      <c r="B3" s="6" t="s">
        <v>475</v>
      </c>
      <c r="C3" s="6" t="s">
        <v>15</v>
      </c>
      <c r="D3" s="6" t="s">
        <v>51</v>
      </c>
      <c r="E3" s="6" t="s">
        <v>34</v>
      </c>
      <c r="F3" s="6" t="s">
        <v>52</v>
      </c>
      <c r="G3">
        <v>375000</v>
      </c>
      <c r="H3" s="6" t="s">
        <v>53</v>
      </c>
      <c r="I3" s="6" t="s">
        <v>54</v>
      </c>
      <c r="J3" s="6" t="s">
        <v>27</v>
      </c>
    </row>
    <row r="4" spans="1:10" x14ac:dyDescent="0.25">
      <c r="A4" s="6" t="s">
        <v>55</v>
      </c>
      <c r="B4" s="6" t="s">
        <v>475</v>
      </c>
      <c r="C4" s="6" t="s">
        <v>56</v>
      </c>
      <c r="D4" s="6" t="s">
        <v>24</v>
      </c>
      <c r="E4" s="6" t="s">
        <v>34</v>
      </c>
      <c r="F4" s="6" t="s">
        <v>57</v>
      </c>
      <c r="G4">
        <v>335000</v>
      </c>
      <c r="H4" s="6" t="s">
        <v>58</v>
      </c>
      <c r="I4" s="6" t="s">
        <v>21</v>
      </c>
      <c r="J4" s="6" t="s">
        <v>27</v>
      </c>
    </row>
    <row r="5" spans="1:10" x14ac:dyDescent="0.25">
      <c r="A5" s="6" t="s">
        <v>13</v>
      </c>
      <c r="B5" s="6" t="s">
        <v>44</v>
      </c>
      <c r="C5" s="6" t="s">
        <v>59</v>
      </c>
      <c r="D5" s="6" t="s">
        <v>60</v>
      </c>
      <c r="E5" s="6" t="s">
        <v>17</v>
      </c>
      <c r="F5" s="6" t="s">
        <v>61</v>
      </c>
      <c r="G5">
        <v>310000</v>
      </c>
      <c r="H5" s="6" t="s">
        <v>62</v>
      </c>
      <c r="I5" s="6" t="s">
        <v>31</v>
      </c>
      <c r="J5" s="6" t="s">
        <v>27</v>
      </c>
    </row>
    <row r="6" spans="1:10" x14ac:dyDescent="0.25">
      <c r="A6" s="6" t="s">
        <v>55</v>
      </c>
      <c r="B6" s="6" t="s">
        <v>475</v>
      </c>
      <c r="C6" s="6" t="s">
        <v>56</v>
      </c>
      <c r="D6" s="6" t="s">
        <v>63</v>
      </c>
      <c r="E6" s="6" t="s">
        <v>34</v>
      </c>
      <c r="F6" s="6" t="s">
        <v>64</v>
      </c>
      <c r="G6">
        <v>280000</v>
      </c>
      <c r="H6" s="6" t="s">
        <v>66</v>
      </c>
      <c r="I6" s="6" t="s">
        <v>31</v>
      </c>
      <c r="J6" s="6" t="s">
        <v>27</v>
      </c>
    </row>
    <row r="7" spans="1:10" x14ac:dyDescent="0.25">
      <c r="A7" s="6" t="s">
        <v>13</v>
      </c>
      <c r="B7" s="6" t="s">
        <v>475</v>
      </c>
      <c r="C7" s="6" t="s">
        <v>59</v>
      </c>
      <c r="D7" s="6" t="s">
        <v>67</v>
      </c>
      <c r="E7" s="6" t="s">
        <v>17</v>
      </c>
      <c r="F7" s="6" t="s">
        <v>68</v>
      </c>
      <c r="G7">
        <v>230000</v>
      </c>
      <c r="H7" s="6" t="s">
        <v>30</v>
      </c>
      <c r="I7" s="6" t="s">
        <v>49</v>
      </c>
      <c r="J7" s="6" t="s">
        <v>27</v>
      </c>
    </row>
    <row r="8" spans="1:10" x14ac:dyDescent="0.25">
      <c r="A8" s="6" t="s">
        <v>13</v>
      </c>
      <c r="B8" s="6" t="s">
        <v>69</v>
      </c>
      <c r="C8" s="6" t="s">
        <v>45</v>
      </c>
      <c r="D8" s="6" t="s">
        <v>70</v>
      </c>
      <c r="E8" s="6" t="s">
        <v>34</v>
      </c>
      <c r="F8" s="6" t="s">
        <v>61</v>
      </c>
      <c r="G8">
        <v>200000</v>
      </c>
      <c r="H8" s="6" t="s">
        <v>71</v>
      </c>
      <c r="I8" s="6" t="s">
        <v>31</v>
      </c>
      <c r="J8" s="6" t="s">
        <v>27</v>
      </c>
    </row>
    <row r="9" spans="1:10" x14ac:dyDescent="0.25">
      <c r="A9" s="6" t="s">
        <v>13</v>
      </c>
      <c r="B9" s="6" t="s">
        <v>475</v>
      </c>
      <c r="C9" s="6" t="s">
        <v>56</v>
      </c>
      <c r="D9" s="6" t="s">
        <v>72</v>
      </c>
      <c r="E9" s="6" t="s">
        <v>34</v>
      </c>
      <c r="F9" s="6" t="s">
        <v>73</v>
      </c>
      <c r="G9">
        <v>200000</v>
      </c>
      <c r="H9" s="6" t="s">
        <v>30</v>
      </c>
      <c r="I9" s="6" t="s">
        <v>54</v>
      </c>
      <c r="J9" s="6" t="s">
        <v>27</v>
      </c>
    </row>
    <row r="10" spans="1:10" x14ac:dyDescent="0.25">
      <c r="A10" s="6" t="s">
        <v>13</v>
      </c>
      <c r="B10" s="6" t="s">
        <v>69</v>
      </c>
      <c r="C10" s="6" t="s">
        <v>56</v>
      </c>
      <c r="D10" s="6" t="s">
        <v>74</v>
      </c>
      <c r="E10" s="6" t="s">
        <v>34</v>
      </c>
      <c r="F10" s="6" t="s">
        <v>75</v>
      </c>
      <c r="G10">
        <v>200000</v>
      </c>
      <c r="H10" s="6" t="s">
        <v>36</v>
      </c>
      <c r="I10" s="6" t="s">
        <v>49</v>
      </c>
      <c r="J10" s="6" t="s">
        <v>27</v>
      </c>
    </row>
    <row r="11" spans="1:10" x14ac:dyDescent="0.25">
      <c r="A11" s="6" t="s">
        <v>13</v>
      </c>
      <c r="B11" s="6" t="s">
        <v>475</v>
      </c>
      <c r="C11" s="6" t="s">
        <v>59</v>
      </c>
      <c r="D11" s="6" t="s">
        <v>76</v>
      </c>
      <c r="E11" s="6" t="s">
        <v>17</v>
      </c>
      <c r="F11" s="6" t="s">
        <v>77</v>
      </c>
      <c r="G11">
        <v>200000</v>
      </c>
      <c r="H11" s="6" t="s">
        <v>79</v>
      </c>
      <c r="I11" s="6" t="s">
        <v>49</v>
      </c>
      <c r="J11" s="6" t="s">
        <v>22</v>
      </c>
    </row>
    <row r="12" spans="1:10" x14ac:dyDescent="0.25">
      <c r="A12" s="6" t="s">
        <v>13</v>
      </c>
      <c r="B12" s="6" t="s">
        <v>475</v>
      </c>
      <c r="C12" s="6" t="s">
        <v>15</v>
      </c>
      <c r="D12" s="6" t="s">
        <v>80</v>
      </c>
      <c r="E12" s="6" t="s">
        <v>17</v>
      </c>
      <c r="F12" s="6" t="s">
        <v>61</v>
      </c>
      <c r="G12">
        <v>177000</v>
      </c>
      <c r="H12" s="6" t="s">
        <v>81</v>
      </c>
      <c r="I12" s="6" t="s">
        <v>49</v>
      </c>
      <c r="J12" s="6" t="s">
        <v>27</v>
      </c>
    </row>
    <row r="13" spans="1:10" x14ac:dyDescent="0.25">
      <c r="A13" s="6" t="s">
        <v>13</v>
      </c>
      <c r="B13" s="6" t="s">
        <v>475</v>
      </c>
      <c r="C13" s="6" t="s">
        <v>59</v>
      </c>
      <c r="D13" s="6" t="s">
        <v>82</v>
      </c>
      <c r="E13" s="6" t="s">
        <v>34</v>
      </c>
      <c r="F13" s="6" t="s">
        <v>68</v>
      </c>
      <c r="G13">
        <v>166000</v>
      </c>
      <c r="H13" s="6" t="s">
        <v>81</v>
      </c>
      <c r="I13" s="6" t="s">
        <v>49</v>
      </c>
      <c r="J13" s="6" t="s">
        <v>27</v>
      </c>
    </row>
    <row r="14" spans="1:10" x14ac:dyDescent="0.25">
      <c r="A14" s="6" t="s">
        <v>13</v>
      </c>
      <c r="B14" s="6" t="s">
        <v>475</v>
      </c>
      <c r="C14" s="6" t="s">
        <v>15</v>
      </c>
      <c r="D14" s="6" t="s">
        <v>24</v>
      </c>
      <c r="E14" s="6" t="s">
        <v>17</v>
      </c>
      <c r="F14" s="6" t="s">
        <v>61</v>
      </c>
      <c r="G14">
        <v>160000</v>
      </c>
      <c r="H14" s="6" t="s">
        <v>30</v>
      </c>
      <c r="I14" s="6" t="s">
        <v>49</v>
      </c>
      <c r="J14" s="6" t="s">
        <v>22</v>
      </c>
    </row>
    <row r="15" spans="1:10" x14ac:dyDescent="0.25">
      <c r="A15" s="6" t="s">
        <v>13</v>
      </c>
      <c r="B15" s="6" t="s">
        <v>84</v>
      </c>
      <c r="C15" s="6" t="s">
        <v>56</v>
      </c>
      <c r="D15" s="6" t="s">
        <v>83</v>
      </c>
      <c r="E15" s="6" t="s">
        <v>34</v>
      </c>
      <c r="F15" s="6" t="s">
        <v>85</v>
      </c>
      <c r="G15">
        <v>155000</v>
      </c>
      <c r="H15" s="6" t="s">
        <v>58</v>
      </c>
      <c r="I15" s="6" t="s">
        <v>49</v>
      </c>
      <c r="J15" s="6" t="s">
        <v>22</v>
      </c>
    </row>
    <row r="16" spans="1:10" x14ac:dyDescent="0.25">
      <c r="A16" s="6" t="s">
        <v>55</v>
      </c>
      <c r="B16" s="6" t="s">
        <v>475</v>
      </c>
      <c r="C16" s="6" t="s">
        <v>56</v>
      </c>
      <c r="D16" s="6" t="s">
        <v>60</v>
      </c>
      <c r="E16" s="6" t="s">
        <v>34</v>
      </c>
      <c r="F16" s="6" t="s">
        <v>86</v>
      </c>
      <c r="G16">
        <v>155000</v>
      </c>
      <c r="H16" s="6" t="s">
        <v>87</v>
      </c>
      <c r="I16" s="6" t="s">
        <v>21</v>
      </c>
      <c r="J16" s="6" t="s">
        <v>27</v>
      </c>
    </row>
    <row r="17" spans="1:10" x14ac:dyDescent="0.25">
      <c r="A17" s="6" t="s">
        <v>13</v>
      </c>
      <c r="B17" s="6" t="s">
        <v>475</v>
      </c>
      <c r="C17" s="6" t="s">
        <v>15</v>
      </c>
      <c r="D17" s="6" t="s">
        <v>88</v>
      </c>
      <c r="E17" s="6" t="s">
        <v>17</v>
      </c>
      <c r="F17" s="6" t="s">
        <v>89</v>
      </c>
      <c r="G17">
        <v>150000</v>
      </c>
      <c r="H17" s="6" t="s">
        <v>20</v>
      </c>
      <c r="I17" s="6" t="s">
        <v>54</v>
      </c>
      <c r="J17" s="6" t="s">
        <v>22</v>
      </c>
    </row>
    <row r="18" spans="1:10" x14ac:dyDescent="0.25">
      <c r="A18" s="6" t="s">
        <v>42</v>
      </c>
      <c r="B18" s="6" t="s">
        <v>23</v>
      </c>
      <c r="C18" s="6" t="s">
        <v>15</v>
      </c>
      <c r="D18" s="6" t="s">
        <v>51</v>
      </c>
      <c r="E18" s="6" t="s">
        <v>17</v>
      </c>
      <c r="F18" s="6" t="s">
        <v>95</v>
      </c>
      <c r="G18">
        <v>125000</v>
      </c>
      <c r="H18" s="6" t="s">
        <v>58</v>
      </c>
      <c r="I18" s="6" t="s">
        <v>54</v>
      </c>
      <c r="J18" s="6" t="s">
        <v>27</v>
      </c>
    </row>
    <row r="19" spans="1:10" x14ac:dyDescent="0.25">
      <c r="A19" s="6" t="s">
        <v>13</v>
      </c>
      <c r="B19" s="6" t="s">
        <v>475</v>
      </c>
      <c r="C19" s="6" t="s">
        <v>56</v>
      </c>
      <c r="D19" s="6" t="s">
        <v>24</v>
      </c>
      <c r="E19" s="6" t="s">
        <v>17</v>
      </c>
      <c r="F19" s="6" t="s">
        <v>96</v>
      </c>
      <c r="G19">
        <v>120000</v>
      </c>
      <c r="H19" s="6" t="s">
        <v>97</v>
      </c>
      <c r="I19" s="6" t="s">
        <v>21</v>
      </c>
      <c r="J19" s="6" t="s">
        <v>27</v>
      </c>
    </row>
    <row r="20" spans="1:10" x14ac:dyDescent="0.25">
      <c r="A20" s="6" t="s">
        <v>13</v>
      </c>
      <c r="B20" s="6" t="s">
        <v>23</v>
      </c>
      <c r="C20" s="6" t="s">
        <v>15</v>
      </c>
      <c r="D20" s="6" t="s">
        <v>98</v>
      </c>
      <c r="E20" s="6" t="s">
        <v>17</v>
      </c>
      <c r="F20" s="6" t="s">
        <v>99</v>
      </c>
      <c r="G20">
        <v>109000</v>
      </c>
      <c r="H20" s="6" t="s">
        <v>87</v>
      </c>
      <c r="I20" s="6" t="s">
        <v>54</v>
      </c>
      <c r="J20" s="6" t="s">
        <v>27</v>
      </c>
    </row>
    <row r="21" spans="1:10" x14ac:dyDescent="0.25">
      <c r="A21" s="6" t="s">
        <v>13</v>
      </c>
      <c r="B21" s="6" t="s">
        <v>475</v>
      </c>
      <c r="C21" s="6" t="s">
        <v>56</v>
      </c>
      <c r="D21" s="6" t="s">
        <v>100</v>
      </c>
      <c r="E21" s="6" t="s">
        <v>34</v>
      </c>
      <c r="F21" s="6" t="s">
        <v>101</v>
      </c>
      <c r="G21">
        <v>105000</v>
      </c>
      <c r="H21" s="6" t="s">
        <v>53</v>
      </c>
      <c r="I21" s="6" t="s">
        <v>31</v>
      </c>
      <c r="J21" s="6" t="s">
        <v>27</v>
      </c>
    </row>
    <row r="22" spans="1:10" x14ac:dyDescent="0.25">
      <c r="A22" s="6" t="s">
        <v>13</v>
      </c>
      <c r="B22" s="6" t="s">
        <v>475</v>
      </c>
      <c r="C22" s="6" t="s">
        <v>56</v>
      </c>
      <c r="D22" s="6" t="s">
        <v>106</v>
      </c>
      <c r="E22" s="6" t="s">
        <v>34</v>
      </c>
      <c r="F22" s="6" t="s">
        <v>29</v>
      </c>
      <c r="G22">
        <v>97200</v>
      </c>
      <c r="H22" s="6" t="s">
        <v>107</v>
      </c>
      <c r="I22" s="6" t="s">
        <v>49</v>
      </c>
      <c r="J22" s="6" t="s">
        <v>27</v>
      </c>
    </row>
    <row r="23" spans="1:10" x14ac:dyDescent="0.25">
      <c r="A23" s="6" t="s">
        <v>13</v>
      </c>
      <c r="B23" s="6" t="s">
        <v>475</v>
      </c>
      <c r="C23" s="6" t="s">
        <v>15</v>
      </c>
      <c r="D23" s="6" t="s">
        <v>108</v>
      </c>
      <c r="E23" s="6" t="s">
        <v>17</v>
      </c>
      <c r="F23" s="6" t="s">
        <v>109</v>
      </c>
      <c r="G23">
        <v>95000</v>
      </c>
      <c r="H23" s="6" t="s">
        <v>81</v>
      </c>
      <c r="I23" s="6" t="s">
        <v>49</v>
      </c>
      <c r="J23" s="6" t="s">
        <v>27</v>
      </c>
    </row>
    <row r="24" spans="1:10" x14ac:dyDescent="0.25">
      <c r="A24" s="6" t="s">
        <v>42</v>
      </c>
      <c r="B24" s="6" t="s">
        <v>23</v>
      </c>
      <c r="C24" s="6" t="s">
        <v>56</v>
      </c>
      <c r="D24" s="6" t="s">
        <v>28</v>
      </c>
      <c r="E24" s="6" t="s">
        <v>34</v>
      </c>
      <c r="F24" s="6" t="s">
        <v>112</v>
      </c>
      <c r="G24">
        <v>92000</v>
      </c>
      <c r="H24" s="6" t="s">
        <v>87</v>
      </c>
      <c r="I24" s="6" t="s">
        <v>49</v>
      </c>
      <c r="J24" s="6" t="s">
        <v>27</v>
      </c>
    </row>
    <row r="25" spans="1:10" x14ac:dyDescent="0.25">
      <c r="A25" s="6" t="s">
        <v>13</v>
      </c>
      <c r="B25" s="6" t="s">
        <v>23</v>
      </c>
      <c r="C25" s="6" t="s">
        <v>15</v>
      </c>
      <c r="D25" s="6" t="s">
        <v>113</v>
      </c>
      <c r="E25" s="6" t="s">
        <v>34</v>
      </c>
      <c r="F25" s="6" t="s">
        <v>114</v>
      </c>
      <c r="G25">
        <v>90000</v>
      </c>
      <c r="H25" s="6" t="s">
        <v>48</v>
      </c>
      <c r="I25" s="6" t="s">
        <v>21</v>
      </c>
      <c r="J25" s="6" t="s">
        <v>22</v>
      </c>
    </row>
    <row r="26" spans="1:10" x14ac:dyDescent="0.25">
      <c r="A26" s="6" t="s">
        <v>13</v>
      </c>
      <c r="B26" s="6" t="s">
        <v>23</v>
      </c>
      <c r="C26" s="6" t="s">
        <v>15</v>
      </c>
      <c r="D26" s="6" t="s">
        <v>115</v>
      </c>
      <c r="E26" s="6" t="s">
        <v>34</v>
      </c>
      <c r="F26" s="6" t="s">
        <v>116</v>
      </c>
      <c r="G26">
        <v>80000</v>
      </c>
      <c r="H26" s="6" t="s">
        <v>20</v>
      </c>
      <c r="I26" s="6" t="s">
        <v>49</v>
      </c>
      <c r="J26" s="6" t="s">
        <v>22</v>
      </c>
    </row>
    <row r="27" spans="1:10" x14ac:dyDescent="0.25">
      <c r="A27" s="6" t="s">
        <v>13</v>
      </c>
      <c r="B27" s="6" t="s">
        <v>475</v>
      </c>
      <c r="C27" s="6" t="s">
        <v>56</v>
      </c>
      <c r="D27" s="6" t="s">
        <v>100</v>
      </c>
      <c r="E27" s="6" t="s">
        <v>34</v>
      </c>
      <c r="F27" s="6" t="s">
        <v>117</v>
      </c>
      <c r="G27">
        <v>65000</v>
      </c>
      <c r="H27" s="6" t="s">
        <v>36</v>
      </c>
      <c r="I27" s="6" t="s">
        <v>49</v>
      </c>
      <c r="J27" s="6" t="s">
        <v>27</v>
      </c>
    </row>
    <row r="28" spans="1:10" x14ac:dyDescent="0.25">
      <c r="A28" s="6" t="s">
        <v>13</v>
      </c>
      <c r="B28" s="6" t="s">
        <v>475</v>
      </c>
      <c r="C28" s="6" t="s">
        <v>56</v>
      </c>
      <c r="D28" s="6" t="s">
        <v>118</v>
      </c>
      <c r="E28" s="6" t="s">
        <v>17</v>
      </c>
      <c r="F28" s="6" t="s">
        <v>119</v>
      </c>
      <c r="G28">
        <v>62000</v>
      </c>
      <c r="H28" s="6" t="s">
        <v>81</v>
      </c>
      <c r="I28" s="6" t="s">
        <v>49</v>
      </c>
      <c r="J28" s="6" t="s">
        <v>27</v>
      </c>
    </row>
    <row r="29" spans="1:10" x14ac:dyDescent="0.25">
      <c r="A29" s="6" t="s">
        <v>13</v>
      </c>
      <c r="B29" s="6" t="s">
        <v>475</v>
      </c>
      <c r="C29" s="6" t="s">
        <v>56</v>
      </c>
      <c r="D29" s="6" t="s">
        <v>120</v>
      </c>
      <c r="E29" s="6" t="s">
        <v>17</v>
      </c>
      <c r="F29" s="6" t="s">
        <v>85</v>
      </c>
      <c r="G29">
        <v>60000</v>
      </c>
      <c r="H29" s="6" t="s">
        <v>48</v>
      </c>
      <c r="I29" s="6" t="s">
        <v>49</v>
      </c>
      <c r="J29" s="6" t="s">
        <v>27</v>
      </c>
    </row>
    <row r="30" spans="1:10" x14ac:dyDescent="0.25">
      <c r="A30" s="6" t="s">
        <v>13</v>
      </c>
      <c r="B30" s="6" t="s">
        <v>475</v>
      </c>
      <c r="C30" s="6" t="s">
        <v>15</v>
      </c>
      <c r="D30" s="6" t="s">
        <v>121</v>
      </c>
      <c r="E30" s="6" t="s">
        <v>17</v>
      </c>
      <c r="F30" s="6" t="s">
        <v>29</v>
      </c>
      <c r="G30">
        <v>55000</v>
      </c>
      <c r="H30" s="6" t="s">
        <v>87</v>
      </c>
      <c r="I30" s="6" t="s">
        <v>49</v>
      </c>
      <c r="J30" s="6" t="s">
        <v>27</v>
      </c>
    </row>
    <row r="31" spans="1:10" x14ac:dyDescent="0.25">
      <c r="A31" s="6" t="s">
        <v>42</v>
      </c>
      <c r="B31" s="6" t="s">
        <v>23</v>
      </c>
      <c r="C31" s="6" t="s">
        <v>33</v>
      </c>
      <c r="D31" s="6" t="s">
        <v>123</v>
      </c>
      <c r="E31" s="6" t="s">
        <v>34</v>
      </c>
      <c r="F31" s="6" t="s">
        <v>124</v>
      </c>
      <c r="G31">
        <v>50000</v>
      </c>
      <c r="H31" s="6" t="s">
        <v>53</v>
      </c>
      <c r="I31" s="6" t="s">
        <v>49</v>
      </c>
      <c r="J31" s="6" t="s">
        <v>27</v>
      </c>
    </row>
    <row r="32" spans="1:10" x14ac:dyDescent="0.25">
      <c r="A32" s="6" t="s">
        <v>13</v>
      </c>
      <c r="B32" s="6" t="s">
        <v>69</v>
      </c>
      <c r="C32" s="6" t="s">
        <v>56</v>
      </c>
      <c r="D32" s="6" t="s">
        <v>24</v>
      </c>
      <c r="E32" s="6" t="s">
        <v>34</v>
      </c>
      <c r="F32" s="6" t="s">
        <v>126</v>
      </c>
      <c r="G32">
        <v>40000</v>
      </c>
      <c r="H32" s="6" t="s">
        <v>48</v>
      </c>
      <c r="I32" s="6" t="s">
        <v>49</v>
      </c>
      <c r="J32" s="6" t="s">
        <v>27</v>
      </c>
    </row>
    <row r="33" spans="1:10" x14ac:dyDescent="0.25">
      <c r="A33" s="6" t="s">
        <v>127</v>
      </c>
      <c r="B33" s="6" t="s">
        <v>475</v>
      </c>
      <c r="C33" s="6" t="s">
        <v>56</v>
      </c>
      <c r="D33" s="6" t="s">
        <v>16</v>
      </c>
      <c r="E33" s="6" t="s">
        <v>34</v>
      </c>
      <c r="F33" s="6" t="s">
        <v>128</v>
      </c>
      <c r="G33">
        <v>40000</v>
      </c>
      <c r="H33" s="6" t="s">
        <v>48</v>
      </c>
      <c r="I33" s="6" t="s">
        <v>21</v>
      </c>
      <c r="J33" s="6" t="s">
        <v>27</v>
      </c>
    </row>
    <row r="34" spans="1:10" x14ac:dyDescent="0.25">
      <c r="A34" s="6" t="s">
        <v>13</v>
      </c>
      <c r="B34" s="6" t="s">
        <v>32</v>
      </c>
      <c r="C34" s="6" t="s">
        <v>33</v>
      </c>
      <c r="D34" s="6" t="s">
        <v>129</v>
      </c>
      <c r="E34" s="6" t="s">
        <v>34</v>
      </c>
      <c r="F34" s="6" t="s">
        <v>35</v>
      </c>
      <c r="G34">
        <v>35000</v>
      </c>
      <c r="H34" s="6" t="s">
        <v>66</v>
      </c>
      <c r="I34" s="6" t="s">
        <v>54</v>
      </c>
      <c r="J34" s="6" t="s">
        <v>27</v>
      </c>
    </row>
    <row r="35" spans="1:10" x14ac:dyDescent="0.25">
      <c r="A35" s="6" t="s">
        <v>13</v>
      </c>
      <c r="B35" s="6" t="s">
        <v>23</v>
      </c>
      <c r="C35" s="6" t="s">
        <v>33</v>
      </c>
      <c r="D35" s="6" t="s">
        <v>24</v>
      </c>
      <c r="E35" s="6" t="s">
        <v>17</v>
      </c>
      <c r="F35" s="6" t="s">
        <v>133</v>
      </c>
      <c r="G35">
        <v>30000</v>
      </c>
      <c r="H35" s="6" t="s">
        <v>48</v>
      </c>
      <c r="I35" s="6" t="s">
        <v>54</v>
      </c>
      <c r="J35" s="6" t="s">
        <v>27</v>
      </c>
    </row>
    <row r="36" spans="1:10" x14ac:dyDescent="0.25">
      <c r="A36" s="6" t="s">
        <v>55</v>
      </c>
      <c r="B36" s="6" t="s">
        <v>23</v>
      </c>
      <c r="C36" s="6" t="s">
        <v>15</v>
      </c>
      <c r="D36" s="6" t="s">
        <v>115</v>
      </c>
      <c r="E36" s="6" t="s">
        <v>17</v>
      </c>
      <c r="F36" s="6" t="s">
        <v>119</v>
      </c>
      <c r="G36">
        <v>30000</v>
      </c>
      <c r="H36" s="6" t="s">
        <v>134</v>
      </c>
      <c r="I36" s="6" t="s">
        <v>49</v>
      </c>
      <c r="J36" s="6" t="s">
        <v>22</v>
      </c>
    </row>
    <row r="37" spans="1:10" x14ac:dyDescent="0.25">
      <c r="A37" s="6" t="s">
        <v>13</v>
      </c>
      <c r="B37" s="6" t="s">
        <v>23</v>
      </c>
      <c r="C37" s="6" t="s">
        <v>15</v>
      </c>
      <c r="D37" s="6" t="s">
        <v>135</v>
      </c>
      <c r="E37" s="6" t="s">
        <v>17</v>
      </c>
      <c r="F37" s="6" t="s">
        <v>47</v>
      </c>
      <c r="G37">
        <v>27000</v>
      </c>
      <c r="H37" s="6" t="s">
        <v>20</v>
      </c>
      <c r="I37" s="6" t="s">
        <v>49</v>
      </c>
      <c r="J37" s="6" t="s">
        <v>27</v>
      </c>
    </row>
    <row r="38" spans="1:10" x14ac:dyDescent="0.25">
      <c r="A38" s="6" t="s">
        <v>13</v>
      </c>
      <c r="B38" s="6" t="s">
        <v>32</v>
      </c>
      <c r="C38" s="6" t="s">
        <v>33</v>
      </c>
      <c r="D38" s="6" t="s">
        <v>136</v>
      </c>
      <c r="E38" s="6" t="s">
        <v>34</v>
      </c>
      <c r="F38" s="6" t="s">
        <v>137</v>
      </c>
      <c r="G38">
        <v>25000</v>
      </c>
      <c r="H38" s="6" t="s">
        <v>138</v>
      </c>
      <c r="I38" s="6" t="s">
        <v>49</v>
      </c>
      <c r="J38" s="6" t="s">
        <v>22</v>
      </c>
    </row>
    <row r="39" spans="1:10" x14ac:dyDescent="0.25">
      <c r="A39" s="6" t="s">
        <v>13</v>
      </c>
      <c r="B39" s="6" t="s">
        <v>23</v>
      </c>
      <c r="C39" s="6" t="s">
        <v>56</v>
      </c>
      <c r="D39" s="6" t="s">
        <v>139</v>
      </c>
      <c r="E39" s="6" t="s">
        <v>17</v>
      </c>
      <c r="F39" s="6" t="s">
        <v>42</v>
      </c>
      <c r="G39">
        <v>15000</v>
      </c>
      <c r="H39" s="6" t="s">
        <v>20</v>
      </c>
      <c r="I39" s="6" t="s">
        <v>21</v>
      </c>
      <c r="J39" s="6" t="s">
        <v>27</v>
      </c>
    </row>
    <row r="40" spans="1:10" x14ac:dyDescent="0.25">
      <c r="A40" s="6" t="s">
        <v>127</v>
      </c>
      <c r="B40" s="6" t="s">
        <v>475</v>
      </c>
      <c r="C40" s="6" t="s">
        <v>15</v>
      </c>
      <c r="D40" s="6" t="s">
        <v>142</v>
      </c>
      <c r="E40" s="6" t="s">
        <v>17</v>
      </c>
      <c r="F40" s="6" t="s">
        <v>143</v>
      </c>
      <c r="G40">
        <v>80000</v>
      </c>
      <c r="H40" s="6" t="s">
        <v>20</v>
      </c>
      <c r="I40" s="6" t="s">
        <v>49</v>
      </c>
      <c r="J40" s="6" t="s">
        <v>22</v>
      </c>
    </row>
    <row r="41" spans="1:10" x14ac:dyDescent="0.25">
      <c r="A41" s="6" t="s">
        <v>42</v>
      </c>
      <c r="B41" s="6" t="s">
        <v>23</v>
      </c>
      <c r="C41" s="6" t="s">
        <v>15</v>
      </c>
      <c r="D41" s="6" t="s">
        <v>51</v>
      </c>
      <c r="E41" s="6" t="s">
        <v>17</v>
      </c>
      <c r="F41" s="6" t="s">
        <v>145</v>
      </c>
      <c r="G41">
        <v>100000</v>
      </c>
      <c r="H41" s="6" t="s">
        <v>147</v>
      </c>
      <c r="I41" s="6" t="s">
        <v>54</v>
      </c>
      <c r="J41" s="6" t="s">
        <v>27</v>
      </c>
    </row>
    <row r="42" spans="1:10" x14ac:dyDescent="0.25">
      <c r="A42" s="6" t="s">
        <v>13</v>
      </c>
      <c r="B42" s="6" t="s">
        <v>23</v>
      </c>
      <c r="C42" s="6" t="s">
        <v>15</v>
      </c>
      <c r="D42" s="6" t="s">
        <v>28</v>
      </c>
      <c r="E42" s="6" t="s">
        <v>17</v>
      </c>
      <c r="F42" s="6" t="s">
        <v>148</v>
      </c>
      <c r="G42">
        <v>108500</v>
      </c>
      <c r="H42" s="6" t="s">
        <v>30</v>
      </c>
      <c r="I42" s="6" t="s">
        <v>49</v>
      </c>
      <c r="J42" s="6" t="s">
        <v>22</v>
      </c>
    </row>
    <row r="43" spans="1:10" x14ac:dyDescent="0.25">
      <c r="A43" s="6" t="s">
        <v>13</v>
      </c>
      <c r="B43" s="6" t="s">
        <v>475</v>
      </c>
      <c r="C43" s="6" t="s">
        <v>15</v>
      </c>
      <c r="D43" s="6" t="s">
        <v>151</v>
      </c>
      <c r="E43" s="6" t="s">
        <v>34</v>
      </c>
      <c r="F43" s="6" t="s">
        <v>124</v>
      </c>
      <c r="G43">
        <v>160000</v>
      </c>
      <c r="H43" s="6" t="s">
        <v>152</v>
      </c>
      <c r="I43" s="6" t="s">
        <v>31</v>
      </c>
      <c r="J43" s="6" t="s">
        <v>27</v>
      </c>
    </row>
    <row r="44" spans="1:10" x14ac:dyDescent="0.25">
      <c r="A44" s="6" t="s">
        <v>127</v>
      </c>
      <c r="B44" s="6" t="s">
        <v>23</v>
      </c>
      <c r="C44" s="6" t="s">
        <v>33</v>
      </c>
      <c r="D44" s="6" t="s">
        <v>28</v>
      </c>
      <c r="E44" s="6" t="s">
        <v>34</v>
      </c>
      <c r="F44" s="6" t="s">
        <v>124</v>
      </c>
      <c r="G44" t="s">
        <v>153</v>
      </c>
      <c r="H44" s="6" t="s">
        <v>48</v>
      </c>
      <c r="I44" s="6" t="s">
        <v>49</v>
      </c>
      <c r="J44" s="6" t="s">
        <v>22</v>
      </c>
    </row>
    <row r="45" spans="1:10" x14ac:dyDescent="0.25">
      <c r="A45" s="6" t="s">
        <v>42</v>
      </c>
      <c r="B45" s="6" t="s">
        <v>475</v>
      </c>
      <c r="C45" s="6" t="s">
        <v>15</v>
      </c>
      <c r="D45" s="6" t="s">
        <v>155</v>
      </c>
      <c r="E45" s="6" t="s">
        <v>17</v>
      </c>
      <c r="F45" s="6" t="s">
        <v>156</v>
      </c>
      <c r="G45">
        <v>75000</v>
      </c>
      <c r="H45" s="6" t="s">
        <v>157</v>
      </c>
      <c r="I45" s="6" t="s">
        <v>31</v>
      </c>
      <c r="J45" s="6" t="s">
        <v>22</v>
      </c>
    </row>
    <row r="46" spans="1:10" x14ac:dyDescent="0.25">
      <c r="A46" s="6" t="s">
        <v>13</v>
      </c>
      <c r="B46" s="6" t="s">
        <v>475</v>
      </c>
      <c r="C46" s="6" t="s">
        <v>56</v>
      </c>
      <c r="D46" s="6" t="s">
        <v>158</v>
      </c>
      <c r="E46" s="6" t="s">
        <v>17</v>
      </c>
      <c r="F46" s="6" t="s">
        <v>29</v>
      </c>
      <c r="G46">
        <v>300000</v>
      </c>
      <c r="H46" s="6" t="s">
        <v>159</v>
      </c>
      <c r="I46" s="6" t="s">
        <v>21</v>
      </c>
      <c r="J46" s="6" t="s">
        <v>27</v>
      </c>
    </row>
    <row r="47" spans="1:10" x14ac:dyDescent="0.25">
      <c r="A47" s="6" t="s">
        <v>13</v>
      </c>
      <c r="B47" s="6" t="s">
        <v>23</v>
      </c>
      <c r="C47" s="6" t="s">
        <v>15</v>
      </c>
      <c r="D47" s="6" t="s">
        <v>160</v>
      </c>
      <c r="E47" s="6" t="s">
        <v>17</v>
      </c>
      <c r="F47" s="6" t="s">
        <v>29</v>
      </c>
      <c r="G47">
        <v>90000</v>
      </c>
      <c r="H47" s="6" t="s">
        <v>48</v>
      </c>
      <c r="I47" s="6" t="s">
        <v>49</v>
      </c>
      <c r="J47" s="6" t="s">
        <v>27</v>
      </c>
    </row>
    <row r="48" spans="1:10" x14ac:dyDescent="0.25">
      <c r="A48" s="6" t="s">
        <v>13</v>
      </c>
      <c r="B48" s="6" t="s">
        <v>475</v>
      </c>
      <c r="C48" s="6" t="s">
        <v>56</v>
      </c>
      <c r="D48" s="6" t="s">
        <v>161</v>
      </c>
      <c r="E48" s="6" t="s">
        <v>17</v>
      </c>
      <c r="F48" s="6" t="s">
        <v>61</v>
      </c>
      <c r="G48">
        <v>266000</v>
      </c>
      <c r="H48" s="6" t="s">
        <v>71</v>
      </c>
      <c r="I48" s="6" t="s">
        <v>54</v>
      </c>
      <c r="J48" s="6" t="s">
        <v>27</v>
      </c>
    </row>
    <row r="49" spans="1:10" x14ac:dyDescent="0.25">
      <c r="A49" s="6" t="s">
        <v>13</v>
      </c>
      <c r="B49" s="6" t="s">
        <v>475</v>
      </c>
      <c r="C49" s="6" t="s">
        <v>56</v>
      </c>
      <c r="D49" s="6" t="s">
        <v>162</v>
      </c>
      <c r="E49" s="6" t="s">
        <v>17</v>
      </c>
      <c r="F49" s="6" t="s">
        <v>163</v>
      </c>
      <c r="G49">
        <v>85000</v>
      </c>
      <c r="H49" s="6" t="s">
        <v>81</v>
      </c>
      <c r="I49" s="6" t="s">
        <v>31</v>
      </c>
      <c r="J49" s="6" t="s">
        <v>27</v>
      </c>
    </row>
    <row r="50" spans="1:10" x14ac:dyDescent="0.25">
      <c r="A50" s="6" t="s">
        <v>13</v>
      </c>
      <c r="B50" s="6" t="s">
        <v>23</v>
      </c>
      <c r="C50" s="6" t="s">
        <v>15</v>
      </c>
      <c r="D50" s="6" t="s">
        <v>100</v>
      </c>
      <c r="E50" s="6" t="s">
        <v>17</v>
      </c>
      <c r="F50" s="6" t="s">
        <v>164</v>
      </c>
      <c r="G50">
        <v>160000</v>
      </c>
      <c r="H50" s="6" t="s">
        <v>48</v>
      </c>
      <c r="I50" s="6" t="s">
        <v>49</v>
      </c>
      <c r="J50" s="6" t="s">
        <v>27</v>
      </c>
    </row>
    <row r="51" spans="1:10" x14ac:dyDescent="0.25">
      <c r="A51" s="6" t="s">
        <v>127</v>
      </c>
      <c r="B51" s="6" t="s">
        <v>475</v>
      </c>
      <c r="C51" s="6" t="s">
        <v>56</v>
      </c>
      <c r="D51" s="6" t="s">
        <v>165</v>
      </c>
      <c r="E51" s="6" t="s">
        <v>34</v>
      </c>
      <c r="F51" s="6" t="s">
        <v>166</v>
      </c>
      <c r="G51">
        <v>80000</v>
      </c>
      <c r="H51" s="6" t="s">
        <v>53</v>
      </c>
      <c r="I51" s="6" t="s">
        <v>49</v>
      </c>
      <c r="J51" s="6" t="s">
        <v>27</v>
      </c>
    </row>
    <row r="52" spans="1:10" x14ac:dyDescent="0.25">
      <c r="A52" s="6" t="s">
        <v>13</v>
      </c>
      <c r="B52" s="6" t="s">
        <v>475</v>
      </c>
      <c r="C52" s="6" t="s">
        <v>15</v>
      </c>
      <c r="D52" s="6" t="s">
        <v>168</v>
      </c>
      <c r="E52" s="6" t="s">
        <v>17</v>
      </c>
      <c r="F52" s="6" t="s">
        <v>169</v>
      </c>
      <c r="G52">
        <v>190000</v>
      </c>
      <c r="H52" s="6" t="s">
        <v>152</v>
      </c>
      <c r="I52" s="6" t="s">
        <v>31</v>
      </c>
      <c r="J52" s="6" t="s">
        <v>27</v>
      </c>
    </row>
    <row r="53" spans="1:10" x14ac:dyDescent="0.25">
      <c r="A53" s="6" t="s">
        <v>13</v>
      </c>
      <c r="B53" s="6" t="s">
        <v>32</v>
      </c>
      <c r="C53" s="6" t="s">
        <v>15</v>
      </c>
      <c r="D53" s="6" t="s">
        <v>171</v>
      </c>
      <c r="E53" s="6" t="s">
        <v>34</v>
      </c>
      <c r="F53" s="6" t="s">
        <v>172</v>
      </c>
      <c r="G53">
        <v>250000</v>
      </c>
      <c r="H53" s="6" t="s">
        <v>20</v>
      </c>
      <c r="I53" s="6" t="s">
        <v>49</v>
      </c>
      <c r="J53" s="6" t="s">
        <v>27</v>
      </c>
    </row>
    <row r="54" spans="1:10" x14ac:dyDescent="0.25">
      <c r="A54" s="6" t="s">
        <v>13</v>
      </c>
      <c r="B54" s="6" t="s">
        <v>475</v>
      </c>
      <c r="C54" s="6" t="s">
        <v>56</v>
      </c>
      <c r="D54" s="6" t="s">
        <v>100</v>
      </c>
      <c r="E54" s="6" t="s">
        <v>34</v>
      </c>
      <c r="F54" s="6" t="s">
        <v>175</v>
      </c>
      <c r="G54">
        <v>50000</v>
      </c>
      <c r="H54" s="6" t="s">
        <v>81</v>
      </c>
      <c r="I54" s="6" t="s">
        <v>49</v>
      </c>
      <c r="J54" s="6" t="s">
        <v>27</v>
      </c>
    </row>
    <row r="55" spans="1:10" x14ac:dyDescent="0.25">
      <c r="A55" s="6" t="s">
        <v>42</v>
      </c>
      <c r="B55" s="6" t="s">
        <v>475</v>
      </c>
      <c r="C55" s="6" t="s">
        <v>56</v>
      </c>
      <c r="D55" s="6" t="s">
        <v>178</v>
      </c>
      <c r="E55" s="6" t="s">
        <v>17</v>
      </c>
      <c r="F55" s="6" t="s">
        <v>47</v>
      </c>
      <c r="G55">
        <v>160000</v>
      </c>
      <c r="H55" s="6" t="s">
        <v>30</v>
      </c>
      <c r="I55" s="6" t="s">
        <v>21</v>
      </c>
      <c r="J55" s="6" t="s">
        <v>27</v>
      </c>
    </row>
    <row r="56" spans="1:10" x14ac:dyDescent="0.25">
      <c r="A56" s="6" t="s">
        <v>13</v>
      </c>
      <c r="B56" s="6" t="s">
        <v>475</v>
      </c>
      <c r="C56" s="6" t="s">
        <v>56</v>
      </c>
      <c r="D56" s="6" t="s">
        <v>182</v>
      </c>
      <c r="E56" s="6" t="s">
        <v>34</v>
      </c>
      <c r="F56" s="6" t="s">
        <v>183</v>
      </c>
      <c r="G56">
        <v>70000</v>
      </c>
      <c r="H56" s="6" t="s">
        <v>81</v>
      </c>
      <c r="I56" s="6" t="s">
        <v>49</v>
      </c>
      <c r="J56" s="6" t="s">
        <v>27</v>
      </c>
    </row>
    <row r="57" spans="1:10" x14ac:dyDescent="0.25">
      <c r="A57" s="6" t="s">
        <v>13</v>
      </c>
      <c r="B57" s="6" t="s">
        <v>23</v>
      </c>
      <c r="C57" s="6" t="s">
        <v>56</v>
      </c>
      <c r="D57" s="6" t="s">
        <v>185</v>
      </c>
      <c r="E57" s="6" t="s">
        <v>34</v>
      </c>
      <c r="F57" s="6" t="s">
        <v>181</v>
      </c>
      <c r="G57">
        <v>50000</v>
      </c>
      <c r="H57" s="6" t="s">
        <v>48</v>
      </c>
      <c r="I57" s="6" t="s">
        <v>54</v>
      </c>
      <c r="J57" s="6" t="s">
        <v>27</v>
      </c>
    </row>
    <row r="58" spans="1:10" x14ac:dyDescent="0.25">
      <c r="A58" s="6" t="s">
        <v>13</v>
      </c>
      <c r="B58" s="6" t="s">
        <v>23</v>
      </c>
      <c r="C58" s="6" t="s">
        <v>33</v>
      </c>
      <c r="D58" s="6" t="s">
        <v>51</v>
      </c>
      <c r="E58" s="6" t="s">
        <v>34</v>
      </c>
      <c r="F58" s="6" t="s">
        <v>29</v>
      </c>
      <c r="G58">
        <v>100000</v>
      </c>
      <c r="H58" s="6" t="s">
        <v>20</v>
      </c>
      <c r="I58" s="6" t="s">
        <v>54</v>
      </c>
      <c r="J58" s="6" t="s">
        <v>27</v>
      </c>
    </row>
    <row r="59" spans="1:10" x14ac:dyDescent="0.25">
      <c r="A59" s="6" t="s">
        <v>42</v>
      </c>
      <c r="B59" s="6" t="s">
        <v>475</v>
      </c>
      <c r="C59" s="6" t="s">
        <v>15</v>
      </c>
      <c r="D59" s="6" t="s">
        <v>28</v>
      </c>
      <c r="E59" s="6" t="s">
        <v>17</v>
      </c>
      <c r="F59" s="6" t="s">
        <v>112</v>
      </c>
      <c r="G59">
        <v>90000</v>
      </c>
      <c r="H59" s="6" t="s">
        <v>87</v>
      </c>
      <c r="I59" s="6" t="s">
        <v>31</v>
      </c>
      <c r="J59" s="6" t="s">
        <v>22</v>
      </c>
    </row>
    <row r="60" spans="1:10" x14ac:dyDescent="0.25">
      <c r="A60" s="6" t="s">
        <v>13</v>
      </c>
      <c r="B60" s="6" t="s">
        <v>23</v>
      </c>
      <c r="C60" s="6" t="s">
        <v>33</v>
      </c>
      <c r="D60" s="6" t="s">
        <v>191</v>
      </c>
      <c r="E60" s="6" t="s">
        <v>17</v>
      </c>
      <c r="F60" s="6" t="s">
        <v>35</v>
      </c>
      <c r="G60" t="s">
        <v>192</v>
      </c>
      <c r="H60" s="6" t="s">
        <v>138</v>
      </c>
      <c r="I60" s="6" t="s">
        <v>49</v>
      </c>
      <c r="J60" s="6" t="s">
        <v>22</v>
      </c>
    </row>
    <row r="61" spans="1:10" x14ac:dyDescent="0.25">
      <c r="A61" s="6" t="s">
        <v>127</v>
      </c>
      <c r="B61" s="6" t="s">
        <v>32</v>
      </c>
      <c r="C61" s="6" t="s">
        <v>33</v>
      </c>
      <c r="D61" s="6" t="s">
        <v>193</v>
      </c>
      <c r="E61" s="6" t="s">
        <v>34</v>
      </c>
      <c r="F61" s="6" t="s">
        <v>194</v>
      </c>
      <c r="G61" t="s">
        <v>125</v>
      </c>
      <c r="H61" s="6" t="s">
        <v>20</v>
      </c>
      <c r="I61" s="6" t="s">
        <v>54</v>
      </c>
      <c r="J61" s="6" t="s">
        <v>27</v>
      </c>
    </row>
    <row r="62" spans="1:10" x14ac:dyDescent="0.25">
      <c r="A62" s="6" t="s">
        <v>13</v>
      </c>
      <c r="B62" s="6" t="s">
        <v>32</v>
      </c>
      <c r="C62" s="6" t="s">
        <v>33</v>
      </c>
      <c r="D62" s="6" t="s">
        <v>195</v>
      </c>
      <c r="E62" s="6" t="s">
        <v>17</v>
      </c>
      <c r="F62" s="6" t="s">
        <v>85</v>
      </c>
      <c r="G62" t="s">
        <v>196</v>
      </c>
      <c r="H62" s="6" t="s">
        <v>20</v>
      </c>
      <c r="I62" s="6" t="s">
        <v>49</v>
      </c>
      <c r="J62" s="6" t="s">
        <v>22</v>
      </c>
    </row>
    <row r="63" spans="1:10" x14ac:dyDescent="0.25">
      <c r="A63" s="6" t="s">
        <v>13</v>
      </c>
      <c r="B63" s="6" t="s">
        <v>475</v>
      </c>
      <c r="C63" s="6" t="s">
        <v>56</v>
      </c>
      <c r="D63" s="6" t="s">
        <v>197</v>
      </c>
      <c r="E63" s="6" t="s">
        <v>34</v>
      </c>
      <c r="F63" s="6" t="s">
        <v>198</v>
      </c>
      <c r="G63">
        <v>62000</v>
      </c>
      <c r="H63" s="6" t="s">
        <v>199</v>
      </c>
      <c r="I63" s="6" t="s">
        <v>49</v>
      </c>
      <c r="J63" s="6" t="s">
        <v>27</v>
      </c>
    </row>
    <row r="64" spans="1:10" x14ac:dyDescent="0.25">
      <c r="A64" s="6" t="s">
        <v>42</v>
      </c>
      <c r="B64" s="6" t="s">
        <v>475</v>
      </c>
      <c r="C64" s="6" t="s">
        <v>15</v>
      </c>
      <c r="D64" s="6" t="s">
        <v>24</v>
      </c>
      <c r="E64" s="6" t="s">
        <v>17</v>
      </c>
      <c r="F64" s="6" t="s">
        <v>164</v>
      </c>
      <c r="G64">
        <v>150000</v>
      </c>
      <c r="H64" s="6" t="s">
        <v>87</v>
      </c>
      <c r="I64" s="6" t="s">
        <v>49</v>
      </c>
      <c r="J64" s="6" t="s">
        <v>22</v>
      </c>
    </row>
    <row r="65" spans="1:10" x14ac:dyDescent="0.25">
      <c r="A65" s="6" t="s">
        <v>127</v>
      </c>
      <c r="B65" s="6" t="s">
        <v>23</v>
      </c>
      <c r="C65" s="6" t="s">
        <v>15</v>
      </c>
      <c r="D65" s="6" t="s">
        <v>24</v>
      </c>
      <c r="E65" s="6" t="s">
        <v>34</v>
      </c>
      <c r="F65" s="6" t="s">
        <v>202</v>
      </c>
      <c r="G65">
        <v>38000</v>
      </c>
      <c r="H65" s="6" t="s">
        <v>36</v>
      </c>
      <c r="I65" s="6" t="s">
        <v>49</v>
      </c>
      <c r="J65" s="6" t="s">
        <v>27</v>
      </c>
    </row>
    <row r="66" spans="1:10" x14ac:dyDescent="0.25">
      <c r="A66" s="6" t="s">
        <v>13</v>
      </c>
      <c r="B66" s="6" t="s">
        <v>23</v>
      </c>
      <c r="C66" s="6" t="s">
        <v>15</v>
      </c>
      <c r="D66" s="6" t="s">
        <v>51</v>
      </c>
      <c r="E66" s="6" t="s">
        <v>17</v>
      </c>
      <c r="F66" s="6" t="s">
        <v>203</v>
      </c>
      <c r="G66">
        <v>115000</v>
      </c>
      <c r="H66" s="6" t="s">
        <v>147</v>
      </c>
      <c r="I66" s="6" t="s">
        <v>54</v>
      </c>
      <c r="J66" s="6" t="s">
        <v>27</v>
      </c>
    </row>
    <row r="67" spans="1:10" x14ac:dyDescent="0.25">
      <c r="A67" s="6" t="s">
        <v>13</v>
      </c>
      <c r="B67" s="6" t="s">
        <v>32</v>
      </c>
      <c r="C67" s="6" t="s">
        <v>33</v>
      </c>
      <c r="D67" s="6" t="s">
        <v>204</v>
      </c>
      <c r="E67" s="6" t="s">
        <v>34</v>
      </c>
      <c r="F67" s="6" t="s">
        <v>205</v>
      </c>
      <c r="G67">
        <v>0</v>
      </c>
      <c r="H67" s="6" t="s">
        <v>20</v>
      </c>
      <c r="I67" s="6" t="s">
        <v>21</v>
      </c>
      <c r="J67" s="6" t="s">
        <v>22</v>
      </c>
    </row>
    <row r="68" spans="1:10" x14ac:dyDescent="0.25">
      <c r="A68" s="6" t="s">
        <v>42</v>
      </c>
      <c r="B68" s="6" t="s">
        <v>23</v>
      </c>
      <c r="C68" s="6" t="s">
        <v>15</v>
      </c>
      <c r="D68" s="6" t="s">
        <v>207</v>
      </c>
      <c r="E68" s="6" t="s">
        <v>34</v>
      </c>
      <c r="F68" s="6" t="s">
        <v>61</v>
      </c>
      <c r="G68">
        <v>116000</v>
      </c>
      <c r="H68" s="6" t="s">
        <v>87</v>
      </c>
      <c r="I68" s="6" t="s">
        <v>31</v>
      </c>
      <c r="J68" s="6" t="s">
        <v>27</v>
      </c>
    </row>
    <row r="69" spans="1:10" x14ac:dyDescent="0.25">
      <c r="A69" s="6" t="s">
        <v>13</v>
      </c>
      <c r="B69" s="6" t="s">
        <v>475</v>
      </c>
      <c r="C69" s="6" t="s">
        <v>15</v>
      </c>
      <c r="D69" s="6" t="s">
        <v>208</v>
      </c>
      <c r="E69" s="6" t="s">
        <v>17</v>
      </c>
      <c r="F69" s="6" t="s">
        <v>25</v>
      </c>
      <c r="G69">
        <v>177000</v>
      </c>
      <c r="H69" s="6" t="s">
        <v>66</v>
      </c>
      <c r="I69" s="6" t="s">
        <v>49</v>
      </c>
      <c r="J69" s="6" t="s">
        <v>27</v>
      </c>
    </row>
    <row r="70" spans="1:10" x14ac:dyDescent="0.25">
      <c r="A70" s="6" t="s">
        <v>127</v>
      </c>
      <c r="B70" s="6" t="s">
        <v>32</v>
      </c>
      <c r="C70" s="6" t="s">
        <v>33</v>
      </c>
      <c r="D70" s="6" t="s">
        <v>28</v>
      </c>
      <c r="E70" s="6" t="s">
        <v>34</v>
      </c>
      <c r="F70" s="6" t="s">
        <v>209</v>
      </c>
      <c r="G70">
        <v>35000</v>
      </c>
      <c r="H70" s="6" t="s">
        <v>53</v>
      </c>
      <c r="I70" s="6" t="s">
        <v>49</v>
      </c>
      <c r="J70" s="6" t="s">
        <v>27</v>
      </c>
    </row>
    <row r="71" spans="1:10" x14ac:dyDescent="0.25">
      <c r="A71" s="6" t="s">
        <v>42</v>
      </c>
      <c r="B71" s="6" t="s">
        <v>475</v>
      </c>
      <c r="C71" s="6" t="s">
        <v>56</v>
      </c>
      <c r="D71" s="6" t="s">
        <v>106</v>
      </c>
      <c r="E71" s="6" t="s">
        <v>34</v>
      </c>
      <c r="F71" s="6" t="s">
        <v>174</v>
      </c>
      <c r="G71">
        <v>97000</v>
      </c>
      <c r="H71" s="6" t="s">
        <v>53</v>
      </c>
      <c r="I71" s="6" t="s">
        <v>49</v>
      </c>
      <c r="J71" s="6" t="s">
        <v>27</v>
      </c>
    </row>
    <row r="72" spans="1:10" x14ac:dyDescent="0.25">
      <c r="A72" s="6" t="s">
        <v>55</v>
      </c>
      <c r="B72" s="6" t="s">
        <v>475</v>
      </c>
      <c r="C72" s="6" t="s">
        <v>56</v>
      </c>
      <c r="D72" s="6" t="s">
        <v>211</v>
      </c>
      <c r="E72" s="6" t="s">
        <v>34</v>
      </c>
      <c r="F72" s="6" t="s">
        <v>86</v>
      </c>
      <c r="G72">
        <v>170000</v>
      </c>
      <c r="H72" s="6" t="s">
        <v>97</v>
      </c>
      <c r="I72" s="6" t="s">
        <v>21</v>
      </c>
      <c r="J72" s="6" t="s">
        <v>27</v>
      </c>
    </row>
    <row r="73" spans="1:10" x14ac:dyDescent="0.25">
      <c r="A73" s="6" t="s">
        <v>13</v>
      </c>
      <c r="B73" s="6" t="s">
        <v>32</v>
      </c>
      <c r="C73" s="6" t="s">
        <v>15</v>
      </c>
      <c r="D73" s="6" t="s">
        <v>212</v>
      </c>
      <c r="E73" s="6" t="s">
        <v>34</v>
      </c>
      <c r="F73" s="6" t="s">
        <v>213</v>
      </c>
      <c r="G73">
        <v>21000</v>
      </c>
      <c r="H73" s="6" t="s">
        <v>53</v>
      </c>
      <c r="I73" s="6" t="s">
        <v>31</v>
      </c>
      <c r="J73" s="6" t="s">
        <v>27</v>
      </c>
    </row>
    <row r="74" spans="1:10" x14ac:dyDescent="0.25">
      <c r="A74" s="6" t="s">
        <v>127</v>
      </c>
      <c r="B74" s="6" t="s">
        <v>475</v>
      </c>
      <c r="C74" s="6" t="s">
        <v>56</v>
      </c>
      <c r="D74" s="6" t="s">
        <v>142</v>
      </c>
      <c r="E74" s="6" t="s">
        <v>17</v>
      </c>
      <c r="F74" s="6" t="s">
        <v>99</v>
      </c>
      <c r="G74">
        <v>130000</v>
      </c>
      <c r="H74" s="6" t="s">
        <v>20</v>
      </c>
      <c r="I74" s="6" t="s">
        <v>49</v>
      </c>
      <c r="J74" s="6" t="s">
        <v>27</v>
      </c>
    </row>
    <row r="75" spans="1:10" x14ac:dyDescent="0.25">
      <c r="A75" s="6" t="s">
        <v>42</v>
      </c>
      <c r="B75" s="6" t="s">
        <v>32</v>
      </c>
      <c r="C75" s="6" t="s">
        <v>15</v>
      </c>
      <c r="D75" s="6" t="s">
        <v>215</v>
      </c>
      <c r="E75" s="6" t="s">
        <v>17</v>
      </c>
      <c r="F75" s="6" t="s">
        <v>216</v>
      </c>
      <c r="G75">
        <v>25000</v>
      </c>
      <c r="H75" s="6" t="s">
        <v>66</v>
      </c>
      <c r="I75" s="6" t="s">
        <v>49</v>
      </c>
      <c r="J75" s="6" t="s">
        <v>27</v>
      </c>
    </row>
    <row r="76" spans="1:10" x14ac:dyDescent="0.25">
      <c r="A76" s="6" t="s">
        <v>13</v>
      </c>
      <c r="B76" s="6" t="s">
        <v>23</v>
      </c>
      <c r="C76" s="6" t="s">
        <v>33</v>
      </c>
      <c r="D76" s="6" t="s">
        <v>118</v>
      </c>
      <c r="E76" s="6" t="s">
        <v>17</v>
      </c>
      <c r="F76" s="6" t="s">
        <v>164</v>
      </c>
      <c r="G76">
        <v>40000</v>
      </c>
      <c r="H76" s="6" t="s">
        <v>53</v>
      </c>
      <c r="I76" s="6" t="s">
        <v>49</v>
      </c>
      <c r="J76" s="6" t="s">
        <v>27</v>
      </c>
    </row>
    <row r="77" spans="1:10" x14ac:dyDescent="0.25">
      <c r="A77" s="6" t="s">
        <v>13</v>
      </c>
      <c r="B77" s="6" t="s">
        <v>23</v>
      </c>
      <c r="C77" s="6" t="s">
        <v>59</v>
      </c>
      <c r="D77" s="6" t="s">
        <v>82</v>
      </c>
      <c r="E77" s="6" t="s">
        <v>17</v>
      </c>
      <c r="F77" s="6" t="s">
        <v>124</v>
      </c>
      <c r="G77">
        <v>150000</v>
      </c>
      <c r="H77" s="6" t="s">
        <v>81</v>
      </c>
      <c r="I77" s="6" t="s">
        <v>49</v>
      </c>
      <c r="J77" s="6" t="s">
        <v>27</v>
      </c>
    </row>
    <row r="78" spans="1:10" x14ac:dyDescent="0.25">
      <c r="A78" s="6" t="s">
        <v>127</v>
      </c>
      <c r="B78" s="6" t="s">
        <v>475</v>
      </c>
      <c r="C78" s="6" t="s">
        <v>56</v>
      </c>
      <c r="D78" s="6" t="s">
        <v>60</v>
      </c>
      <c r="E78" s="6" t="s">
        <v>17</v>
      </c>
      <c r="F78" s="6" t="s">
        <v>217</v>
      </c>
      <c r="G78">
        <v>140000</v>
      </c>
      <c r="H78" s="6" t="s">
        <v>218</v>
      </c>
      <c r="I78" s="6" t="s">
        <v>54</v>
      </c>
      <c r="J78" s="6" t="s">
        <v>27</v>
      </c>
    </row>
    <row r="79" spans="1:10" x14ac:dyDescent="0.25">
      <c r="A79" s="6" t="s">
        <v>13</v>
      </c>
      <c r="B79" s="6" t="s">
        <v>23</v>
      </c>
      <c r="C79" s="6" t="s">
        <v>56</v>
      </c>
      <c r="D79" s="6" t="s">
        <v>219</v>
      </c>
      <c r="E79" s="6" t="s">
        <v>17</v>
      </c>
      <c r="F79" s="6" t="s">
        <v>220</v>
      </c>
      <c r="G79" t="s">
        <v>221</v>
      </c>
      <c r="H79" s="6" t="s">
        <v>53</v>
      </c>
      <c r="I79" s="6" t="s">
        <v>49</v>
      </c>
      <c r="J79" s="6" t="s">
        <v>27</v>
      </c>
    </row>
    <row r="80" spans="1:10" x14ac:dyDescent="0.25">
      <c r="A80" s="6" t="s">
        <v>13</v>
      </c>
      <c r="B80" s="6" t="s">
        <v>475</v>
      </c>
      <c r="C80" s="6" t="s">
        <v>59</v>
      </c>
      <c r="D80" s="6" t="s">
        <v>76</v>
      </c>
      <c r="E80" s="6" t="s">
        <v>17</v>
      </c>
      <c r="F80" s="6" t="s">
        <v>119</v>
      </c>
      <c r="G80">
        <v>270000</v>
      </c>
      <c r="H80" s="6" t="s">
        <v>53</v>
      </c>
      <c r="I80" s="6" t="s">
        <v>49</v>
      </c>
      <c r="J80" s="6" t="s">
        <v>27</v>
      </c>
    </row>
    <row r="81" spans="1:10" x14ac:dyDescent="0.25">
      <c r="A81" s="6" t="s">
        <v>13</v>
      </c>
      <c r="B81" s="6" t="s">
        <v>475</v>
      </c>
      <c r="C81" s="6" t="s">
        <v>56</v>
      </c>
      <c r="D81" s="6" t="s">
        <v>120</v>
      </c>
      <c r="E81" s="6" t="s">
        <v>17</v>
      </c>
      <c r="F81" s="6" t="s">
        <v>224</v>
      </c>
      <c r="G81">
        <v>180000</v>
      </c>
      <c r="H81" s="6" t="s">
        <v>30</v>
      </c>
      <c r="I81" s="6" t="s">
        <v>54</v>
      </c>
      <c r="J81" s="6" t="s">
        <v>27</v>
      </c>
    </row>
    <row r="82" spans="1:10" x14ac:dyDescent="0.25">
      <c r="A82" s="6" t="s">
        <v>13</v>
      </c>
      <c r="B82" s="6" t="s">
        <v>69</v>
      </c>
      <c r="C82" s="6" t="s">
        <v>59</v>
      </c>
      <c r="D82" s="6" t="s">
        <v>225</v>
      </c>
      <c r="E82" s="6" t="s">
        <v>34</v>
      </c>
      <c r="F82" s="6" t="s">
        <v>61</v>
      </c>
      <c r="G82">
        <v>150000</v>
      </c>
      <c r="H82" s="6" t="s">
        <v>81</v>
      </c>
      <c r="I82" s="6" t="s">
        <v>54</v>
      </c>
      <c r="J82" s="6" t="s">
        <v>27</v>
      </c>
    </row>
    <row r="83" spans="1:10" x14ac:dyDescent="0.25">
      <c r="A83" s="6" t="s">
        <v>13</v>
      </c>
      <c r="B83" s="6" t="s">
        <v>23</v>
      </c>
      <c r="C83" s="6" t="s">
        <v>15</v>
      </c>
      <c r="D83" s="6" t="s">
        <v>226</v>
      </c>
      <c r="E83" s="6" t="s">
        <v>17</v>
      </c>
      <c r="F83" s="6" t="s">
        <v>223</v>
      </c>
      <c r="G83">
        <v>200000</v>
      </c>
      <c r="H83" s="6" t="s">
        <v>36</v>
      </c>
      <c r="I83" s="6" t="s">
        <v>21</v>
      </c>
      <c r="J83" s="6" t="s">
        <v>22</v>
      </c>
    </row>
    <row r="84" spans="1:10" x14ac:dyDescent="0.25">
      <c r="A84" s="6" t="s">
        <v>13</v>
      </c>
      <c r="B84" s="6" t="s">
        <v>23</v>
      </c>
      <c r="C84" s="6" t="s">
        <v>56</v>
      </c>
      <c r="D84" s="6" t="s">
        <v>28</v>
      </c>
      <c r="E84" s="6" t="s">
        <v>17</v>
      </c>
      <c r="F84" s="6" t="s">
        <v>224</v>
      </c>
      <c r="G84">
        <v>108500</v>
      </c>
      <c r="H84" s="6" t="s">
        <v>48</v>
      </c>
      <c r="I84" s="6" t="s">
        <v>49</v>
      </c>
      <c r="J84" s="6" t="s">
        <v>27</v>
      </c>
    </row>
    <row r="85" spans="1:10" x14ac:dyDescent="0.25">
      <c r="A85" s="6" t="s">
        <v>13</v>
      </c>
      <c r="B85" s="6" t="s">
        <v>475</v>
      </c>
      <c r="C85" s="6" t="s">
        <v>56</v>
      </c>
      <c r="D85" s="6" t="s">
        <v>219</v>
      </c>
      <c r="E85" s="6" t="s">
        <v>17</v>
      </c>
      <c r="F85" s="6" t="s">
        <v>47</v>
      </c>
      <c r="G85">
        <v>45000</v>
      </c>
      <c r="H85" s="6" t="s">
        <v>30</v>
      </c>
      <c r="I85" s="6" t="s">
        <v>49</v>
      </c>
      <c r="J85" s="6" t="s">
        <v>27</v>
      </c>
    </row>
    <row r="86" spans="1:10" x14ac:dyDescent="0.25">
      <c r="A86" s="6" t="s">
        <v>13</v>
      </c>
      <c r="B86" s="6" t="s">
        <v>475</v>
      </c>
      <c r="C86" s="6" t="s">
        <v>56</v>
      </c>
      <c r="D86" s="6" t="s">
        <v>103</v>
      </c>
      <c r="E86" s="6" t="s">
        <v>34</v>
      </c>
      <c r="F86" s="6" t="s">
        <v>227</v>
      </c>
      <c r="G86">
        <v>100000</v>
      </c>
      <c r="H86" s="6" t="s">
        <v>66</v>
      </c>
      <c r="I86" s="6" t="s">
        <v>49</v>
      </c>
      <c r="J86" s="6" t="s">
        <v>27</v>
      </c>
    </row>
    <row r="87" spans="1:10" x14ac:dyDescent="0.25">
      <c r="A87" s="6" t="s">
        <v>13</v>
      </c>
      <c r="B87" s="6" t="s">
        <v>475</v>
      </c>
      <c r="C87" s="6" t="s">
        <v>56</v>
      </c>
      <c r="D87" s="6" t="s">
        <v>28</v>
      </c>
      <c r="E87" s="6" t="s">
        <v>17</v>
      </c>
      <c r="F87" s="6" t="s">
        <v>148</v>
      </c>
      <c r="G87">
        <v>108500</v>
      </c>
      <c r="H87" s="6" t="s">
        <v>48</v>
      </c>
      <c r="I87" s="6" t="s">
        <v>49</v>
      </c>
      <c r="J87" s="6" t="s">
        <v>27</v>
      </c>
    </row>
    <row r="88" spans="1:10" x14ac:dyDescent="0.25">
      <c r="A88" s="6" t="s">
        <v>13</v>
      </c>
      <c r="B88" s="6" t="s">
        <v>23</v>
      </c>
      <c r="C88" s="6" t="s">
        <v>15</v>
      </c>
      <c r="D88" s="6" t="s">
        <v>228</v>
      </c>
      <c r="E88" s="6" t="s">
        <v>34</v>
      </c>
      <c r="F88" s="6" t="s">
        <v>156</v>
      </c>
      <c r="G88">
        <v>77000</v>
      </c>
      <c r="H88" s="6" t="s">
        <v>20</v>
      </c>
      <c r="I88" s="6" t="s">
        <v>49</v>
      </c>
      <c r="J88" s="6" t="s">
        <v>22</v>
      </c>
    </row>
    <row r="89" spans="1:10" x14ac:dyDescent="0.25">
      <c r="A89" s="6" t="s">
        <v>13</v>
      </c>
      <c r="B89" s="6" t="s">
        <v>69</v>
      </c>
      <c r="C89" s="6" t="s">
        <v>56</v>
      </c>
      <c r="D89" s="6" t="s">
        <v>24</v>
      </c>
      <c r="E89" s="6" t="s">
        <v>17</v>
      </c>
      <c r="F89" s="6" t="s">
        <v>190</v>
      </c>
      <c r="G89">
        <v>260000</v>
      </c>
      <c r="H89" s="6" t="s">
        <v>71</v>
      </c>
      <c r="I89" s="6" t="s">
        <v>54</v>
      </c>
      <c r="J89" s="6" t="s">
        <v>27</v>
      </c>
    </row>
    <row r="90" spans="1:10" x14ac:dyDescent="0.25">
      <c r="A90" s="6" t="s">
        <v>42</v>
      </c>
      <c r="B90" s="6" t="s">
        <v>475</v>
      </c>
      <c r="C90" s="6" t="s">
        <v>56</v>
      </c>
      <c r="D90" s="6" t="s">
        <v>120</v>
      </c>
      <c r="E90" s="6" t="s">
        <v>34</v>
      </c>
      <c r="F90" s="6" t="s">
        <v>190</v>
      </c>
      <c r="G90">
        <v>450000</v>
      </c>
      <c r="H90" s="6" t="s">
        <v>20</v>
      </c>
      <c r="I90" s="6" t="s">
        <v>21</v>
      </c>
      <c r="J90" s="6" t="s">
        <v>27</v>
      </c>
    </row>
    <row r="91" spans="1:10" x14ac:dyDescent="0.25">
      <c r="A91" s="6" t="s">
        <v>42</v>
      </c>
      <c r="B91" s="6" t="s">
        <v>84</v>
      </c>
      <c r="C91" s="6" t="s">
        <v>45</v>
      </c>
      <c r="D91" s="6" t="s">
        <v>231</v>
      </c>
      <c r="E91" s="6" t="s">
        <v>17</v>
      </c>
      <c r="F91" s="6" t="s">
        <v>232</v>
      </c>
      <c r="G91">
        <v>185000</v>
      </c>
      <c r="H91" s="6" t="s">
        <v>48</v>
      </c>
      <c r="I91" s="6" t="s">
        <v>49</v>
      </c>
      <c r="J91" s="6" t="s">
        <v>27</v>
      </c>
    </row>
    <row r="92" spans="1:10" x14ac:dyDescent="0.25">
      <c r="A92" s="6" t="s">
        <v>13</v>
      </c>
      <c r="B92" s="6" t="s">
        <v>475</v>
      </c>
      <c r="C92" s="6" t="s">
        <v>33</v>
      </c>
      <c r="D92" s="6" t="s">
        <v>237</v>
      </c>
      <c r="E92" s="6" t="s">
        <v>17</v>
      </c>
      <c r="F92" s="6" t="s">
        <v>209</v>
      </c>
      <c r="G92">
        <v>60000</v>
      </c>
      <c r="H92" s="6" t="s">
        <v>87</v>
      </c>
      <c r="I92" s="6" t="s">
        <v>49</v>
      </c>
      <c r="J92" s="6" t="s">
        <v>27</v>
      </c>
    </row>
    <row r="93" spans="1:10" x14ac:dyDescent="0.25">
      <c r="A93" s="6" t="s">
        <v>13</v>
      </c>
      <c r="B93" s="6" t="s">
        <v>475</v>
      </c>
      <c r="C93" s="6" t="s">
        <v>56</v>
      </c>
      <c r="D93" s="6" t="s">
        <v>238</v>
      </c>
      <c r="E93" s="6" t="s">
        <v>17</v>
      </c>
      <c r="F93" s="6" t="s">
        <v>117</v>
      </c>
      <c r="G93">
        <v>94000</v>
      </c>
      <c r="H93" s="6" t="s">
        <v>218</v>
      </c>
      <c r="I93" s="6" t="s">
        <v>54</v>
      </c>
      <c r="J93" s="6" t="s">
        <v>27</v>
      </c>
    </row>
    <row r="94" spans="1:10" x14ac:dyDescent="0.25">
      <c r="A94" s="6" t="s">
        <v>42</v>
      </c>
      <c r="B94" s="6" t="s">
        <v>475</v>
      </c>
      <c r="C94" s="6" t="s">
        <v>56</v>
      </c>
      <c r="D94" s="6" t="s">
        <v>240</v>
      </c>
      <c r="E94" s="6" t="s">
        <v>17</v>
      </c>
      <c r="F94" s="6" t="s">
        <v>29</v>
      </c>
      <c r="G94">
        <v>201500</v>
      </c>
      <c r="H94" s="6" t="s">
        <v>48</v>
      </c>
      <c r="I94" s="6" t="s">
        <v>54</v>
      </c>
      <c r="J94" s="6" t="s">
        <v>27</v>
      </c>
    </row>
    <row r="95" spans="1:10" x14ac:dyDescent="0.25">
      <c r="A95" s="6" t="s">
        <v>13</v>
      </c>
      <c r="B95" s="6" t="s">
        <v>475</v>
      </c>
      <c r="C95" s="6" t="s">
        <v>15</v>
      </c>
      <c r="D95" s="6" t="s">
        <v>241</v>
      </c>
      <c r="E95" s="6" t="s">
        <v>17</v>
      </c>
      <c r="F95" s="6" t="s">
        <v>242</v>
      </c>
      <c r="G95">
        <v>130000</v>
      </c>
      <c r="H95" s="6" t="s">
        <v>243</v>
      </c>
      <c r="I95" s="6" t="s">
        <v>49</v>
      </c>
      <c r="J95" s="6" t="s">
        <v>27</v>
      </c>
    </row>
    <row r="96" spans="1:10" x14ac:dyDescent="0.25">
      <c r="A96" s="6" t="s">
        <v>13</v>
      </c>
      <c r="B96" s="6" t="s">
        <v>23</v>
      </c>
      <c r="C96" s="6" t="s">
        <v>15</v>
      </c>
      <c r="D96" s="6" t="s">
        <v>244</v>
      </c>
      <c r="E96" s="6" t="s">
        <v>17</v>
      </c>
      <c r="F96" s="6" t="s">
        <v>164</v>
      </c>
      <c r="G96">
        <v>90000</v>
      </c>
      <c r="H96" s="6" t="s">
        <v>81</v>
      </c>
      <c r="I96" s="6" t="s">
        <v>49</v>
      </c>
      <c r="J96" s="6" t="s">
        <v>27</v>
      </c>
    </row>
    <row r="97" spans="1:10" x14ac:dyDescent="0.25">
      <c r="A97" s="6" t="s">
        <v>127</v>
      </c>
      <c r="B97" s="6" t="s">
        <v>69</v>
      </c>
      <c r="C97" s="6" t="s">
        <v>56</v>
      </c>
      <c r="D97" s="6" t="s">
        <v>115</v>
      </c>
      <c r="E97" s="6" t="s">
        <v>17</v>
      </c>
      <c r="F97" s="6" t="s">
        <v>35</v>
      </c>
      <c r="G97">
        <v>250000</v>
      </c>
      <c r="H97" s="6" t="s">
        <v>58</v>
      </c>
      <c r="I97" s="6" t="s">
        <v>31</v>
      </c>
      <c r="J97" s="6" t="s">
        <v>22</v>
      </c>
    </row>
    <row r="98" spans="1:10" x14ac:dyDescent="0.25">
      <c r="A98" s="6" t="s">
        <v>13</v>
      </c>
      <c r="B98" s="6" t="s">
        <v>475</v>
      </c>
      <c r="C98" s="6" t="s">
        <v>56</v>
      </c>
      <c r="D98" s="6" t="s">
        <v>100</v>
      </c>
      <c r="E98" s="6" t="s">
        <v>17</v>
      </c>
      <c r="F98" s="6" t="s">
        <v>246</v>
      </c>
      <c r="G98">
        <v>40000</v>
      </c>
      <c r="H98" s="6" t="s">
        <v>20</v>
      </c>
      <c r="I98" s="6" t="s">
        <v>49</v>
      </c>
      <c r="J98" s="6" t="s">
        <v>27</v>
      </c>
    </row>
    <row r="99" spans="1:10" x14ac:dyDescent="0.25">
      <c r="A99" s="6" t="s">
        <v>42</v>
      </c>
      <c r="B99" s="6" t="s">
        <v>475</v>
      </c>
      <c r="C99" s="6" t="s">
        <v>59</v>
      </c>
      <c r="D99" s="6" t="s">
        <v>24</v>
      </c>
      <c r="E99" s="6" t="s">
        <v>17</v>
      </c>
      <c r="F99" s="6" t="s">
        <v>248</v>
      </c>
      <c r="G99">
        <v>130000</v>
      </c>
      <c r="H99" s="6" t="s">
        <v>53</v>
      </c>
      <c r="I99" s="6" t="s">
        <v>49</v>
      </c>
      <c r="J99" s="6" t="s">
        <v>22</v>
      </c>
    </row>
    <row r="100" spans="1:10" x14ac:dyDescent="0.25">
      <c r="A100" s="6" t="s">
        <v>13</v>
      </c>
      <c r="B100" s="6" t="s">
        <v>32</v>
      </c>
      <c r="C100" s="6" t="s">
        <v>15</v>
      </c>
      <c r="D100" s="6" t="s">
        <v>250</v>
      </c>
      <c r="E100" s="6" t="s">
        <v>17</v>
      </c>
      <c r="F100" s="6" t="s">
        <v>248</v>
      </c>
      <c r="G100">
        <v>15000</v>
      </c>
      <c r="H100" s="6" t="s">
        <v>20</v>
      </c>
      <c r="I100" s="6" t="s">
        <v>49</v>
      </c>
      <c r="J100" s="6" t="s">
        <v>27</v>
      </c>
    </row>
    <row r="101" spans="1:10" x14ac:dyDescent="0.25">
      <c r="A101" s="6" t="s">
        <v>13</v>
      </c>
      <c r="B101" s="6" t="s">
        <v>475</v>
      </c>
      <c r="C101" s="6" t="s">
        <v>56</v>
      </c>
      <c r="D101" s="6" t="s">
        <v>24</v>
      </c>
      <c r="E101" s="6" t="s">
        <v>34</v>
      </c>
      <c r="F101" s="6" t="s">
        <v>253</v>
      </c>
      <c r="G101">
        <v>180000</v>
      </c>
      <c r="H101" s="6" t="s">
        <v>254</v>
      </c>
      <c r="I101" s="6" t="s">
        <v>31</v>
      </c>
      <c r="J101" s="6" t="s">
        <v>27</v>
      </c>
    </row>
    <row r="102" spans="1:10" x14ac:dyDescent="0.25">
      <c r="A102" s="6" t="s">
        <v>13</v>
      </c>
      <c r="B102" s="6" t="s">
        <v>32</v>
      </c>
      <c r="C102" s="6" t="s">
        <v>33</v>
      </c>
      <c r="D102" s="6" t="s">
        <v>171</v>
      </c>
      <c r="E102" s="6" t="s">
        <v>17</v>
      </c>
      <c r="F102" s="6" t="s">
        <v>164</v>
      </c>
      <c r="G102">
        <v>25000</v>
      </c>
      <c r="H102" s="6" t="s">
        <v>20</v>
      </c>
      <c r="I102" s="6" t="s">
        <v>21</v>
      </c>
      <c r="J102" s="6" t="s">
        <v>22</v>
      </c>
    </row>
    <row r="103" spans="1:10" x14ac:dyDescent="0.25">
      <c r="A103" s="6" t="s">
        <v>13</v>
      </c>
      <c r="B103" s="6" t="s">
        <v>32</v>
      </c>
      <c r="C103" s="6" t="s">
        <v>15</v>
      </c>
      <c r="D103" s="6" t="s">
        <v>255</v>
      </c>
      <c r="E103" s="6" t="s">
        <v>34</v>
      </c>
      <c r="F103" s="6" t="s">
        <v>35</v>
      </c>
      <c r="G103">
        <v>20000</v>
      </c>
      <c r="H103" s="6" t="s">
        <v>138</v>
      </c>
      <c r="I103" s="6" t="s">
        <v>49</v>
      </c>
      <c r="J103" s="6" t="s">
        <v>22</v>
      </c>
    </row>
    <row r="104" spans="1:10" x14ac:dyDescent="0.25">
      <c r="A104" s="6" t="s">
        <v>42</v>
      </c>
      <c r="B104" s="6" t="s">
        <v>69</v>
      </c>
      <c r="C104" s="6" t="s">
        <v>56</v>
      </c>
      <c r="D104" s="6" t="s">
        <v>257</v>
      </c>
      <c r="E104" s="6" t="s">
        <v>17</v>
      </c>
      <c r="F104" s="6" t="s">
        <v>190</v>
      </c>
      <c r="G104">
        <v>200000</v>
      </c>
      <c r="H104" s="6" t="s">
        <v>81</v>
      </c>
      <c r="I104" s="6" t="s">
        <v>49</v>
      </c>
      <c r="J104" s="6" t="s">
        <v>22</v>
      </c>
    </row>
    <row r="105" spans="1:10" x14ac:dyDescent="0.25">
      <c r="A105" s="6" t="s">
        <v>13</v>
      </c>
      <c r="B105" s="6" t="s">
        <v>32</v>
      </c>
      <c r="C105" s="6" t="s">
        <v>33</v>
      </c>
      <c r="D105" s="6" t="s">
        <v>28</v>
      </c>
      <c r="E105" s="6" t="s">
        <v>34</v>
      </c>
      <c r="F105" s="6" t="s">
        <v>85</v>
      </c>
      <c r="G105">
        <v>40000</v>
      </c>
      <c r="H105" s="6" t="s">
        <v>48</v>
      </c>
      <c r="I105" s="6" t="s">
        <v>31</v>
      </c>
      <c r="J105" s="6" t="s">
        <v>22</v>
      </c>
    </row>
    <row r="106" spans="1:10" x14ac:dyDescent="0.25">
      <c r="A106" s="6" t="s">
        <v>42</v>
      </c>
      <c r="B106" s="6" t="s">
        <v>475</v>
      </c>
      <c r="C106" s="6" t="s">
        <v>56</v>
      </c>
      <c r="D106" s="6" t="s">
        <v>100</v>
      </c>
      <c r="E106" s="6" t="s">
        <v>34</v>
      </c>
      <c r="F106" s="6" t="s">
        <v>61</v>
      </c>
      <c r="G106">
        <v>100000</v>
      </c>
      <c r="H106" s="6" t="s">
        <v>20</v>
      </c>
      <c r="I106" s="6" t="s">
        <v>54</v>
      </c>
      <c r="J106" s="6" t="s">
        <v>22</v>
      </c>
    </row>
    <row r="107" spans="1:10" x14ac:dyDescent="0.25">
      <c r="A107" s="6" t="s">
        <v>55</v>
      </c>
      <c r="B107" s="6" t="s">
        <v>475</v>
      </c>
      <c r="C107" s="6" t="s">
        <v>56</v>
      </c>
      <c r="D107" s="6" t="s">
        <v>262</v>
      </c>
      <c r="E107" s="6" t="s">
        <v>34</v>
      </c>
      <c r="F107" s="6" t="s">
        <v>64</v>
      </c>
      <c r="G107">
        <v>240000</v>
      </c>
      <c r="H107" s="6" t="s">
        <v>264</v>
      </c>
      <c r="I107" s="6" t="s">
        <v>49</v>
      </c>
      <c r="J107" s="6" t="s">
        <v>27</v>
      </c>
    </row>
    <row r="108" spans="1:10" x14ac:dyDescent="0.25">
      <c r="A108" s="6" t="s">
        <v>13</v>
      </c>
      <c r="B108" s="6" t="s">
        <v>23</v>
      </c>
      <c r="C108" s="6" t="s">
        <v>33</v>
      </c>
      <c r="D108" s="6" t="s">
        <v>24</v>
      </c>
      <c r="E108" s="6" t="s">
        <v>17</v>
      </c>
      <c r="F108" s="6" t="s">
        <v>265</v>
      </c>
      <c r="G108">
        <v>50000</v>
      </c>
      <c r="H108" s="6" t="s">
        <v>53</v>
      </c>
      <c r="I108" s="6" t="s">
        <v>49</v>
      </c>
      <c r="J108" s="6" t="s">
        <v>22</v>
      </c>
    </row>
    <row r="109" spans="1:10" x14ac:dyDescent="0.25">
      <c r="A109" s="6" t="s">
        <v>13</v>
      </c>
      <c r="B109" s="6" t="s">
        <v>23</v>
      </c>
      <c r="C109" s="6" t="s">
        <v>33</v>
      </c>
      <c r="D109" s="6" t="s">
        <v>24</v>
      </c>
      <c r="E109" s="6" t="s">
        <v>17</v>
      </c>
      <c r="F109" s="6" t="s">
        <v>47</v>
      </c>
      <c r="G109">
        <v>85000</v>
      </c>
      <c r="H109" s="6" t="s">
        <v>58</v>
      </c>
      <c r="I109" s="6" t="s">
        <v>21</v>
      </c>
      <c r="J109" s="6" t="s">
        <v>27</v>
      </c>
    </row>
    <row r="110" spans="1:10" x14ac:dyDescent="0.25">
      <c r="A110" s="6" t="s">
        <v>13</v>
      </c>
      <c r="B110" s="6" t="s">
        <v>44</v>
      </c>
      <c r="C110" s="6" t="s">
        <v>56</v>
      </c>
      <c r="D110" s="6" t="s">
        <v>63</v>
      </c>
      <c r="E110" s="6" t="s">
        <v>17</v>
      </c>
      <c r="F110" s="6" t="s">
        <v>164</v>
      </c>
      <c r="G110">
        <v>180000</v>
      </c>
      <c r="H110" s="6" t="s">
        <v>87</v>
      </c>
      <c r="I110" s="6" t="s">
        <v>49</v>
      </c>
      <c r="J110" s="6" t="s">
        <v>27</v>
      </c>
    </row>
    <row r="111" spans="1:10" x14ac:dyDescent="0.25">
      <c r="A111" s="6" t="s">
        <v>13</v>
      </c>
      <c r="B111" s="6" t="s">
        <v>23</v>
      </c>
      <c r="C111" s="6" t="s">
        <v>15</v>
      </c>
      <c r="D111" s="6" t="s">
        <v>267</v>
      </c>
      <c r="E111" s="6" t="s">
        <v>34</v>
      </c>
      <c r="F111" s="6" t="s">
        <v>99</v>
      </c>
      <c r="G111">
        <v>70000</v>
      </c>
      <c r="H111" s="6" t="s">
        <v>268</v>
      </c>
      <c r="I111" s="6" t="s">
        <v>49</v>
      </c>
      <c r="J111" s="6" t="s">
        <v>27</v>
      </c>
    </row>
    <row r="112" spans="1:10" x14ac:dyDescent="0.25">
      <c r="A112" s="6" t="s">
        <v>55</v>
      </c>
      <c r="B112" s="6" t="s">
        <v>69</v>
      </c>
      <c r="C112" s="6" t="s">
        <v>45</v>
      </c>
      <c r="D112" s="6" t="s">
        <v>270</v>
      </c>
      <c r="E112" s="6" t="s">
        <v>34</v>
      </c>
      <c r="F112" s="6" t="s">
        <v>271</v>
      </c>
      <c r="G112">
        <v>270000</v>
      </c>
      <c r="H112" s="6" t="s">
        <v>272</v>
      </c>
      <c r="I112" s="6" t="s">
        <v>54</v>
      </c>
      <c r="J112" s="6" t="s">
        <v>27</v>
      </c>
    </row>
    <row r="113" spans="1:10" x14ac:dyDescent="0.25">
      <c r="A113" s="6" t="s">
        <v>13</v>
      </c>
      <c r="B113" s="6" t="s">
        <v>475</v>
      </c>
      <c r="C113" s="6" t="s">
        <v>56</v>
      </c>
      <c r="D113" s="6" t="s">
        <v>118</v>
      </c>
      <c r="E113" s="6" t="s">
        <v>17</v>
      </c>
      <c r="F113" s="6" t="s">
        <v>85</v>
      </c>
      <c r="G113">
        <v>50000</v>
      </c>
      <c r="H113" s="6" t="s">
        <v>273</v>
      </c>
      <c r="I113" s="6" t="s">
        <v>31</v>
      </c>
      <c r="J113" s="6" t="s">
        <v>22</v>
      </c>
    </row>
    <row r="114" spans="1:10" x14ac:dyDescent="0.25">
      <c r="A114" s="6" t="s">
        <v>13</v>
      </c>
      <c r="B114" s="6" t="s">
        <v>32</v>
      </c>
      <c r="C114" s="6" t="s">
        <v>33</v>
      </c>
      <c r="D114" s="6" t="s">
        <v>274</v>
      </c>
      <c r="E114" s="6" t="s">
        <v>17</v>
      </c>
      <c r="F114" s="6" t="s">
        <v>29</v>
      </c>
      <c r="G114">
        <v>25000</v>
      </c>
      <c r="H114" s="6" t="s">
        <v>20</v>
      </c>
      <c r="I114" s="6" t="s">
        <v>49</v>
      </c>
      <c r="J114" s="6" t="s">
        <v>27</v>
      </c>
    </row>
    <row r="115" spans="1:10" x14ac:dyDescent="0.25">
      <c r="A115" s="6" t="s">
        <v>13</v>
      </c>
      <c r="B115" s="6" t="s">
        <v>475</v>
      </c>
      <c r="C115" s="6" t="s">
        <v>15</v>
      </c>
      <c r="D115" s="6" t="s">
        <v>275</v>
      </c>
      <c r="E115" s="6" t="s">
        <v>34</v>
      </c>
      <c r="F115" s="6" t="s">
        <v>276</v>
      </c>
      <c r="G115">
        <v>80000</v>
      </c>
      <c r="H115" s="6" t="s">
        <v>277</v>
      </c>
      <c r="I115" s="6" t="s">
        <v>31</v>
      </c>
      <c r="J115" s="6" t="s">
        <v>27</v>
      </c>
    </row>
    <row r="116" spans="1:10" x14ac:dyDescent="0.25">
      <c r="A116" s="6" t="s">
        <v>13</v>
      </c>
      <c r="B116" s="6" t="s">
        <v>475</v>
      </c>
      <c r="C116" s="6" t="s">
        <v>56</v>
      </c>
      <c r="D116" s="6" t="s">
        <v>244</v>
      </c>
      <c r="E116" s="6" t="s">
        <v>34</v>
      </c>
      <c r="F116" s="6" t="s">
        <v>278</v>
      </c>
      <c r="G116">
        <v>260000</v>
      </c>
      <c r="H116" s="6" t="s">
        <v>264</v>
      </c>
      <c r="I116" s="6" t="s">
        <v>49</v>
      </c>
      <c r="J116" s="6" t="s">
        <v>27</v>
      </c>
    </row>
    <row r="117" spans="1:10" x14ac:dyDescent="0.25">
      <c r="A117" s="6" t="s">
        <v>13</v>
      </c>
      <c r="B117" s="6" t="s">
        <v>23</v>
      </c>
      <c r="C117" s="6" t="s">
        <v>15</v>
      </c>
      <c r="D117" s="6" t="s">
        <v>123</v>
      </c>
      <c r="E117" s="6" t="s">
        <v>34</v>
      </c>
      <c r="F117" s="6" t="s">
        <v>279</v>
      </c>
      <c r="G117">
        <v>120000</v>
      </c>
      <c r="H117" s="6" t="s">
        <v>48</v>
      </c>
      <c r="I117" s="6" t="s">
        <v>49</v>
      </c>
      <c r="J117" s="6" t="s">
        <v>22</v>
      </c>
    </row>
    <row r="118" spans="1:10" x14ac:dyDescent="0.25">
      <c r="A118" s="6" t="s">
        <v>13</v>
      </c>
      <c r="B118" s="6" t="s">
        <v>475</v>
      </c>
      <c r="C118" s="6" t="s">
        <v>33</v>
      </c>
      <c r="D118" s="6" t="s">
        <v>80</v>
      </c>
      <c r="E118" s="6" t="s">
        <v>17</v>
      </c>
      <c r="F118" s="6" t="s">
        <v>223</v>
      </c>
      <c r="G118">
        <v>132000</v>
      </c>
      <c r="H118" s="6" t="s">
        <v>81</v>
      </c>
      <c r="I118" s="6" t="s">
        <v>49</v>
      </c>
      <c r="J118" s="6" t="s">
        <v>27</v>
      </c>
    </row>
    <row r="119" spans="1:10" x14ac:dyDescent="0.25">
      <c r="A119" s="6" t="s">
        <v>13</v>
      </c>
      <c r="B119" s="6" t="s">
        <v>23</v>
      </c>
      <c r="C119" s="6" t="s">
        <v>33</v>
      </c>
      <c r="D119" s="6" t="s">
        <v>282</v>
      </c>
      <c r="E119" s="6" t="s">
        <v>34</v>
      </c>
      <c r="F119" s="6" t="s">
        <v>114</v>
      </c>
      <c r="G119">
        <v>60000</v>
      </c>
      <c r="H119" s="6" t="s">
        <v>81</v>
      </c>
      <c r="I119" s="6" t="s">
        <v>49</v>
      </c>
      <c r="J119" s="6" t="s">
        <v>27</v>
      </c>
    </row>
    <row r="120" spans="1:10" x14ac:dyDescent="0.25">
      <c r="A120" s="6" t="s">
        <v>127</v>
      </c>
      <c r="B120" s="6" t="s">
        <v>69</v>
      </c>
      <c r="C120" s="6" t="s">
        <v>45</v>
      </c>
      <c r="D120" s="6" t="s">
        <v>142</v>
      </c>
      <c r="E120" s="6" t="s">
        <v>34</v>
      </c>
      <c r="F120" s="6" t="s">
        <v>283</v>
      </c>
      <c r="G120">
        <v>450000</v>
      </c>
      <c r="H120" s="6" t="s">
        <v>30</v>
      </c>
      <c r="I120" s="6" t="s">
        <v>31</v>
      </c>
      <c r="J120" s="6" t="s">
        <v>27</v>
      </c>
    </row>
    <row r="121" spans="1:10" x14ac:dyDescent="0.25">
      <c r="A121" s="6" t="s">
        <v>13</v>
      </c>
      <c r="B121" s="6" t="s">
        <v>475</v>
      </c>
      <c r="C121" s="6" t="s">
        <v>56</v>
      </c>
      <c r="D121" s="6" t="s">
        <v>28</v>
      </c>
      <c r="E121" s="6" t="s">
        <v>17</v>
      </c>
      <c r="F121" s="6" t="s">
        <v>287</v>
      </c>
      <c r="G121">
        <v>60000</v>
      </c>
      <c r="H121" s="6" t="s">
        <v>48</v>
      </c>
      <c r="I121" s="6" t="s">
        <v>49</v>
      </c>
      <c r="J121" s="6" t="s">
        <v>22</v>
      </c>
    </row>
    <row r="122" spans="1:10" x14ac:dyDescent="0.25">
      <c r="A122" s="6" t="s">
        <v>42</v>
      </c>
      <c r="B122" s="6" t="s">
        <v>475</v>
      </c>
      <c r="C122" s="6" t="s">
        <v>15</v>
      </c>
      <c r="D122" s="6" t="s">
        <v>103</v>
      </c>
      <c r="E122" s="6" t="s">
        <v>34</v>
      </c>
      <c r="F122" s="6" t="s">
        <v>289</v>
      </c>
      <c r="G122">
        <v>100000</v>
      </c>
      <c r="H122" s="6" t="s">
        <v>291</v>
      </c>
      <c r="I122" s="6" t="s">
        <v>21</v>
      </c>
      <c r="J122" s="6" t="s">
        <v>27</v>
      </c>
    </row>
    <row r="123" spans="1:10" x14ac:dyDescent="0.25">
      <c r="A123" s="6" t="s">
        <v>42</v>
      </c>
      <c r="B123" s="6" t="s">
        <v>69</v>
      </c>
      <c r="C123" s="6" t="s">
        <v>56</v>
      </c>
      <c r="D123" s="6" t="s">
        <v>76</v>
      </c>
      <c r="E123" s="6" t="s">
        <v>34</v>
      </c>
      <c r="F123" s="6" t="s">
        <v>99</v>
      </c>
      <c r="G123">
        <v>95000</v>
      </c>
      <c r="H123" s="6" t="s">
        <v>293</v>
      </c>
      <c r="I123" s="6" t="s">
        <v>49</v>
      </c>
      <c r="J123" s="6" t="s">
        <v>27</v>
      </c>
    </row>
    <row r="124" spans="1:10" x14ac:dyDescent="0.25">
      <c r="A124" s="6" t="s">
        <v>13</v>
      </c>
      <c r="B124" s="6" t="s">
        <v>475</v>
      </c>
      <c r="C124" s="6" t="s">
        <v>15</v>
      </c>
      <c r="D124" s="6" t="s">
        <v>294</v>
      </c>
      <c r="E124" s="6" t="s">
        <v>34</v>
      </c>
      <c r="F124" s="6" t="s">
        <v>286</v>
      </c>
      <c r="G124">
        <v>83000</v>
      </c>
      <c r="H124" s="6" t="s">
        <v>138</v>
      </c>
      <c r="I124" s="6" t="s">
        <v>49</v>
      </c>
      <c r="J124" s="6" t="s">
        <v>27</v>
      </c>
    </row>
    <row r="125" spans="1:10" x14ac:dyDescent="0.25">
      <c r="A125" s="6" t="s">
        <v>13</v>
      </c>
      <c r="B125" s="6" t="s">
        <v>32</v>
      </c>
      <c r="C125" s="6" t="s">
        <v>15</v>
      </c>
      <c r="D125" s="6" t="s">
        <v>295</v>
      </c>
      <c r="E125" s="6" t="s">
        <v>34</v>
      </c>
      <c r="F125" s="6" t="s">
        <v>164</v>
      </c>
      <c r="G125">
        <v>30000</v>
      </c>
      <c r="H125" s="6" t="s">
        <v>296</v>
      </c>
      <c r="I125" s="6" t="s">
        <v>21</v>
      </c>
      <c r="J125" s="6" t="s">
        <v>22</v>
      </c>
    </row>
    <row r="126" spans="1:10" x14ac:dyDescent="0.25">
      <c r="A126" s="6" t="s">
        <v>127</v>
      </c>
      <c r="B126" s="6" t="s">
        <v>32</v>
      </c>
      <c r="C126" s="6" t="s">
        <v>33</v>
      </c>
      <c r="D126" s="6" t="s">
        <v>299</v>
      </c>
      <c r="E126" s="6" t="s">
        <v>34</v>
      </c>
      <c r="F126" s="6" t="s">
        <v>300</v>
      </c>
      <c r="G126" t="s">
        <v>301</v>
      </c>
      <c r="H126" s="6" t="s">
        <v>48</v>
      </c>
      <c r="I126" s="6" t="s">
        <v>21</v>
      </c>
      <c r="J126" s="6" t="s">
        <v>22</v>
      </c>
    </row>
    <row r="127" spans="1:10" x14ac:dyDescent="0.25">
      <c r="A127" s="6" t="s">
        <v>13</v>
      </c>
      <c r="B127" s="6" t="s">
        <v>475</v>
      </c>
      <c r="C127" s="6" t="s">
        <v>15</v>
      </c>
      <c r="D127" s="6" t="s">
        <v>76</v>
      </c>
      <c r="E127" s="6" t="s">
        <v>17</v>
      </c>
      <c r="F127" s="6" t="s">
        <v>119</v>
      </c>
      <c r="G127">
        <v>100000</v>
      </c>
      <c r="H127" s="6" t="s">
        <v>48</v>
      </c>
      <c r="I127" s="6" t="s">
        <v>49</v>
      </c>
      <c r="J127" s="6" t="s">
        <v>27</v>
      </c>
    </row>
    <row r="128" spans="1:10" x14ac:dyDescent="0.25">
      <c r="A128" s="6" t="s">
        <v>13</v>
      </c>
      <c r="B128" s="6" t="s">
        <v>32</v>
      </c>
      <c r="C128" s="6" t="s">
        <v>33</v>
      </c>
      <c r="D128" s="6" t="s">
        <v>24</v>
      </c>
      <c r="E128" s="6" t="s">
        <v>34</v>
      </c>
      <c r="F128" s="6" t="s">
        <v>302</v>
      </c>
      <c r="G128" t="s">
        <v>303</v>
      </c>
      <c r="H128" s="6" t="s">
        <v>36</v>
      </c>
      <c r="I128" s="6" t="s">
        <v>21</v>
      </c>
      <c r="J128" s="6" t="s">
        <v>22</v>
      </c>
    </row>
    <row r="129" spans="1:10" x14ac:dyDescent="0.25">
      <c r="A129" s="6" t="s">
        <v>13</v>
      </c>
      <c r="B129" s="6" t="s">
        <v>23</v>
      </c>
      <c r="C129" s="6" t="s">
        <v>15</v>
      </c>
      <c r="D129" s="6" t="s">
        <v>24</v>
      </c>
      <c r="E129" s="6" t="s">
        <v>34</v>
      </c>
      <c r="F129" s="6" t="s">
        <v>304</v>
      </c>
      <c r="G129">
        <v>40000</v>
      </c>
      <c r="H129" s="6" t="s">
        <v>199</v>
      </c>
      <c r="I129" s="6" t="s">
        <v>31</v>
      </c>
      <c r="J129" s="6" t="s">
        <v>22</v>
      </c>
    </row>
    <row r="130" spans="1:10" x14ac:dyDescent="0.25">
      <c r="A130" s="6" t="s">
        <v>42</v>
      </c>
      <c r="B130" s="6" t="s">
        <v>475</v>
      </c>
      <c r="C130" s="6" t="s">
        <v>56</v>
      </c>
      <c r="D130" s="6" t="s">
        <v>46</v>
      </c>
      <c r="E130" s="6" t="s">
        <v>17</v>
      </c>
      <c r="F130" s="6" t="s">
        <v>95</v>
      </c>
      <c r="G130">
        <v>65000</v>
      </c>
      <c r="H130" s="6" t="s">
        <v>81</v>
      </c>
      <c r="I130" s="6" t="s">
        <v>49</v>
      </c>
      <c r="J130" s="6" t="s">
        <v>22</v>
      </c>
    </row>
    <row r="131" spans="1:10" x14ac:dyDescent="0.25">
      <c r="A131" s="6" t="s">
        <v>55</v>
      </c>
      <c r="B131" s="6" t="s">
        <v>475</v>
      </c>
      <c r="C131" s="6" t="s">
        <v>56</v>
      </c>
      <c r="D131" s="6" t="s">
        <v>306</v>
      </c>
      <c r="E131" s="6" t="s">
        <v>34</v>
      </c>
      <c r="F131" s="6" t="s">
        <v>307</v>
      </c>
      <c r="G131">
        <v>65000</v>
      </c>
      <c r="H131" s="6" t="s">
        <v>199</v>
      </c>
      <c r="I131" s="6" t="s">
        <v>49</v>
      </c>
      <c r="J131" s="6" t="s">
        <v>27</v>
      </c>
    </row>
    <row r="132" spans="1:10" x14ac:dyDescent="0.25">
      <c r="A132" s="6" t="s">
        <v>13</v>
      </c>
      <c r="B132" s="6" t="s">
        <v>475</v>
      </c>
      <c r="C132" s="6" t="s">
        <v>56</v>
      </c>
      <c r="D132" s="6" t="s">
        <v>76</v>
      </c>
      <c r="E132" s="6" t="s">
        <v>34</v>
      </c>
      <c r="F132" s="6" t="s">
        <v>29</v>
      </c>
      <c r="G132">
        <v>109000</v>
      </c>
      <c r="H132" s="6" t="s">
        <v>30</v>
      </c>
      <c r="I132" s="6" t="s">
        <v>31</v>
      </c>
      <c r="J132" s="6" t="s">
        <v>27</v>
      </c>
    </row>
    <row r="133" spans="1:10" x14ac:dyDescent="0.25">
      <c r="A133" s="6" t="s">
        <v>13</v>
      </c>
      <c r="B133" s="6" t="s">
        <v>475</v>
      </c>
      <c r="C133" s="6" t="s">
        <v>56</v>
      </c>
      <c r="D133" s="6" t="s">
        <v>120</v>
      </c>
      <c r="E133" s="6" t="s">
        <v>34</v>
      </c>
      <c r="F133" s="6" t="s">
        <v>308</v>
      </c>
      <c r="G133">
        <v>70000</v>
      </c>
      <c r="H133" s="6" t="s">
        <v>48</v>
      </c>
      <c r="I133" s="6" t="s">
        <v>49</v>
      </c>
      <c r="J133" s="6" t="s">
        <v>27</v>
      </c>
    </row>
    <row r="134" spans="1:10" x14ac:dyDescent="0.25">
      <c r="A134" s="6" t="s">
        <v>13</v>
      </c>
      <c r="B134" s="6" t="s">
        <v>475</v>
      </c>
      <c r="C134" s="6" t="s">
        <v>56</v>
      </c>
      <c r="D134" s="6" t="s">
        <v>16</v>
      </c>
      <c r="E134" s="6" t="s">
        <v>34</v>
      </c>
      <c r="F134" s="6" t="s">
        <v>312</v>
      </c>
      <c r="G134">
        <v>100000</v>
      </c>
      <c r="H134" s="6" t="s">
        <v>66</v>
      </c>
      <c r="I134" s="6" t="s">
        <v>49</v>
      </c>
      <c r="J134" s="6" t="s">
        <v>27</v>
      </c>
    </row>
    <row r="135" spans="1:10" x14ac:dyDescent="0.25">
      <c r="A135" s="6" t="s">
        <v>13</v>
      </c>
      <c r="B135" s="6" t="s">
        <v>23</v>
      </c>
      <c r="C135" s="6" t="s">
        <v>15</v>
      </c>
      <c r="D135" s="6" t="s">
        <v>24</v>
      </c>
      <c r="E135" s="6" t="s">
        <v>17</v>
      </c>
      <c r="F135" s="6" t="s">
        <v>85</v>
      </c>
      <c r="G135">
        <v>30000</v>
      </c>
      <c r="H135" s="6" t="s">
        <v>20</v>
      </c>
      <c r="I135" s="6" t="s">
        <v>49</v>
      </c>
      <c r="J135" s="6" t="s">
        <v>22</v>
      </c>
    </row>
    <row r="136" spans="1:10" x14ac:dyDescent="0.25">
      <c r="A136" s="6" t="s">
        <v>13</v>
      </c>
      <c r="B136" s="6" t="s">
        <v>23</v>
      </c>
      <c r="C136" s="6" t="s">
        <v>33</v>
      </c>
      <c r="D136" s="6" t="s">
        <v>28</v>
      </c>
      <c r="E136" s="6" t="s">
        <v>34</v>
      </c>
      <c r="F136" s="6" t="s">
        <v>217</v>
      </c>
      <c r="G136">
        <v>400000</v>
      </c>
      <c r="H136" s="6" t="s">
        <v>97</v>
      </c>
      <c r="I136" s="6" t="s">
        <v>21</v>
      </c>
      <c r="J136" s="6" t="s">
        <v>27</v>
      </c>
    </row>
    <row r="137" spans="1:10" x14ac:dyDescent="0.25">
      <c r="A137" s="6" t="s">
        <v>13</v>
      </c>
      <c r="B137" s="6" t="s">
        <v>69</v>
      </c>
      <c r="C137" s="6" t="s">
        <v>56</v>
      </c>
      <c r="D137" s="6" t="s">
        <v>274</v>
      </c>
      <c r="E137" s="6" t="s">
        <v>34</v>
      </c>
      <c r="F137" s="6" t="s">
        <v>286</v>
      </c>
      <c r="G137">
        <v>70000</v>
      </c>
      <c r="H137" s="6" t="s">
        <v>87</v>
      </c>
      <c r="I137" s="6" t="s">
        <v>49</v>
      </c>
      <c r="J137" s="6" t="s">
        <v>27</v>
      </c>
    </row>
    <row r="138" spans="1:10" x14ac:dyDescent="0.25">
      <c r="A138" s="6" t="s">
        <v>13</v>
      </c>
      <c r="B138" s="6" t="s">
        <v>23</v>
      </c>
      <c r="C138" s="6" t="s">
        <v>56</v>
      </c>
      <c r="D138" s="6" t="s">
        <v>317</v>
      </c>
      <c r="E138" s="6" t="s">
        <v>34</v>
      </c>
      <c r="F138" s="6" t="s">
        <v>265</v>
      </c>
      <c r="G138">
        <v>312000</v>
      </c>
      <c r="H138" s="6" t="s">
        <v>81</v>
      </c>
      <c r="I138" s="6" t="s">
        <v>21</v>
      </c>
      <c r="J138" s="6" t="s">
        <v>27</v>
      </c>
    </row>
    <row r="139" spans="1:10" x14ac:dyDescent="0.25">
      <c r="A139" s="6" t="s">
        <v>13</v>
      </c>
      <c r="B139" s="6" t="s">
        <v>475</v>
      </c>
      <c r="C139" s="6" t="s">
        <v>56</v>
      </c>
      <c r="D139" s="6" t="s">
        <v>318</v>
      </c>
      <c r="E139" s="6" t="s">
        <v>17</v>
      </c>
      <c r="F139" s="6" t="s">
        <v>29</v>
      </c>
      <c r="G139">
        <v>100000</v>
      </c>
      <c r="H139" s="6" t="s">
        <v>48</v>
      </c>
      <c r="I139" s="6" t="s">
        <v>49</v>
      </c>
      <c r="J139" s="6" t="s">
        <v>27</v>
      </c>
    </row>
    <row r="140" spans="1:10" x14ac:dyDescent="0.25">
      <c r="A140" s="6" t="s">
        <v>13</v>
      </c>
      <c r="B140" s="6" t="s">
        <v>32</v>
      </c>
      <c r="C140" s="6" t="s">
        <v>15</v>
      </c>
      <c r="D140" s="6" t="s">
        <v>319</v>
      </c>
      <c r="E140" s="6" t="s">
        <v>34</v>
      </c>
      <c r="F140" s="6" t="s">
        <v>156</v>
      </c>
      <c r="G140">
        <v>25000</v>
      </c>
      <c r="H140" s="6" t="s">
        <v>20</v>
      </c>
      <c r="I140" s="6" t="s">
        <v>49</v>
      </c>
      <c r="J140" s="6" t="s">
        <v>27</v>
      </c>
    </row>
    <row r="141" spans="1:10" x14ac:dyDescent="0.25">
      <c r="A141" s="6" t="s">
        <v>13</v>
      </c>
      <c r="B141" s="6" t="s">
        <v>32</v>
      </c>
      <c r="C141" s="6" t="s">
        <v>15</v>
      </c>
      <c r="D141" s="6" t="s">
        <v>219</v>
      </c>
      <c r="E141" s="6" t="s">
        <v>34</v>
      </c>
      <c r="F141" s="6" t="s">
        <v>320</v>
      </c>
      <c r="G141">
        <v>18000</v>
      </c>
      <c r="H141" s="6" t="s">
        <v>36</v>
      </c>
      <c r="I141" s="6" t="s">
        <v>31</v>
      </c>
      <c r="J141" s="6" t="s">
        <v>22</v>
      </c>
    </row>
    <row r="142" spans="1:10" x14ac:dyDescent="0.25">
      <c r="A142" s="6" t="s">
        <v>13</v>
      </c>
      <c r="B142" s="6" t="s">
        <v>475</v>
      </c>
      <c r="C142" s="6" t="s">
        <v>59</v>
      </c>
      <c r="D142" s="6" t="s">
        <v>323</v>
      </c>
      <c r="E142" s="6" t="s">
        <v>17</v>
      </c>
      <c r="F142" s="6" t="s">
        <v>29</v>
      </c>
      <c r="G142">
        <v>124000</v>
      </c>
      <c r="H142" s="6" t="s">
        <v>218</v>
      </c>
      <c r="I142" s="6" t="s">
        <v>49</v>
      </c>
      <c r="J142" s="6" t="s">
        <v>27</v>
      </c>
    </row>
    <row r="143" spans="1:10" x14ac:dyDescent="0.25">
      <c r="A143" s="6" t="s">
        <v>13</v>
      </c>
      <c r="B143" s="6" t="s">
        <v>475</v>
      </c>
      <c r="C143" s="6" t="s">
        <v>56</v>
      </c>
      <c r="D143" s="6" t="s">
        <v>204</v>
      </c>
      <c r="E143" s="6" t="s">
        <v>34</v>
      </c>
      <c r="F143" s="6" t="s">
        <v>324</v>
      </c>
      <c r="G143">
        <v>310000</v>
      </c>
      <c r="H143" s="6" t="s">
        <v>48</v>
      </c>
      <c r="I143" s="6" t="s">
        <v>21</v>
      </c>
      <c r="J143" s="6" t="s">
        <v>27</v>
      </c>
    </row>
    <row r="144" spans="1:10" x14ac:dyDescent="0.25">
      <c r="A144" s="6" t="s">
        <v>13</v>
      </c>
      <c r="B144" s="6" t="s">
        <v>32</v>
      </c>
      <c r="C144" s="6" t="s">
        <v>33</v>
      </c>
      <c r="D144" s="6" t="s">
        <v>270</v>
      </c>
      <c r="E144" s="6" t="s">
        <v>17</v>
      </c>
      <c r="F144" s="6" t="s">
        <v>183</v>
      </c>
      <c r="G144">
        <v>25000</v>
      </c>
      <c r="H144" s="6" t="s">
        <v>20</v>
      </c>
      <c r="I144" s="6" t="s">
        <v>31</v>
      </c>
      <c r="J144" s="6" t="s">
        <v>22</v>
      </c>
    </row>
    <row r="145" spans="1:10" x14ac:dyDescent="0.25">
      <c r="A145" s="6" t="s">
        <v>13</v>
      </c>
      <c r="B145" s="6" t="s">
        <v>69</v>
      </c>
      <c r="C145" s="6" t="s">
        <v>59</v>
      </c>
      <c r="D145" s="6" t="s">
        <v>331</v>
      </c>
      <c r="E145" s="6" t="s">
        <v>34</v>
      </c>
      <c r="F145" s="6" t="s">
        <v>332</v>
      </c>
      <c r="G145">
        <v>75000</v>
      </c>
      <c r="H145" s="6" t="s">
        <v>53</v>
      </c>
      <c r="I145" s="6" t="s">
        <v>31</v>
      </c>
      <c r="J145" s="6" t="s">
        <v>22</v>
      </c>
    </row>
    <row r="146" spans="1:10" x14ac:dyDescent="0.25">
      <c r="A146" s="6" t="s">
        <v>127</v>
      </c>
      <c r="B146" s="6" t="s">
        <v>69</v>
      </c>
      <c r="C146" s="6" t="s">
        <v>15</v>
      </c>
      <c r="D146" s="6" t="s">
        <v>28</v>
      </c>
      <c r="E146" s="6" t="s">
        <v>34</v>
      </c>
      <c r="F146" s="6" t="s">
        <v>96</v>
      </c>
      <c r="G146">
        <v>254000</v>
      </c>
      <c r="H146" s="6" t="s">
        <v>20</v>
      </c>
      <c r="I146" s="6" t="s">
        <v>54</v>
      </c>
      <c r="J146" s="6" t="s">
        <v>22</v>
      </c>
    </row>
    <row r="147" spans="1:10" x14ac:dyDescent="0.25">
      <c r="A147" s="6" t="s">
        <v>13</v>
      </c>
      <c r="B147" s="6" t="s">
        <v>69</v>
      </c>
      <c r="C147" s="6" t="s">
        <v>15</v>
      </c>
      <c r="D147" s="6" t="s">
        <v>333</v>
      </c>
      <c r="E147" s="6" t="s">
        <v>34</v>
      </c>
      <c r="F147" s="6" t="s">
        <v>77</v>
      </c>
      <c r="G147">
        <v>143500</v>
      </c>
      <c r="H147" s="6" t="s">
        <v>335</v>
      </c>
      <c r="I147" s="6" t="s">
        <v>54</v>
      </c>
      <c r="J147" s="6" t="s">
        <v>27</v>
      </c>
    </row>
    <row r="148" spans="1:10" x14ac:dyDescent="0.25">
      <c r="A148" s="6" t="s">
        <v>13</v>
      </c>
      <c r="B148" s="6" t="s">
        <v>23</v>
      </c>
      <c r="C148" s="6" t="s">
        <v>15</v>
      </c>
      <c r="D148" s="6" t="s">
        <v>327</v>
      </c>
      <c r="E148" s="6" t="s">
        <v>17</v>
      </c>
      <c r="F148" s="6" t="s">
        <v>190</v>
      </c>
      <c r="G148">
        <v>75000</v>
      </c>
      <c r="H148" s="6" t="s">
        <v>199</v>
      </c>
      <c r="I148" s="6" t="s">
        <v>31</v>
      </c>
      <c r="J148" s="6" t="s">
        <v>22</v>
      </c>
    </row>
    <row r="149" spans="1:10" x14ac:dyDescent="0.25">
      <c r="A149" s="6" t="s">
        <v>13</v>
      </c>
      <c r="B149" s="6" t="s">
        <v>475</v>
      </c>
      <c r="C149" s="6" t="s">
        <v>56</v>
      </c>
      <c r="D149" s="6" t="s">
        <v>338</v>
      </c>
      <c r="E149" s="6" t="s">
        <v>34</v>
      </c>
      <c r="F149" s="6" t="s">
        <v>61</v>
      </c>
      <c r="G149">
        <v>80000</v>
      </c>
      <c r="H149" s="6" t="s">
        <v>81</v>
      </c>
      <c r="I149" s="6" t="s">
        <v>49</v>
      </c>
      <c r="J149" s="6" t="s">
        <v>27</v>
      </c>
    </row>
    <row r="150" spans="1:10" x14ac:dyDescent="0.25">
      <c r="A150" s="6" t="s">
        <v>127</v>
      </c>
      <c r="B150" s="6" t="s">
        <v>475</v>
      </c>
      <c r="C150" s="6" t="s">
        <v>45</v>
      </c>
      <c r="D150" s="6" t="s">
        <v>342</v>
      </c>
      <c r="E150" s="6" t="s">
        <v>34</v>
      </c>
      <c r="F150" s="6" t="s">
        <v>343</v>
      </c>
      <c r="G150">
        <v>330000</v>
      </c>
      <c r="H150" s="6" t="s">
        <v>30</v>
      </c>
      <c r="I150" s="6" t="s">
        <v>54</v>
      </c>
      <c r="J150" s="6" t="s">
        <v>27</v>
      </c>
    </row>
    <row r="151" spans="1:10" x14ac:dyDescent="0.25">
      <c r="A151" s="6" t="s">
        <v>55</v>
      </c>
      <c r="B151" s="6" t="s">
        <v>69</v>
      </c>
      <c r="C151" s="6" t="s">
        <v>45</v>
      </c>
      <c r="D151" s="6" t="s">
        <v>28</v>
      </c>
      <c r="E151" s="6" t="s">
        <v>34</v>
      </c>
      <c r="F151" s="6" t="s">
        <v>202</v>
      </c>
      <c r="G151">
        <v>440000</v>
      </c>
      <c r="H151" s="6" t="s">
        <v>30</v>
      </c>
      <c r="I151" s="6" t="s">
        <v>31</v>
      </c>
      <c r="J151" s="6" t="s">
        <v>27</v>
      </c>
    </row>
    <row r="152" spans="1:10" x14ac:dyDescent="0.25">
      <c r="A152" s="6" t="s">
        <v>13</v>
      </c>
      <c r="B152" s="6" t="s">
        <v>32</v>
      </c>
      <c r="C152" s="6" t="s">
        <v>33</v>
      </c>
      <c r="D152" s="6" t="s">
        <v>344</v>
      </c>
      <c r="E152" s="6" t="s">
        <v>34</v>
      </c>
      <c r="F152" s="6" t="s">
        <v>345</v>
      </c>
      <c r="G152" t="s">
        <v>346</v>
      </c>
      <c r="H152" s="6" t="s">
        <v>66</v>
      </c>
      <c r="I152" s="6" t="s">
        <v>31</v>
      </c>
      <c r="J152" s="6" t="s">
        <v>22</v>
      </c>
    </row>
    <row r="153" spans="1:10" x14ac:dyDescent="0.25">
      <c r="A153" s="6" t="s">
        <v>127</v>
      </c>
      <c r="B153" s="6" t="s">
        <v>23</v>
      </c>
      <c r="C153" s="6" t="s">
        <v>33</v>
      </c>
      <c r="D153" s="6" t="s">
        <v>347</v>
      </c>
      <c r="E153" s="6" t="s">
        <v>17</v>
      </c>
      <c r="F153" s="6" t="s">
        <v>348</v>
      </c>
      <c r="G153" t="s">
        <v>349</v>
      </c>
      <c r="H153" s="6" t="s">
        <v>48</v>
      </c>
      <c r="I153" s="6" t="s">
        <v>54</v>
      </c>
      <c r="J153" s="6" t="s">
        <v>22</v>
      </c>
    </row>
    <row r="154" spans="1:10" x14ac:dyDescent="0.25">
      <c r="A154" s="6" t="s">
        <v>13</v>
      </c>
      <c r="B154" s="6" t="s">
        <v>23</v>
      </c>
      <c r="C154" s="6" t="s">
        <v>15</v>
      </c>
      <c r="D154" s="6" t="s">
        <v>168</v>
      </c>
      <c r="E154" s="6" t="s">
        <v>17</v>
      </c>
      <c r="F154" s="6" t="s">
        <v>286</v>
      </c>
      <c r="G154">
        <v>190000</v>
      </c>
      <c r="H154" s="6" t="s">
        <v>350</v>
      </c>
      <c r="I154" s="6" t="s">
        <v>31</v>
      </c>
      <c r="J154" s="6" t="s">
        <v>27</v>
      </c>
    </row>
    <row r="155" spans="1:10" x14ac:dyDescent="0.25">
      <c r="A155" s="6" t="s">
        <v>13</v>
      </c>
      <c r="B155" s="6" t="s">
        <v>23</v>
      </c>
      <c r="C155" s="6" t="s">
        <v>15</v>
      </c>
      <c r="D155" s="6" t="s">
        <v>352</v>
      </c>
      <c r="E155" s="6" t="s">
        <v>34</v>
      </c>
      <c r="F155" s="6" t="s">
        <v>353</v>
      </c>
      <c r="G155">
        <v>70000</v>
      </c>
      <c r="H155" s="6" t="s">
        <v>20</v>
      </c>
      <c r="I155" s="6" t="s">
        <v>49</v>
      </c>
      <c r="J155" s="6" t="s">
        <v>27</v>
      </c>
    </row>
    <row r="156" spans="1:10" x14ac:dyDescent="0.25">
      <c r="A156" s="6" t="s">
        <v>13</v>
      </c>
      <c r="B156" s="6" t="s">
        <v>69</v>
      </c>
      <c r="C156" s="6" t="s">
        <v>59</v>
      </c>
      <c r="D156" s="6" t="s">
        <v>354</v>
      </c>
      <c r="E156" s="6" t="s">
        <v>34</v>
      </c>
      <c r="F156" s="6" t="s">
        <v>355</v>
      </c>
      <c r="G156">
        <v>300000</v>
      </c>
      <c r="H156" s="6" t="s">
        <v>199</v>
      </c>
      <c r="I156" s="6" t="s">
        <v>31</v>
      </c>
      <c r="J156" s="6" t="s">
        <v>22</v>
      </c>
    </row>
    <row r="157" spans="1:10" x14ac:dyDescent="0.25">
      <c r="A157" s="6" t="s">
        <v>42</v>
      </c>
      <c r="B157" s="6" t="s">
        <v>23</v>
      </c>
      <c r="C157" s="6" t="s">
        <v>15</v>
      </c>
      <c r="D157" s="6" t="s">
        <v>357</v>
      </c>
      <c r="E157" s="6" t="s">
        <v>17</v>
      </c>
      <c r="F157" s="6" t="s">
        <v>29</v>
      </c>
      <c r="G157">
        <v>70000</v>
      </c>
      <c r="H157" s="6" t="s">
        <v>66</v>
      </c>
      <c r="I157" s="6" t="s">
        <v>49</v>
      </c>
      <c r="J157" s="6" t="s">
        <v>27</v>
      </c>
    </row>
    <row r="158" spans="1:10" x14ac:dyDescent="0.25">
      <c r="A158" s="6" t="s">
        <v>13</v>
      </c>
      <c r="B158" s="6" t="s">
        <v>69</v>
      </c>
      <c r="C158" s="6" t="s">
        <v>59</v>
      </c>
      <c r="D158" s="6" t="s">
        <v>244</v>
      </c>
      <c r="E158" s="6" t="s">
        <v>34</v>
      </c>
      <c r="F158" s="6" t="s">
        <v>86</v>
      </c>
      <c r="G158">
        <v>670000</v>
      </c>
      <c r="H158" s="6" t="s">
        <v>358</v>
      </c>
      <c r="I158" s="6" t="s">
        <v>31</v>
      </c>
      <c r="J158" s="6" t="s">
        <v>27</v>
      </c>
    </row>
    <row r="159" spans="1:10" x14ac:dyDescent="0.25">
      <c r="A159" s="6" t="s">
        <v>42</v>
      </c>
      <c r="B159" s="6" t="s">
        <v>23</v>
      </c>
      <c r="C159" s="6" t="s">
        <v>15</v>
      </c>
      <c r="D159" s="6" t="s">
        <v>270</v>
      </c>
      <c r="E159" s="6" t="s">
        <v>34</v>
      </c>
      <c r="F159" s="6" t="s">
        <v>25</v>
      </c>
      <c r="G159">
        <v>130000</v>
      </c>
      <c r="H159" s="6" t="s">
        <v>48</v>
      </c>
      <c r="I159" s="6" t="s">
        <v>49</v>
      </c>
      <c r="J159" s="6" t="s">
        <v>22</v>
      </c>
    </row>
    <row r="160" spans="1:10" x14ac:dyDescent="0.25">
      <c r="A160" s="6" t="s">
        <v>13</v>
      </c>
      <c r="B160" s="6" t="s">
        <v>475</v>
      </c>
      <c r="C160" s="6" t="s">
        <v>56</v>
      </c>
      <c r="D160" s="6" t="s">
        <v>360</v>
      </c>
      <c r="E160" s="6" t="s">
        <v>17</v>
      </c>
      <c r="F160" s="6" t="s">
        <v>117</v>
      </c>
      <c r="G160">
        <v>300000</v>
      </c>
      <c r="H160" s="6" t="s">
        <v>361</v>
      </c>
      <c r="I160" s="6" t="s">
        <v>21</v>
      </c>
      <c r="J160" s="6" t="s">
        <v>27</v>
      </c>
    </row>
    <row r="161" spans="1:10" x14ac:dyDescent="0.25">
      <c r="A161" s="6" t="s">
        <v>13</v>
      </c>
      <c r="B161" s="6" t="s">
        <v>44</v>
      </c>
      <c r="C161" s="6" t="s">
        <v>45</v>
      </c>
      <c r="D161" s="6" t="s">
        <v>219</v>
      </c>
      <c r="E161" s="6" t="s">
        <v>34</v>
      </c>
      <c r="F161" s="6" t="s">
        <v>362</v>
      </c>
      <c r="G161" t="s">
        <v>363</v>
      </c>
      <c r="H161" s="6" t="s">
        <v>364</v>
      </c>
      <c r="I161" s="6" t="s">
        <v>54</v>
      </c>
      <c r="J161" s="6" t="s">
        <v>27</v>
      </c>
    </row>
    <row r="162" spans="1:10" x14ac:dyDescent="0.25">
      <c r="A162" s="6" t="s">
        <v>13</v>
      </c>
      <c r="B162" s="6" t="s">
        <v>475</v>
      </c>
      <c r="C162" s="6" t="s">
        <v>33</v>
      </c>
      <c r="D162" s="6" t="s">
        <v>28</v>
      </c>
      <c r="E162" s="6" t="s">
        <v>34</v>
      </c>
      <c r="F162" s="6" t="s">
        <v>47</v>
      </c>
      <c r="G162">
        <v>70000</v>
      </c>
      <c r="H162" s="6" t="s">
        <v>365</v>
      </c>
      <c r="I162" s="6" t="s">
        <v>49</v>
      </c>
      <c r="J162" s="6" t="s">
        <v>27</v>
      </c>
    </row>
    <row r="163" spans="1:10" x14ac:dyDescent="0.25">
      <c r="A163" s="6" t="s">
        <v>127</v>
      </c>
      <c r="B163" s="6" t="s">
        <v>32</v>
      </c>
      <c r="C163" s="6" t="s">
        <v>33</v>
      </c>
      <c r="D163" s="6" t="s">
        <v>366</v>
      </c>
      <c r="E163" s="6" t="s">
        <v>17</v>
      </c>
      <c r="F163" s="6" t="s">
        <v>99</v>
      </c>
      <c r="G163">
        <v>35728.300000000003</v>
      </c>
      <c r="H163" s="6" t="s">
        <v>20</v>
      </c>
      <c r="I163" s="6" t="s">
        <v>21</v>
      </c>
      <c r="J163" s="6" t="s">
        <v>22</v>
      </c>
    </row>
    <row r="164" spans="1:10" x14ac:dyDescent="0.25">
      <c r="A164" s="6" t="s">
        <v>42</v>
      </c>
      <c r="B164" s="6" t="s">
        <v>475</v>
      </c>
      <c r="C164" s="6" t="s">
        <v>56</v>
      </c>
      <c r="D164" s="6" t="s">
        <v>367</v>
      </c>
      <c r="E164" s="6" t="s">
        <v>17</v>
      </c>
      <c r="F164" s="6" t="s">
        <v>368</v>
      </c>
      <c r="G164">
        <v>100000</v>
      </c>
      <c r="H164" s="6" t="s">
        <v>138</v>
      </c>
      <c r="I164" s="6" t="s">
        <v>54</v>
      </c>
      <c r="J164" s="6" t="s">
        <v>22</v>
      </c>
    </row>
    <row r="165" spans="1:10" x14ac:dyDescent="0.25">
      <c r="A165" s="6" t="s">
        <v>13</v>
      </c>
      <c r="B165" s="6" t="s">
        <v>84</v>
      </c>
      <c r="C165" s="6" t="s">
        <v>33</v>
      </c>
      <c r="D165" s="6" t="s">
        <v>369</v>
      </c>
      <c r="E165" s="6" t="s">
        <v>17</v>
      </c>
      <c r="F165" s="6" t="s">
        <v>370</v>
      </c>
      <c r="G165">
        <v>40000</v>
      </c>
      <c r="H165" s="6" t="s">
        <v>20</v>
      </c>
      <c r="I165" s="6" t="s">
        <v>21</v>
      </c>
      <c r="J165" s="6" t="s">
        <v>22</v>
      </c>
    </row>
    <row r="166" spans="1:10" x14ac:dyDescent="0.25">
      <c r="A166" s="6" t="s">
        <v>42</v>
      </c>
      <c r="B166" s="6" t="s">
        <v>23</v>
      </c>
      <c r="C166" s="6" t="s">
        <v>15</v>
      </c>
      <c r="D166" s="6" t="s">
        <v>352</v>
      </c>
      <c r="E166" s="6" t="s">
        <v>34</v>
      </c>
      <c r="F166" s="6" t="s">
        <v>373</v>
      </c>
      <c r="G166">
        <v>25000</v>
      </c>
      <c r="H166" s="6" t="s">
        <v>374</v>
      </c>
      <c r="I166" s="6" t="s">
        <v>31</v>
      </c>
      <c r="J166" s="6" t="s">
        <v>27</v>
      </c>
    </row>
    <row r="167" spans="1:10" x14ac:dyDescent="0.25">
      <c r="A167" s="6" t="s">
        <v>42</v>
      </c>
      <c r="B167" s="6" t="s">
        <v>475</v>
      </c>
      <c r="C167" s="6" t="s">
        <v>56</v>
      </c>
      <c r="D167" s="6" t="s">
        <v>80</v>
      </c>
      <c r="E167" s="6" t="s">
        <v>17</v>
      </c>
      <c r="F167" s="6" t="s">
        <v>190</v>
      </c>
      <c r="G167">
        <v>129000</v>
      </c>
      <c r="H167" s="6" t="s">
        <v>48</v>
      </c>
      <c r="I167" s="6" t="s">
        <v>49</v>
      </c>
      <c r="J167" s="6" t="s">
        <v>27</v>
      </c>
    </row>
    <row r="168" spans="1:10" x14ac:dyDescent="0.25">
      <c r="A168" s="6" t="s">
        <v>13</v>
      </c>
      <c r="B168" s="6" t="s">
        <v>475</v>
      </c>
      <c r="C168" s="6" t="s">
        <v>56</v>
      </c>
      <c r="D168" s="6" t="s">
        <v>274</v>
      </c>
      <c r="E168" s="6" t="s">
        <v>34</v>
      </c>
      <c r="F168" s="6" t="s">
        <v>209</v>
      </c>
      <c r="G168">
        <v>120000</v>
      </c>
      <c r="H168" s="6" t="s">
        <v>81</v>
      </c>
      <c r="I168" s="6" t="s">
        <v>49</v>
      </c>
      <c r="J168" s="6" t="s">
        <v>27</v>
      </c>
    </row>
    <row r="169" spans="1:10" x14ac:dyDescent="0.25">
      <c r="A169" s="6" t="s">
        <v>13</v>
      </c>
      <c r="B169" s="6" t="s">
        <v>475</v>
      </c>
      <c r="C169" s="6" t="s">
        <v>56</v>
      </c>
      <c r="D169" s="6" t="s">
        <v>24</v>
      </c>
      <c r="E169" s="6" t="s">
        <v>34</v>
      </c>
      <c r="F169" s="6" t="s">
        <v>376</v>
      </c>
      <c r="G169">
        <v>275000</v>
      </c>
      <c r="H169" s="6" t="s">
        <v>377</v>
      </c>
      <c r="I169" s="6" t="s">
        <v>31</v>
      </c>
      <c r="J169" s="6" t="s">
        <v>27</v>
      </c>
    </row>
    <row r="170" spans="1:10" x14ac:dyDescent="0.25">
      <c r="A170" s="6" t="s">
        <v>13</v>
      </c>
      <c r="B170" s="6" t="s">
        <v>475</v>
      </c>
      <c r="C170" s="6" t="s">
        <v>15</v>
      </c>
      <c r="D170" s="6" t="s">
        <v>51</v>
      </c>
      <c r="E170" s="6" t="s">
        <v>17</v>
      </c>
      <c r="F170" s="6" t="s">
        <v>172</v>
      </c>
      <c r="G170">
        <v>330000</v>
      </c>
      <c r="H170" s="6" t="s">
        <v>26</v>
      </c>
      <c r="I170" s="6" t="s">
        <v>54</v>
      </c>
      <c r="J170" s="6" t="s">
        <v>27</v>
      </c>
    </row>
    <row r="171" spans="1:10" x14ac:dyDescent="0.25">
      <c r="A171" s="6" t="s">
        <v>42</v>
      </c>
      <c r="B171" s="6" t="s">
        <v>475</v>
      </c>
      <c r="C171" s="6" t="s">
        <v>15</v>
      </c>
      <c r="D171" s="6" t="s">
        <v>219</v>
      </c>
      <c r="E171" s="6" t="s">
        <v>17</v>
      </c>
      <c r="F171" s="6" t="s">
        <v>112</v>
      </c>
      <c r="G171">
        <v>90000</v>
      </c>
      <c r="H171" s="6" t="s">
        <v>378</v>
      </c>
      <c r="I171" s="6" t="s">
        <v>31</v>
      </c>
      <c r="J171" s="6" t="s">
        <v>22</v>
      </c>
    </row>
    <row r="172" spans="1:10" x14ac:dyDescent="0.25">
      <c r="A172" s="6" t="s">
        <v>42</v>
      </c>
      <c r="B172" s="6" t="s">
        <v>475</v>
      </c>
      <c r="C172" s="6" t="s">
        <v>45</v>
      </c>
      <c r="D172" s="6" t="s">
        <v>380</v>
      </c>
      <c r="E172" s="6" t="s">
        <v>17</v>
      </c>
      <c r="F172" s="6" t="s">
        <v>381</v>
      </c>
      <c r="G172">
        <v>320000</v>
      </c>
      <c r="H172" s="6" t="s">
        <v>30</v>
      </c>
      <c r="I172" s="6" t="s">
        <v>54</v>
      </c>
      <c r="J172" s="6" t="s">
        <v>27</v>
      </c>
    </row>
    <row r="173" spans="1:10" x14ac:dyDescent="0.25">
      <c r="A173" s="6" t="s">
        <v>13</v>
      </c>
      <c r="B173" s="6" t="s">
        <v>69</v>
      </c>
      <c r="C173" s="6" t="s">
        <v>56</v>
      </c>
      <c r="D173" s="6" t="s">
        <v>103</v>
      </c>
      <c r="E173" s="6" t="s">
        <v>34</v>
      </c>
      <c r="F173" s="6" t="s">
        <v>382</v>
      </c>
      <c r="G173">
        <v>130000</v>
      </c>
      <c r="H173" s="6" t="s">
        <v>87</v>
      </c>
      <c r="I173" s="6" t="s">
        <v>54</v>
      </c>
      <c r="J173" s="6" t="s">
        <v>27</v>
      </c>
    </row>
    <row r="174" spans="1:10" x14ac:dyDescent="0.25">
      <c r="A174" s="6" t="s">
        <v>13</v>
      </c>
      <c r="B174" s="6" t="s">
        <v>475</v>
      </c>
      <c r="C174" s="6" t="s">
        <v>56</v>
      </c>
      <c r="D174" s="6" t="s">
        <v>24</v>
      </c>
      <c r="E174" s="6" t="s">
        <v>17</v>
      </c>
      <c r="F174" s="6" t="s">
        <v>190</v>
      </c>
      <c r="G174">
        <v>267000</v>
      </c>
      <c r="H174" s="6" t="s">
        <v>71</v>
      </c>
      <c r="I174" s="6" t="s">
        <v>54</v>
      </c>
      <c r="J174" s="6" t="s">
        <v>27</v>
      </c>
    </row>
    <row r="175" spans="1:10" x14ac:dyDescent="0.25">
      <c r="A175" s="6" t="s">
        <v>13</v>
      </c>
      <c r="B175" s="6" t="s">
        <v>84</v>
      </c>
      <c r="C175" s="6" t="s">
        <v>45</v>
      </c>
      <c r="D175" s="6" t="s">
        <v>244</v>
      </c>
      <c r="E175" s="6" t="s">
        <v>34</v>
      </c>
      <c r="F175" s="6" t="s">
        <v>383</v>
      </c>
      <c r="G175">
        <v>550000</v>
      </c>
      <c r="H175" s="6" t="s">
        <v>384</v>
      </c>
      <c r="I175" s="6" t="s">
        <v>21</v>
      </c>
      <c r="J175" s="6" t="s">
        <v>27</v>
      </c>
    </row>
    <row r="176" spans="1:10" x14ac:dyDescent="0.25">
      <c r="A176" s="6" t="s">
        <v>13</v>
      </c>
      <c r="B176" s="6" t="s">
        <v>23</v>
      </c>
      <c r="C176" s="6" t="s">
        <v>15</v>
      </c>
      <c r="D176" s="6" t="s">
        <v>270</v>
      </c>
      <c r="E176" s="6" t="s">
        <v>17</v>
      </c>
      <c r="F176" s="6" t="s">
        <v>286</v>
      </c>
      <c r="G176" t="s">
        <v>385</v>
      </c>
      <c r="H176" s="6" t="s">
        <v>48</v>
      </c>
      <c r="I176" s="6" t="s">
        <v>31</v>
      </c>
      <c r="J176" s="6" t="s">
        <v>22</v>
      </c>
    </row>
    <row r="177" spans="1:10" x14ac:dyDescent="0.25">
      <c r="A177" s="6" t="s">
        <v>13</v>
      </c>
      <c r="B177" s="6" t="s">
        <v>475</v>
      </c>
      <c r="C177" s="6" t="s">
        <v>59</v>
      </c>
      <c r="D177" s="6" t="s">
        <v>367</v>
      </c>
      <c r="E177" s="6" t="s">
        <v>17</v>
      </c>
      <c r="F177" s="6" t="s">
        <v>386</v>
      </c>
      <c r="G177">
        <v>300000</v>
      </c>
      <c r="H177" s="6" t="s">
        <v>81</v>
      </c>
      <c r="I177" s="6" t="s">
        <v>31</v>
      </c>
      <c r="J177" s="6" t="s">
        <v>27</v>
      </c>
    </row>
    <row r="178" spans="1:10" x14ac:dyDescent="0.25">
      <c r="A178" s="6" t="s">
        <v>13</v>
      </c>
      <c r="B178" s="6" t="s">
        <v>23</v>
      </c>
      <c r="C178" s="6" t="s">
        <v>33</v>
      </c>
      <c r="D178" s="6" t="s">
        <v>63</v>
      </c>
      <c r="E178" s="6" t="s">
        <v>17</v>
      </c>
      <c r="F178" s="6" t="s">
        <v>387</v>
      </c>
      <c r="G178">
        <v>90000</v>
      </c>
      <c r="H178" s="6" t="s">
        <v>81</v>
      </c>
      <c r="I178" s="6" t="s">
        <v>49</v>
      </c>
      <c r="J178" s="6" t="s">
        <v>27</v>
      </c>
    </row>
    <row r="179" spans="1:10" x14ac:dyDescent="0.25">
      <c r="A179" s="6" t="s">
        <v>13</v>
      </c>
      <c r="B179" s="6" t="s">
        <v>32</v>
      </c>
      <c r="C179" s="6" t="s">
        <v>56</v>
      </c>
      <c r="D179" s="6" t="s">
        <v>388</v>
      </c>
      <c r="E179" s="6" t="s">
        <v>34</v>
      </c>
      <c r="F179" s="6" t="s">
        <v>389</v>
      </c>
      <c r="G179">
        <v>25000</v>
      </c>
      <c r="H179" s="6" t="s">
        <v>374</v>
      </c>
      <c r="I179" s="6" t="s">
        <v>49</v>
      </c>
      <c r="J179" s="6" t="s">
        <v>22</v>
      </c>
    </row>
    <row r="180" spans="1:10" x14ac:dyDescent="0.25">
      <c r="A180" s="6" t="s">
        <v>13</v>
      </c>
      <c r="B180" s="6" t="s">
        <v>475</v>
      </c>
      <c r="C180" s="6" t="s">
        <v>15</v>
      </c>
      <c r="D180" s="6" t="s">
        <v>100</v>
      </c>
      <c r="E180" s="6" t="s">
        <v>17</v>
      </c>
      <c r="F180" s="6" t="s">
        <v>112</v>
      </c>
      <c r="G180">
        <v>280000</v>
      </c>
      <c r="H180" s="6" t="s">
        <v>30</v>
      </c>
      <c r="I180" s="6" t="s">
        <v>31</v>
      </c>
      <c r="J180" s="6" t="s">
        <v>27</v>
      </c>
    </row>
    <row r="181" spans="1:10" x14ac:dyDescent="0.25">
      <c r="A181" s="6" t="s">
        <v>13</v>
      </c>
      <c r="B181" s="6" t="s">
        <v>23</v>
      </c>
      <c r="C181" s="6" t="s">
        <v>15</v>
      </c>
      <c r="D181" s="6" t="s">
        <v>63</v>
      </c>
      <c r="E181" s="6" t="s">
        <v>17</v>
      </c>
      <c r="F181" s="6" t="s">
        <v>124</v>
      </c>
      <c r="G181">
        <v>90000</v>
      </c>
      <c r="H181" s="6" t="s">
        <v>81</v>
      </c>
      <c r="I181" s="6" t="s">
        <v>49</v>
      </c>
      <c r="J181" s="6" t="s">
        <v>27</v>
      </c>
    </row>
    <row r="182" spans="1:10" x14ac:dyDescent="0.25">
      <c r="A182" s="6" t="s">
        <v>13</v>
      </c>
      <c r="B182" s="6" t="s">
        <v>475</v>
      </c>
      <c r="C182" s="6" t="s">
        <v>56</v>
      </c>
      <c r="D182" s="6" t="s">
        <v>390</v>
      </c>
      <c r="E182" s="6" t="s">
        <v>17</v>
      </c>
      <c r="F182" s="6" t="s">
        <v>85</v>
      </c>
      <c r="G182">
        <v>50000</v>
      </c>
      <c r="H182" s="6" t="s">
        <v>30</v>
      </c>
      <c r="I182" s="6" t="s">
        <v>54</v>
      </c>
      <c r="J182" s="6" t="s">
        <v>22</v>
      </c>
    </row>
    <row r="183" spans="1:10" x14ac:dyDescent="0.25">
      <c r="A183" s="6" t="s">
        <v>42</v>
      </c>
      <c r="B183" s="6" t="s">
        <v>23</v>
      </c>
      <c r="C183" s="6" t="s">
        <v>15</v>
      </c>
      <c r="D183" s="6" t="s">
        <v>392</v>
      </c>
      <c r="E183" s="6" t="s">
        <v>17</v>
      </c>
      <c r="F183" s="6" t="s">
        <v>187</v>
      </c>
      <c r="G183">
        <v>120000</v>
      </c>
      <c r="H183" s="6" t="s">
        <v>66</v>
      </c>
      <c r="I183" s="6" t="s">
        <v>54</v>
      </c>
      <c r="J183" s="6" t="s">
        <v>22</v>
      </c>
    </row>
    <row r="184" spans="1:10" x14ac:dyDescent="0.25">
      <c r="A184" s="6" t="s">
        <v>55</v>
      </c>
      <c r="B184" s="6" t="s">
        <v>69</v>
      </c>
      <c r="C184" s="6" t="s">
        <v>59</v>
      </c>
      <c r="D184" s="6" t="s">
        <v>24</v>
      </c>
      <c r="E184" s="6" t="s">
        <v>34</v>
      </c>
      <c r="F184" s="6" t="s">
        <v>223</v>
      </c>
      <c r="G184">
        <v>400000</v>
      </c>
      <c r="H184" s="6" t="s">
        <v>393</v>
      </c>
      <c r="I184" s="6" t="s">
        <v>31</v>
      </c>
      <c r="J184" s="6" t="s">
        <v>22</v>
      </c>
    </row>
    <row r="185" spans="1:10" x14ac:dyDescent="0.25">
      <c r="A185" s="6" t="s">
        <v>13</v>
      </c>
      <c r="B185" s="6" t="s">
        <v>23</v>
      </c>
      <c r="C185" s="6" t="s">
        <v>33</v>
      </c>
      <c r="D185" s="6" t="s">
        <v>83</v>
      </c>
      <c r="E185" s="6" t="s">
        <v>17</v>
      </c>
      <c r="F185" s="6" t="s">
        <v>47</v>
      </c>
      <c r="G185">
        <v>38000</v>
      </c>
      <c r="H185" s="6" t="s">
        <v>138</v>
      </c>
      <c r="I185" s="6" t="s">
        <v>49</v>
      </c>
      <c r="J185" s="6" t="s">
        <v>22</v>
      </c>
    </row>
    <row r="186" spans="1:10" x14ac:dyDescent="0.25">
      <c r="A186" s="6" t="s">
        <v>42</v>
      </c>
      <c r="B186" s="6" t="s">
        <v>32</v>
      </c>
      <c r="C186" s="6" t="s">
        <v>33</v>
      </c>
      <c r="D186" s="6" t="s">
        <v>270</v>
      </c>
      <c r="E186" s="6" t="s">
        <v>17</v>
      </c>
      <c r="F186" s="6" t="s">
        <v>119</v>
      </c>
      <c r="G186">
        <v>35000</v>
      </c>
      <c r="H186" s="6" t="s">
        <v>20</v>
      </c>
      <c r="I186" s="6" t="s">
        <v>49</v>
      </c>
      <c r="J186" s="6" t="s">
        <v>27</v>
      </c>
    </row>
    <row r="187" spans="1:10" x14ac:dyDescent="0.25">
      <c r="A187" s="6" t="s">
        <v>55</v>
      </c>
      <c r="B187" s="6" t="s">
        <v>69</v>
      </c>
      <c r="C187" s="6" t="s">
        <v>59</v>
      </c>
      <c r="D187" s="6" t="s">
        <v>24</v>
      </c>
      <c r="E187" s="6" t="s">
        <v>34</v>
      </c>
      <c r="F187" s="6" t="s">
        <v>394</v>
      </c>
      <c r="G187">
        <v>150000</v>
      </c>
      <c r="H187" s="6" t="s">
        <v>87</v>
      </c>
      <c r="I187" s="6" t="s">
        <v>49</v>
      </c>
      <c r="J187" s="6" t="s">
        <v>27</v>
      </c>
    </row>
    <row r="188" spans="1:10" x14ac:dyDescent="0.25">
      <c r="A188" s="6" t="s">
        <v>13</v>
      </c>
      <c r="B188" s="6" t="s">
        <v>475</v>
      </c>
      <c r="C188" s="6" t="s">
        <v>15</v>
      </c>
      <c r="D188" s="6" t="s">
        <v>395</v>
      </c>
      <c r="E188" s="6" t="s">
        <v>17</v>
      </c>
      <c r="F188" s="6" t="s">
        <v>114</v>
      </c>
      <c r="G188">
        <v>72000</v>
      </c>
      <c r="H188" s="6" t="s">
        <v>396</v>
      </c>
      <c r="I188" s="6" t="s">
        <v>49</v>
      </c>
      <c r="J188" s="6" t="s">
        <v>27</v>
      </c>
    </row>
    <row r="189" spans="1:10" x14ac:dyDescent="0.25">
      <c r="A189" s="6" t="s">
        <v>13</v>
      </c>
      <c r="B189" s="6" t="s">
        <v>23</v>
      </c>
      <c r="C189" s="6" t="s">
        <v>15</v>
      </c>
      <c r="D189" s="6" t="s">
        <v>24</v>
      </c>
      <c r="E189" s="6" t="s">
        <v>17</v>
      </c>
      <c r="F189" s="6" t="s">
        <v>397</v>
      </c>
      <c r="G189">
        <v>92000</v>
      </c>
      <c r="H189" s="6" t="s">
        <v>243</v>
      </c>
      <c r="I189" s="6" t="s">
        <v>21</v>
      </c>
      <c r="J189" s="6" t="s">
        <v>27</v>
      </c>
    </row>
    <row r="190" spans="1:10" x14ac:dyDescent="0.25">
      <c r="A190" s="6" t="s">
        <v>13</v>
      </c>
      <c r="B190" s="6" t="s">
        <v>32</v>
      </c>
      <c r="C190" s="6" t="s">
        <v>33</v>
      </c>
      <c r="D190" s="6" t="s">
        <v>28</v>
      </c>
      <c r="E190" s="6" t="s">
        <v>34</v>
      </c>
      <c r="F190" s="6" t="s">
        <v>398</v>
      </c>
      <c r="G190">
        <v>50000</v>
      </c>
      <c r="H190" s="6" t="s">
        <v>399</v>
      </c>
      <c r="I190" s="6" t="s">
        <v>31</v>
      </c>
      <c r="J190" s="6" t="s">
        <v>27</v>
      </c>
    </row>
    <row r="191" spans="1:10" x14ac:dyDescent="0.25">
      <c r="A191" s="6" t="s">
        <v>42</v>
      </c>
      <c r="B191" s="6" t="s">
        <v>23</v>
      </c>
      <c r="C191" s="6" t="s">
        <v>15</v>
      </c>
      <c r="D191" s="6" t="s">
        <v>401</v>
      </c>
      <c r="E191" s="6" t="s">
        <v>17</v>
      </c>
      <c r="F191" s="6" t="s">
        <v>174</v>
      </c>
      <c r="G191">
        <v>123000</v>
      </c>
      <c r="H191" s="6" t="s">
        <v>402</v>
      </c>
      <c r="I191" s="6" t="s">
        <v>54</v>
      </c>
      <c r="J191" s="6" t="s">
        <v>27</v>
      </c>
    </row>
    <row r="192" spans="1:10" x14ac:dyDescent="0.25">
      <c r="A192" s="6" t="s">
        <v>127</v>
      </c>
      <c r="B192" s="6" t="s">
        <v>475</v>
      </c>
      <c r="C192" s="6" t="s">
        <v>56</v>
      </c>
      <c r="D192" s="6" t="s">
        <v>244</v>
      </c>
      <c r="E192" s="6" t="s">
        <v>17</v>
      </c>
      <c r="F192" s="6" t="s">
        <v>307</v>
      </c>
      <c r="G192">
        <v>265000</v>
      </c>
      <c r="H192" s="6" t="s">
        <v>87</v>
      </c>
      <c r="I192" s="6" t="s">
        <v>49</v>
      </c>
      <c r="J192" s="6" t="s">
        <v>27</v>
      </c>
    </row>
    <row r="193" spans="1:10" x14ac:dyDescent="0.25">
      <c r="A193" s="6" t="s">
        <v>42</v>
      </c>
      <c r="B193" s="6" t="s">
        <v>475</v>
      </c>
      <c r="C193" s="6" t="s">
        <v>15</v>
      </c>
      <c r="D193" s="6" t="s">
        <v>24</v>
      </c>
      <c r="E193" s="6" t="s">
        <v>17</v>
      </c>
      <c r="F193" s="6" t="s">
        <v>42</v>
      </c>
      <c r="G193">
        <v>50000</v>
      </c>
      <c r="H193" s="6" t="s">
        <v>20</v>
      </c>
      <c r="I193" s="6" t="s">
        <v>49</v>
      </c>
      <c r="J193" s="6" t="s">
        <v>22</v>
      </c>
    </row>
    <row r="194" spans="1:10" x14ac:dyDescent="0.25">
      <c r="A194" s="6" t="s">
        <v>55</v>
      </c>
      <c r="B194" s="6" t="s">
        <v>475</v>
      </c>
      <c r="C194" s="6" t="s">
        <v>56</v>
      </c>
      <c r="D194" s="6" t="s">
        <v>306</v>
      </c>
      <c r="E194" s="6" t="s">
        <v>34</v>
      </c>
      <c r="F194" s="6" t="s">
        <v>133</v>
      </c>
      <c r="G194">
        <v>65000</v>
      </c>
      <c r="H194" s="6" t="s">
        <v>48</v>
      </c>
      <c r="I194" s="6" t="s">
        <v>49</v>
      </c>
      <c r="J194" s="6" t="s">
        <v>22</v>
      </c>
    </row>
    <row r="195" spans="1:10" x14ac:dyDescent="0.25">
      <c r="A195" s="6" t="s">
        <v>42</v>
      </c>
      <c r="B195" s="6" t="s">
        <v>475</v>
      </c>
      <c r="C195" s="6" t="s">
        <v>56</v>
      </c>
      <c r="D195" s="6" t="s">
        <v>270</v>
      </c>
      <c r="E195" s="6" t="s">
        <v>17</v>
      </c>
      <c r="F195" s="6" t="s">
        <v>248</v>
      </c>
      <c r="G195">
        <v>150000</v>
      </c>
      <c r="H195" s="6" t="s">
        <v>53</v>
      </c>
      <c r="I195" s="6" t="s">
        <v>49</v>
      </c>
      <c r="J195" s="6" t="s">
        <v>27</v>
      </c>
    </row>
    <row r="196" spans="1:10" x14ac:dyDescent="0.25">
      <c r="A196" s="6" t="s">
        <v>42</v>
      </c>
      <c r="B196" s="6" t="s">
        <v>23</v>
      </c>
      <c r="C196" s="6" t="s">
        <v>15</v>
      </c>
      <c r="D196" s="6" t="s">
        <v>76</v>
      </c>
      <c r="E196" s="6" t="s">
        <v>17</v>
      </c>
      <c r="F196" s="6" t="s">
        <v>29</v>
      </c>
      <c r="G196">
        <v>50000</v>
      </c>
      <c r="H196" s="6" t="s">
        <v>411</v>
      </c>
      <c r="I196" s="6" t="s">
        <v>31</v>
      </c>
      <c r="J196" s="6" t="s">
        <v>27</v>
      </c>
    </row>
    <row r="197" spans="1:10" x14ac:dyDescent="0.25">
      <c r="A197" s="6" t="s">
        <v>13</v>
      </c>
      <c r="B197" s="6" t="s">
        <v>23</v>
      </c>
      <c r="C197" s="6" t="s">
        <v>15</v>
      </c>
      <c r="D197" s="6" t="s">
        <v>401</v>
      </c>
      <c r="E197" s="6" t="s">
        <v>17</v>
      </c>
      <c r="F197" s="6" t="s">
        <v>85</v>
      </c>
      <c r="G197">
        <v>122000</v>
      </c>
      <c r="H197" s="6" t="s">
        <v>218</v>
      </c>
      <c r="I197" s="6" t="s">
        <v>21</v>
      </c>
      <c r="J197" s="6" t="s">
        <v>27</v>
      </c>
    </row>
    <row r="198" spans="1:10" x14ac:dyDescent="0.25">
      <c r="A198" s="6" t="s">
        <v>13</v>
      </c>
      <c r="B198" s="6" t="s">
        <v>23</v>
      </c>
      <c r="C198" s="6" t="s">
        <v>33</v>
      </c>
      <c r="D198" s="6" t="s">
        <v>108</v>
      </c>
      <c r="E198" s="6" t="s">
        <v>17</v>
      </c>
      <c r="F198" s="6" t="s">
        <v>286</v>
      </c>
      <c r="G198">
        <v>70000</v>
      </c>
      <c r="H198" s="6" t="s">
        <v>48</v>
      </c>
      <c r="I198" s="6" t="s">
        <v>49</v>
      </c>
      <c r="J198" s="6" t="s">
        <v>27</v>
      </c>
    </row>
    <row r="199" spans="1:10" x14ac:dyDescent="0.25">
      <c r="A199" s="6" t="s">
        <v>42</v>
      </c>
      <c r="B199" s="6" t="s">
        <v>23</v>
      </c>
      <c r="C199" s="6" t="s">
        <v>15</v>
      </c>
      <c r="D199" s="6" t="s">
        <v>275</v>
      </c>
      <c r="E199" s="6" t="s">
        <v>34</v>
      </c>
      <c r="F199" s="6" t="s">
        <v>164</v>
      </c>
      <c r="G199">
        <v>160000</v>
      </c>
      <c r="H199" s="6" t="s">
        <v>81</v>
      </c>
      <c r="I199" s="6" t="s">
        <v>49</v>
      </c>
      <c r="J199" s="6" t="s">
        <v>27</v>
      </c>
    </row>
    <row r="200" spans="1:10" x14ac:dyDescent="0.25">
      <c r="A200" s="6" t="s">
        <v>127</v>
      </c>
      <c r="B200" s="6" t="s">
        <v>23</v>
      </c>
      <c r="C200" s="6" t="s">
        <v>56</v>
      </c>
      <c r="D200" s="6" t="s">
        <v>108</v>
      </c>
      <c r="E200" s="6" t="s">
        <v>17</v>
      </c>
      <c r="F200" s="6" t="s">
        <v>61</v>
      </c>
      <c r="G200">
        <v>200000</v>
      </c>
      <c r="H200" s="6" t="s">
        <v>81</v>
      </c>
      <c r="I200" s="6" t="s">
        <v>31</v>
      </c>
      <c r="J200" s="6" t="s">
        <v>27</v>
      </c>
    </row>
    <row r="201" spans="1:10" x14ac:dyDescent="0.25">
      <c r="A201" s="6" t="s">
        <v>13</v>
      </c>
      <c r="B201" s="6" t="s">
        <v>84</v>
      </c>
      <c r="C201" s="6" t="s">
        <v>56</v>
      </c>
      <c r="D201" s="6" t="s">
        <v>60</v>
      </c>
      <c r="E201" s="6" t="s">
        <v>17</v>
      </c>
      <c r="F201" s="6" t="s">
        <v>394</v>
      </c>
      <c r="G201">
        <v>120000</v>
      </c>
      <c r="H201" s="6" t="s">
        <v>218</v>
      </c>
      <c r="I201" s="6" t="s">
        <v>49</v>
      </c>
      <c r="J201" s="6" t="s">
        <v>27</v>
      </c>
    </row>
    <row r="202" spans="1:10" x14ac:dyDescent="0.25">
      <c r="A202" s="6" t="s">
        <v>13</v>
      </c>
      <c r="B202" s="6" t="s">
        <v>23</v>
      </c>
      <c r="C202" s="6" t="s">
        <v>33</v>
      </c>
      <c r="D202" s="6" t="s">
        <v>414</v>
      </c>
      <c r="E202" s="6" t="s">
        <v>34</v>
      </c>
      <c r="F202" s="6" t="s">
        <v>217</v>
      </c>
      <c r="G202">
        <v>50000</v>
      </c>
      <c r="H202" s="6" t="s">
        <v>36</v>
      </c>
      <c r="I202" s="6" t="s">
        <v>31</v>
      </c>
      <c r="J202" s="6" t="s">
        <v>22</v>
      </c>
    </row>
    <row r="203" spans="1:10" x14ac:dyDescent="0.25">
      <c r="A203" s="6" t="s">
        <v>13</v>
      </c>
      <c r="B203" s="6" t="s">
        <v>475</v>
      </c>
      <c r="C203" s="6" t="s">
        <v>56</v>
      </c>
      <c r="D203" s="6" t="s">
        <v>415</v>
      </c>
      <c r="E203" s="6" t="s">
        <v>17</v>
      </c>
      <c r="F203" s="6" t="s">
        <v>181</v>
      </c>
      <c r="G203">
        <v>62500</v>
      </c>
      <c r="H203" s="6" t="s">
        <v>48</v>
      </c>
      <c r="I203" s="6" t="s">
        <v>49</v>
      </c>
      <c r="J203" s="6" t="s">
        <v>27</v>
      </c>
    </row>
    <row r="204" spans="1:10" x14ac:dyDescent="0.25">
      <c r="A204" s="6" t="s">
        <v>127</v>
      </c>
      <c r="B204" s="6" t="s">
        <v>23</v>
      </c>
      <c r="C204" s="6" t="s">
        <v>15</v>
      </c>
      <c r="D204" s="6" t="s">
        <v>28</v>
      </c>
      <c r="E204" s="6" t="s">
        <v>34</v>
      </c>
      <c r="F204" s="6" t="s">
        <v>209</v>
      </c>
      <c r="G204">
        <v>75000</v>
      </c>
      <c r="H204" s="6" t="s">
        <v>147</v>
      </c>
      <c r="I204" s="6" t="s">
        <v>54</v>
      </c>
      <c r="J204" s="6" t="s">
        <v>27</v>
      </c>
    </row>
    <row r="205" spans="1:10" x14ac:dyDescent="0.25">
      <c r="A205" s="6" t="s">
        <v>13</v>
      </c>
      <c r="B205" s="6" t="s">
        <v>32</v>
      </c>
      <c r="C205" s="6" t="s">
        <v>33</v>
      </c>
      <c r="D205" s="6" t="s">
        <v>357</v>
      </c>
      <c r="E205" s="6" t="s">
        <v>34</v>
      </c>
      <c r="F205" s="6" t="s">
        <v>114</v>
      </c>
      <c r="G205" t="s">
        <v>416</v>
      </c>
      <c r="H205" s="6" t="s">
        <v>138</v>
      </c>
      <c r="I205" s="6" t="s">
        <v>21</v>
      </c>
      <c r="J205" s="6" t="s">
        <v>27</v>
      </c>
    </row>
    <row r="206" spans="1:10" x14ac:dyDescent="0.25">
      <c r="A206" s="6" t="s">
        <v>55</v>
      </c>
      <c r="B206" s="6" t="s">
        <v>32</v>
      </c>
      <c r="C206" s="6" t="s">
        <v>33</v>
      </c>
      <c r="D206" s="6" t="s">
        <v>118</v>
      </c>
      <c r="E206" s="6" t="s">
        <v>17</v>
      </c>
      <c r="F206" s="6" t="s">
        <v>57</v>
      </c>
      <c r="G206">
        <v>35000</v>
      </c>
      <c r="H206" s="6" t="s">
        <v>20</v>
      </c>
      <c r="I206" s="6" t="s">
        <v>31</v>
      </c>
      <c r="J206" s="6" t="s">
        <v>27</v>
      </c>
    </row>
    <row r="207" spans="1:10" x14ac:dyDescent="0.25">
      <c r="A207" s="6" t="s">
        <v>13</v>
      </c>
      <c r="B207" s="6" t="s">
        <v>475</v>
      </c>
      <c r="C207" s="6" t="s">
        <v>15</v>
      </c>
      <c r="D207" s="6" t="s">
        <v>28</v>
      </c>
      <c r="E207" s="6" t="s">
        <v>17</v>
      </c>
      <c r="F207" s="6" t="s">
        <v>355</v>
      </c>
      <c r="G207">
        <v>45000</v>
      </c>
      <c r="H207" s="6" t="s">
        <v>417</v>
      </c>
      <c r="I207" s="6" t="s">
        <v>21</v>
      </c>
      <c r="J207" s="6" t="s">
        <v>27</v>
      </c>
    </row>
    <row r="208" spans="1:10" x14ac:dyDescent="0.25">
      <c r="A208" s="6" t="s">
        <v>13</v>
      </c>
      <c r="B208" s="6" t="s">
        <v>475</v>
      </c>
      <c r="C208" s="6" t="s">
        <v>56</v>
      </c>
      <c r="D208" s="6" t="s">
        <v>142</v>
      </c>
      <c r="E208" s="6" t="s">
        <v>17</v>
      </c>
      <c r="F208" s="6" t="s">
        <v>112</v>
      </c>
      <c r="G208">
        <v>150000</v>
      </c>
      <c r="H208" s="6" t="s">
        <v>20</v>
      </c>
      <c r="I208" s="6" t="s">
        <v>49</v>
      </c>
      <c r="J208" s="6" t="s">
        <v>22</v>
      </c>
    </row>
    <row r="209" spans="1:10" x14ac:dyDescent="0.25">
      <c r="A209" s="6" t="s">
        <v>42</v>
      </c>
      <c r="B209" s="6" t="s">
        <v>475</v>
      </c>
      <c r="C209" s="6" t="s">
        <v>15</v>
      </c>
      <c r="D209" s="6" t="s">
        <v>24</v>
      </c>
      <c r="E209" s="6" t="s">
        <v>17</v>
      </c>
      <c r="F209" s="6" t="s">
        <v>104</v>
      </c>
      <c r="G209">
        <v>65000</v>
      </c>
      <c r="H209" s="6" t="s">
        <v>107</v>
      </c>
      <c r="I209" s="6" t="s">
        <v>49</v>
      </c>
      <c r="J209" s="6" t="s">
        <v>22</v>
      </c>
    </row>
    <row r="210" spans="1:10" x14ac:dyDescent="0.25">
      <c r="A210" s="6" t="s">
        <v>13</v>
      </c>
      <c r="B210" s="6" t="s">
        <v>32</v>
      </c>
      <c r="C210" s="6" t="s">
        <v>33</v>
      </c>
      <c r="D210" s="6" t="s">
        <v>420</v>
      </c>
      <c r="E210" s="6" t="s">
        <v>34</v>
      </c>
      <c r="F210" s="6" t="s">
        <v>61</v>
      </c>
      <c r="G210">
        <v>25000</v>
      </c>
      <c r="H210" s="6" t="s">
        <v>20</v>
      </c>
      <c r="I210" s="6" t="s">
        <v>49</v>
      </c>
      <c r="J210" s="6" t="s">
        <v>27</v>
      </c>
    </row>
    <row r="211" spans="1:10" x14ac:dyDescent="0.25">
      <c r="A211" s="6" t="s">
        <v>13</v>
      </c>
      <c r="B211" s="6" t="s">
        <v>23</v>
      </c>
      <c r="C211" s="6" t="s">
        <v>15</v>
      </c>
      <c r="D211" s="6" t="s">
        <v>422</v>
      </c>
      <c r="E211" s="6" t="s">
        <v>17</v>
      </c>
      <c r="F211" s="6" t="s">
        <v>423</v>
      </c>
      <c r="G211">
        <v>60000</v>
      </c>
      <c r="H211" s="6" t="s">
        <v>81</v>
      </c>
      <c r="I211" s="6" t="s">
        <v>49</v>
      </c>
      <c r="J211" s="6" t="s">
        <v>27</v>
      </c>
    </row>
    <row r="212" spans="1:10" x14ac:dyDescent="0.25">
      <c r="A212" s="6" t="s">
        <v>13</v>
      </c>
      <c r="B212" s="6" t="s">
        <v>23</v>
      </c>
      <c r="C212" s="6" t="s">
        <v>33</v>
      </c>
      <c r="D212" s="6" t="s">
        <v>424</v>
      </c>
      <c r="E212" s="6" t="s">
        <v>17</v>
      </c>
      <c r="F212" s="6" t="s">
        <v>376</v>
      </c>
      <c r="G212">
        <v>456889</v>
      </c>
      <c r="H212" s="6" t="s">
        <v>87</v>
      </c>
      <c r="I212" s="6" t="s">
        <v>49</v>
      </c>
      <c r="J212" s="6" t="s">
        <v>27</v>
      </c>
    </row>
    <row r="213" spans="1:10" x14ac:dyDescent="0.25">
      <c r="A213" s="6" t="s">
        <v>127</v>
      </c>
      <c r="B213" s="6" t="s">
        <v>475</v>
      </c>
      <c r="C213" s="6" t="s">
        <v>15</v>
      </c>
      <c r="D213" s="6" t="s">
        <v>16</v>
      </c>
      <c r="E213" s="6" t="s">
        <v>34</v>
      </c>
      <c r="F213" s="6" t="s">
        <v>348</v>
      </c>
      <c r="G213">
        <v>90000</v>
      </c>
      <c r="H213" s="6" t="s">
        <v>81</v>
      </c>
      <c r="I213" s="6" t="s">
        <v>49</v>
      </c>
      <c r="J213" s="6" t="s">
        <v>27</v>
      </c>
    </row>
    <row r="214" spans="1:10" x14ac:dyDescent="0.25">
      <c r="A214" s="6" t="s">
        <v>42</v>
      </c>
      <c r="B214" s="6" t="s">
        <v>475</v>
      </c>
      <c r="C214" s="6" t="s">
        <v>15</v>
      </c>
      <c r="D214" s="6" t="s">
        <v>426</v>
      </c>
      <c r="E214" s="6" t="s">
        <v>17</v>
      </c>
      <c r="F214" s="6" t="s">
        <v>77</v>
      </c>
      <c r="G214">
        <v>191666</v>
      </c>
      <c r="H214" s="6" t="s">
        <v>264</v>
      </c>
      <c r="I214" s="6" t="s">
        <v>54</v>
      </c>
      <c r="J214" s="6" t="s">
        <v>22</v>
      </c>
    </row>
    <row r="215" spans="1:10" x14ac:dyDescent="0.25">
      <c r="A215" s="6" t="s">
        <v>13</v>
      </c>
      <c r="B215" s="6" t="s">
        <v>32</v>
      </c>
      <c r="C215" s="6" t="s">
        <v>15</v>
      </c>
      <c r="D215" s="6" t="s">
        <v>428</v>
      </c>
      <c r="E215" s="6" t="s">
        <v>17</v>
      </c>
      <c r="F215" s="6" t="s">
        <v>47</v>
      </c>
      <c r="G215">
        <v>18000</v>
      </c>
      <c r="H215" s="6" t="s">
        <v>20</v>
      </c>
      <c r="I215" s="6" t="s">
        <v>49</v>
      </c>
      <c r="J215" s="6" t="s">
        <v>27</v>
      </c>
    </row>
    <row r="216" spans="1:10" x14ac:dyDescent="0.25">
      <c r="A216" s="6" t="s">
        <v>13</v>
      </c>
      <c r="B216" s="6" t="s">
        <v>475</v>
      </c>
      <c r="C216" s="6" t="s">
        <v>56</v>
      </c>
      <c r="D216" s="6" t="s">
        <v>429</v>
      </c>
      <c r="E216" s="6" t="s">
        <v>17</v>
      </c>
      <c r="F216" s="6" t="s">
        <v>163</v>
      </c>
      <c r="G216">
        <v>100000</v>
      </c>
      <c r="H216" s="6" t="s">
        <v>218</v>
      </c>
      <c r="I216" s="6" t="s">
        <v>54</v>
      </c>
      <c r="J216" s="6" t="s">
        <v>27</v>
      </c>
    </row>
    <row r="217" spans="1:10" x14ac:dyDescent="0.25">
      <c r="A217" s="6" t="s">
        <v>13</v>
      </c>
      <c r="B217" s="6" t="s">
        <v>23</v>
      </c>
      <c r="C217" s="6" t="s">
        <v>15</v>
      </c>
      <c r="D217" s="6" t="s">
        <v>191</v>
      </c>
      <c r="E217" s="6" t="s">
        <v>34</v>
      </c>
      <c r="F217" s="6" t="s">
        <v>47</v>
      </c>
      <c r="G217">
        <v>55000</v>
      </c>
      <c r="H217" s="6" t="s">
        <v>48</v>
      </c>
      <c r="I217" s="6" t="s">
        <v>49</v>
      </c>
      <c r="J217" s="6" t="s">
        <v>27</v>
      </c>
    </row>
    <row r="218" spans="1:10" x14ac:dyDescent="0.25">
      <c r="A218" s="6" t="s">
        <v>13</v>
      </c>
      <c r="B218" s="6" t="s">
        <v>475</v>
      </c>
      <c r="C218" s="6" t="s">
        <v>56</v>
      </c>
      <c r="D218" s="6" t="s">
        <v>24</v>
      </c>
      <c r="E218" s="6" t="s">
        <v>34</v>
      </c>
      <c r="F218" s="6" t="s">
        <v>370</v>
      </c>
      <c r="G218">
        <v>60000</v>
      </c>
      <c r="H218" s="6" t="s">
        <v>48</v>
      </c>
      <c r="I218" s="6" t="s">
        <v>49</v>
      </c>
      <c r="J218" s="6" t="s">
        <v>22</v>
      </c>
    </row>
    <row r="219" spans="1:10" x14ac:dyDescent="0.25">
      <c r="A219" s="6" t="s">
        <v>13</v>
      </c>
      <c r="B219" s="6" t="s">
        <v>32</v>
      </c>
      <c r="C219" s="6" t="s">
        <v>15</v>
      </c>
      <c r="D219" s="6" t="s">
        <v>142</v>
      </c>
      <c r="E219" s="6" t="s">
        <v>34</v>
      </c>
      <c r="F219" s="6" t="s">
        <v>433</v>
      </c>
      <c r="G219">
        <v>22000</v>
      </c>
      <c r="H219" s="6" t="s">
        <v>48</v>
      </c>
      <c r="I219" s="6" t="s">
        <v>54</v>
      </c>
      <c r="J219" s="6" t="s">
        <v>27</v>
      </c>
    </row>
    <row r="220" spans="1:10" x14ac:dyDescent="0.25">
      <c r="A220" s="6" t="s">
        <v>42</v>
      </c>
      <c r="B220" s="6" t="s">
        <v>23</v>
      </c>
      <c r="C220" s="6" t="s">
        <v>15</v>
      </c>
      <c r="D220" s="6" t="s">
        <v>274</v>
      </c>
      <c r="E220" s="6" t="s">
        <v>17</v>
      </c>
      <c r="F220" s="6" t="s">
        <v>29</v>
      </c>
      <c r="G220">
        <v>88000</v>
      </c>
      <c r="H220" s="6" t="s">
        <v>81</v>
      </c>
      <c r="I220" s="6" t="s">
        <v>49</v>
      </c>
      <c r="J220" s="6" t="s">
        <v>27</v>
      </c>
    </row>
    <row r="221" spans="1:10" x14ac:dyDescent="0.25">
      <c r="A221" s="6" t="s">
        <v>13</v>
      </c>
      <c r="B221" s="6" t="s">
        <v>23</v>
      </c>
      <c r="C221" s="6" t="s">
        <v>33</v>
      </c>
      <c r="D221" s="6" t="s">
        <v>435</v>
      </c>
      <c r="E221" s="6" t="s">
        <v>34</v>
      </c>
      <c r="F221" s="6" t="s">
        <v>300</v>
      </c>
      <c r="G221">
        <v>20000</v>
      </c>
      <c r="H221" s="6" t="s">
        <v>436</v>
      </c>
      <c r="I221" s="6" t="s">
        <v>49</v>
      </c>
      <c r="J221" s="6" t="s">
        <v>22</v>
      </c>
    </row>
    <row r="222" spans="1:10" x14ac:dyDescent="0.25">
      <c r="A222" s="6" t="s">
        <v>13</v>
      </c>
      <c r="B222" s="6" t="s">
        <v>475</v>
      </c>
      <c r="C222" s="6" t="s">
        <v>56</v>
      </c>
      <c r="D222" s="6" t="s">
        <v>108</v>
      </c>
      <c r="E222" s="6" t="s">
        <v>17</v>
      </c>
      <c r="F222" s="6" t="s">
        <v>172</v>
      </c>
      <c r="G222">
        <v>210000</v>
      </c>
      <c r="H222" s="6" t="s">
        <v>437</v>
      </c>
      <c r="I222" s="6" t="s">
        <v>54</v>
      </c>
      <c r="J222" s="6" t="s">
        <v>27</v>
      </c>
    </row>
    <row r="223" spans="1:10" x14ac:dyDescent="0.25">
      <c r="A223" s="6" t="s">
        <v>13</v>
      </c>
      <c r="B223" s="6" t="s">
        <v>475</v>
      </c>
      <c r="C223" s="6" t="s">
        <v>56</v>
      </c>
      <c r="D223" s="6" t="s">
        <v>100</v>
      </c>
      <c r="E223" s="6" t="s">
        <v>34</v>
      </c>
      <c r="F223" s="6" t="s">
        <v>304</v>
      </c>
      <c r="G223">
        <v>250000</v>
      </c>
      <c r="H223" s="6" t="s">
        <v>393</v>
      </c>
      <c r="I223" s="6" t="s">
        <v>54</v>
      </c>
      <c r="J223" s="6" t="s">
        <v>22</v>
      </c>
    </row>
    <row r="224" spans="1:10" x14ac:dyDescent="0.25">
      <c r="A224" s="6" t="s">
        <v>13</v>
      </c>
      <c r="B224" s="6" t="s">
        <v>23</v>
      </c>
      <c r="C224" s="6" t="s">
        <v>33</v>
      </c>
      <c r="D224" s="6" t="s">
        <v>438</v>
      </c>
      <c r="E224" s="6" t="s">
        <v>34</v>
      </c>
      <c r="F224" s="6" t="s">
        <v>25</v>
      </c>
      <c r="G224">
        <v>20000</v>
      </c>
      <c r="H224" s="6" t="s">
        <v>138</v>
      </c>
      <c r="I224" s="6" t="s">
        <v>49</v>
      </c>
      <c r="J224" s="6" t="s">
        <v>22</v>
      </c>
    </row>
    <row r="225" spans="1:10" x14ac:dyDescent="0.25">
      <c r="A225" s="6" t="s">
        <v>13</v>
      </c>
      <c r="B225" s="6" t="s">
        <v>23</v>
      </c>
      <c r="C225" s="6" t="s">
        <v>15</v>
      </c>
      <c r="D225" s="6" t="s">
        <v>439</v>
      </c>
      <c r="E225" s="6" t="s">
        <v>34</v>
      </c>
      <c r="F225" s="6" t="s">
        <v>61</v>
      </c>
      <c r="G225">
        <v>80000</v>
      </c>
      <c r="H225" s="6" t="s">
        <v>440</v>
      </c>
      <c r="I225" s="6" t="s">
        <v>49</v>
      </c>
      <c r="J225" s="6" t="s">
        <v>27</v>
      </c>
    </row>
    <row r="226" spans="1:10" x14ac:dyDescent="0.25">
      <c r="A226" s="6" t="s">
        <v>55</v>
      </c>
      <c r="B226" s="6" t="s">
        <v>475</v>
      </c>
      <c r="C226" s="6" t="s">
        <v>15</v>
      </c>
      <c r="D226" s="6" t="s">
        <v>76</v>
      </c>
      <c r="E226" s="6" t="s">
        <v>34</v>
      </c>
      <c r="F226" s="6" t="s">
        <v>57</v>
      </c>
      <c r="G226">
        <v>150000</v>
      </c>
      <c r="H226" s="6" t="s">
        <v>20</v>
      </c>
      <c r="I226" s="6" t="s">
        <v>21</v>
      </c>
      <c r="J226" s="6" t="s">
        <v>22</v>
      </c>
    </row>
    <row r="227" spans="1:10" x14ac:dyDescent="0.25">
      <c r="A227" s="6" t="s">
        <v>13</v>
      </c>
      <c r="B227" s="6" t="s">
        <v>23</v>
      </c>
      <c r="C227" s="6" t="s">
        <v>15</v>
      </c>
      <c r="D227" s="6" t="s">
        <v>270</v>
      </c>
      <c r="E227" s="6" t="s">
        <v>17</v>
      </c>
      <c r="F227" s="6" t="s">
        <v>47</v>
      </c>
      <c r="G227">
        <v>92000</v>
      </c>
      <c r="H227" s="6" t="s">
        <v>58</v>
      </c>
      <c r="I227" s="6" t="s">
        <v>21</v>
      </c>
      <c r="J227" s="6" t="s">
        <v>27</v>
      </c>
    </row>
    <row r="228" spans="1:10" x14ac:dyDescent="0.25">
      <c r="A228" s="6" t="s">
        <v>13</v>
      </c>
      <c r="B228" s="6" t="s">
        <v>475</v>
      </c>
      <c r="C228" s="6" t="s">
        <v>56</v>
      </c>
      <c r="D228" s="6" t="s">
        <v>441</v>
      </c>
      <c r="E228" s="6" t="s">
        <v>34</v>
      </c>
      <c r="F228" s="6" t="s">
        <v>278</v>
      </c>
      <c r="G228">
        <v>80000</v>
      </c>
      <c r="H228" s="6" t="s">
        <v>48</v>
      </c>
      <c r="I228" s="6" t="s">
        <v>49</v>
      </c>
      <c r="J228" s="6" t="s">
        <v>27</v>
      </c>
    </row>
    <row r="229" spans="1:10" x14ac:dyDescent="0.25">
      <c r="A229" s="6" t="s">
        <v>13</v>
      </c>
      <c r="B229" s="6" t="s">
        <v>32</v>
      </c>
      <c r="C229" s="6" t="s">
        <v>33</v>
      </c>
      <c r="D229" s="6" t="s">
        <v>171</v>
      </c>
      <c r="E229" s="6" t="s">
        <v>34</v>
      </c>
      <c r="F229" s="6" t="s">
        <v>194</v>
      </c>
      <c r="G229">
        <v>15000</v>
      </c>
      <c r="H229" s="6" t="s">
        <v>20</v>
      </c>
      <c r="I229" s="6" t="s">
        <v>54</v>
      </c>
      <c r="J229" s="6" t="s">
        <v>22</v>
      </c>
    </row>
    <row r="230" spans="1:10" x14ac:dyDescent="0.25">
      <c r="A230" s="6" t="s">
        <v>13</v>
      </c>
      <c r="B230" s="6" t="s">
        <v>475</v>
      </c>
      <c r="C230" s="6" t="s">
        <v>56</v>
      </c>
      <c r="D230" s="6" t="s">
        <v>442</v>
      </c>
      <c r="E230" s="6" t="s">
        <v>17</v>
      </c>
      <c r="F230" s="6" t="s">
        <v>95</v>
      </c>
      <c r="G230">
        <v>430000</v>
      </c>
      <c r="H230" s="6" t="s">
        <v>48</v>
      </c>
      <c r="I230" s="6" t="s">
        <v>54</v>
      </c>
      <c r="J230" s="6" t="s">
        <v>22</v>
      </c>
    </row>
    <row r="231" spans="1:10" x14ac:dyDescent="0.25">
      <c r="A231" s="6" t="s">
        <v>42</v>
      </c>
      <c r="B231" s="6" t="s">
        <v>475</v>
      </c>
      <c r="C231" s="6" t="s">
        <v>56</v>
      </c>
      <c r="D231" s="6" t="s">
        <v>444</v>
      </c>
      <c r="E231" s="6" t="s">
        <v>34</v>
      </c>
      <c r="F231" s="6" t="s">
        <v>47</v>
      </c>
      <c r="G231">
        <v>122118</v>
      </c>
      <c r="H231" s="6" t="s">
        <v>30</v>
      </c>
      <c r="I231" s="6" t="s">
        <v>49</v>
      </c>
      <c r="J231" s="6" t="s">
        <v>27</v>
      </c>
    </row>
    <row r="232" spans="1:10" x14ac:dyDescent="0.25">
      <c r="A232" s="6" t="s">
        <v>13</v>
      </c>
      <c r="B232" s="6" t="s">
        <v>32</v>
      </c>
      <c r="C232" s="6" t="s">
        <v>33</v>
      </c>
      <c r="D232" s="6" t="s">
        <v>24</v>
      </c>
      <c r="E232" s="6" t="s">
        <v>34</v>
      </c>
      <c r="F232" s="6" t="s">
        <v>85</v>
      </c>
      <c r="G232" t="s">
        <v>19</v>
      </c>
      <c r="H232" s="6" t="s">
        <v>20</v>
      </c>
      <c r="I232" s="6" t="s">
        <v>54</v>
      </c>
      <c r="J232" s="6" t="s">
        <v>22</v>
      </c>
    </row>
    <row r="233" spans="1:10" x14ac:dyDescent="0.25">
      <c r="A233" s="6" t="s">
        <v>13</v>
      </c>
      <c r="B233" s="6" t="s">
        <v>475</v>
      </c>
      <c r="C233" s="6" t="s">
        <v>56</v>
      </c>
      <c r="D233" s="6" t="s">
        <v>82</v>
      </c>
      <c r="E233" s="6" t="s">
        <v>34</v>
      </c>
      <c r="F233" s="6" t="s">
        <v>283</v>
      </c>
      <c r="G233">
        <v>35000</v>
      </c>
      <c r="H233" s="6" t="s">
        <v>48</v>
      </c>
      <c r="I233" s="6" t="s">
        <v>31</v>
      </c>
      <c r="J233" s="6" t="s">
        <v>22</v>
      </c>
    </row>
    <row r="234" spans="1:10" x14ac:dyDescent="0.25">
      <c r="A234" s="6" t="s">
        <v>13</v>
      </c>
      <c r="B234" s="6" t="s">
        <v>23</v>
      </c>
      <c r="C234" s="6" t="s">
        <v>15</v>
      </c>
      <c r="D234" s="6" t="s">
        <v>28</v>
      </c>
      <c r="E234" s="6" t="s">
        <v>17</v>
      </c>
      <c r="F234" s="6" t="s">
        <v>95</v>
      </c>
      <c r="G234" t="s">
        <v>449</v>
      </c>
      <c r="H234" s="6" t="s">
        <v>48</v>
      </c>
      <c r="I234" s="6" t="s">
        <v>49</v>
      </c>
      <c r="J234" s="6" t="s">
        <v>27</v>
      </c>
    </row>
    <row r="235" spans="1:10" x14ac:dyDescent="0.25">
      <c r="A235" s="6" t="s">
        <v>13</v>
      </c>
      <c r="B235" s="6" t="s">
        <v>23</v>
      </c>
      <c r="C235" s="6" t="s">
        <v>15</v>
      </c>
      <c r="D235" s="6" t="s">
        <v>24</v>
      </c>
      <c r="E235" s="6" t="s">
        <v>34</v>
      </c>
      <c r="F235" s="6" t="s">
        <v>172</v>
      </c>
      <c r="G235" t="s">
        <v>450</v>
      </c>
      <c r="H235" s="6" t="s">
        <v>138</v>
      </c>
      <c r="I235" s="6" t="s">
        <v>21</v>
      </c>
      <c r="J235" s="6" t="s">
        <v>22</v>
      </c>
    </row>
    <row r="236" spans="1:10" x14ac:dyDescent="0.25">
      <c r="A236" s="6" t="s">
        <v>13</v>
      </c>
      <c r="B236" s="6" t="s">
        <v>475</v>
      </c>
      <c r="C236" s="6" t="s">
        <v>56</v>
      </c>
      <c r="D236" s="6" t="s">
        <v>451</v>
      </c>
      <c r="E236" s="6" t="s">
        <v>34</v>
      </c>
      <c r="F236" s="6" t="s">
        <v>452</v>
      </c>
      <c r="G236">
        <v>230000</v>
      </c>
      <c r="H236" s="6" t="s">
        <v>30</v>
      </c>
      <c r="I236" s="6" t="s">
        <v>54</v>
      </c>
      <c r="J236" s="6" t="s">
        <v>27</v>
      </c>
    </row>
    <row r="237" spans="1:10" x14ac:dyDescent="0.25">
      <c r="A237" s="6" t="s">
        <v>127</v>
      </c>
      <c r="B237" s="6" t="s">
        <v>69</v>
      </c>
      <c r="C237" s="6" t="s">
        <v>56</v>
      </c>
      <c r="D237" s="6" t="s">
        <v>63</v>
      </c>
      <c r="E237" s="6" t="s">
        <v>34</v>
      </c>
      <c r="F237" s="6" t="s">
        <v>286</v>
      </c>
      <c r="G237">
        <v>220000</v>
      </c>
      <c r="H237" s="6" t="s">
        <v>81</v>
      </c>
      <c r="I237" s="6" t="s">
        <v>49</v>
      </c>
      <c r="J237" s="6" t="s">
        <v>27</v>
      </c>
    </row>
    <row r="238" spans="1:10" x14ac:dyDescent="0.25">
      <c r="A238" s="6" t="s">
        <v>127</v>
      </c>
      <c r="B238" s="6" t="s">
        <v>32</v>
      </c>
      <c r="C238" s="6" t="s">
        <v>15</v>
      </c>
      <c r="D238" s="6" t="s">
        <v>171</v>
      </c>
      <c r="E238" s="6" t="s">
        <v>34</v>
      </c>
      <c r="F238" s="6" t="s">
        <v>453</v>
      </c>
      <c r="G238">
        <v>20000</v>
      </c>
      <c r="H238" s="6" t="s">
        <v>20</v>
      </c>
      <c r="I238" s="6" t="s">
        <v>21</v>
      </c>
      <c r="J238" s="6" t="s">
        <v>22</v>
      </c>
    </row>
    <row r="239" spans="1:10" x14ac:dyDescent="0.25">
      <c r="A239" s="6" t="s">
        <v>13</v>
      </c>
      <c r="B239" s="6" t="s">
        <v>23</v>
      </c>
      <c r="C239" s="6" t="s">
        <v>15</v>
      </c>
      <c r="D239" s="6" t="s">
        <v>219</v>
      </c>
      <c r="E239" s="6" t="s">
        <v>34</v>
      </c>
      <c r="F239" s="6" t="s">
        <v>454</v>
      </c>
      <c r="G239">
        <v>50000</v>
      </c>
      <c r="H239" s="6" t="s">
        <v>48</v>
      </c>
      <c r="I239" s="6" t="s">
        <v>49</v>
      </c>
      <c r="J239" s="6" t="s">
        <v>27</v>
      </c>
    </row>
    <row r="240" spans="1:10" x14ac:dyDescent="0.25">
      <c r="A240" s="6" t="s">
        <v>13</v>
      </c>
      <c r="B240" s="6" t="s">
        <v>23</v>
      </c>
      <c r="C240" s="6" t="s">
        <v>15</v>
      </c>
      <c r="D240" s="6" t="s">
        <v>455</v>
      </c>
      <c r="E240" s="6" t="s">
        <v>17</v>
      </c>
      <c r="F240" s="6" t="s">
        <v>47</v>
      </c>
      <c r="G240">
        <v>82500</v>
      </c>
      <c r="H240" s="6" t="s">
        <v>30</v>
      </c>
      <c r="I240" s="6" t="s">
        <v>49</v>
      </c>
      <c r="J240" s="6" t="s">
        <v>27</v>
      </c>
    </row>
    <row r="241" spans="1:10" x14ac:dyDescent="0.25">
      <c r="A241" s="6" t="s">
        <v>13</v>
      </c>
      <c r="B241" s="6" t="s">
        <v>23</v>
      </c>
      <c r="C241" s="6" t="s">
        <v>56</v>
      </c>
      <c r="D241" s="6" t="s">
        <v>28</v>
      </c>
      <c r="E241" s="6" t="s">
        <v>34</v>
      </c>
      <c r="F241" s="6" t="s">
        <v>220</v>
      </c>
      <c r="G241">
        <v>25000</v>
      </c>
      <c r="H241" s="6" t="s">
        <v>48</v>
      </c>
      <c r="I241" s="6" t="s">
        <v>21</v>
      </c>
      <c r="J241" s="6" t="s">
        <v>22</v>
      </c>
    </row>
    <row r="242" spans="1:10" x14ac:dyDescent="0.25">
      <c r="A242" s="6" t="s">
        <v>13</v>
      </c>
      <c r="B242" s="6" t="s">
        <v>475</v>
      </c>
      <c r="C242" s="6" t="s">
        <v>15</v>
      </c>
      <c r="D242" s="6" t="s">
        <v>28</v>
      </c>
      <c r="E242" s="6" t="s">
        <v>34</v>
      </c>
      <c r="F242" s="6" t="s">
        <v>220</v>
      </c>
      <c r="G242">
        <v>150000</v>
      </c>
      <c r="H242" s="6" t="s">
        <v>58</v>
      </c>
      <c r="I242" s="6" t="s">
        <v>49</v>
      </c>
      <c r="J242" s="6" t="s">
        <v>27</v>
      </c>
    </row>
    <row r="243" spans="1:10" x14ac:dyDescent="0.25">
      <c r="A243" s="6" t="s">
        <v>42</v>
      </c>
      <c r="B243" s="6" t="s">
        <v>475</v>
      </c>
      <c r="C243" s="6" t="s">
        <v>15</v>
      </c>
      <c r="D243" s="6" t="s">
        <v>459</v>
      </c>
      <c r="E243" s="6" t="s">
        <v>17</v>
      </c>
      <c r="F243" s="6" t="s">
        <v>95</v>
      </c>
      <c r="G243">
        <v>70000</v>
      </c>
      <c r="H243" s="6" t="s">
        <v>48</v>
      </c>
      <c r="I243" s="6" t="s">
        <v>49</v>
      </c>
      <c r="J243" s="6" t="s">
        <v>22</v>
      </c>
    </row>
    <row r="244" spans="1:10" x14ac:dyDescent="0.25">
      <c r="A244" s="6" t="s">
        <v>13</v>
      </c>
      <c r="B244" s="6" t="s">
        <v>32</v>
      </c>
      <c r="C244" s="6" t="s">
        <v>33</v>
      </c>
      <c r="D244" s="6" t="s">
        <v>113</v>
      </c>
      <c r="E244" s="6" t="s">
        <v>17</v>
      </c>
      <c r="F244" s="6" t="s">
        <v>95</v>
      </c>
      <c r="G244">
        <v>30000</v>
      </c>
      <c r="H244" s="6" t="s">
        <v>460</v>
      </c>
      <c r="I244" s="6" t="s">
        <v>49</v>
      </c>
      <c r="J244" s="6" t="s">
        <v>27</v>
      </c>
    </row>
    <row r="245" spans="1:10" x14ac:dyDescent="0.25">
      <c r="A245" s="6" t="s">
        <v>13</v>
      </c>
      <c r="B245" s="6" t="s">
        <v>84</v>
      </c>
      <c r="C245" s="6" t="s">
        <v>59</v>
      </c>
      <c r="D245" s="6" t="s">
        <v>204</v>
      </c>
      <c r="E245" s="6" t="s">
        <v>34</v>
      </c>
      <c r="F245" s="6" t="s">
        <v>461</v>
      </c>
      <c r="G245">
        <v>20000</v>
      </c>
      <c r="H245" s="6" t="s">
        <v>53</v>
      </c>
      <c r="I245" s="6" t="s">
        <v>54</v>
      </c>
      <c r="J245" s="6" t="s">
        <v>27</v>
      </c>
    </row>
    <row r="246" spans="1:10" x14ac:dyDescent="0.25">
      <c r="A246" s="6" t="s">
        <v>13</v>
      </c>
      <c r="B246" s="6" t="s">
        <v>23</v>
      </c>
      <c r="C246" s="6" t="s">
        <v>56</v>
      </c>
      <c r="D246" s="6" t="s">
        <v>108</v>
      </c>
      <c r="E246" s="6" t="s">
        <v>34</v>
      </c>
      <c r="F246" s="6" t="s">
        <v>278</v>
      </c>
      <c r="G246">
        <v>73000</v>
      </c>
      <c r="H246" s="6" t="s">
        <v>81</v>
      </c>
      <c r="I246" s="6" t="s">
        <v>49</v>
      </c>
      <c r="J246" s="6" t="s">
        <v>27</v>
      </c>
    </row>
    <row r="247" spans="1:10" x14ac:dyDescent="0.25">
      <c r="A247" s="6" t="s">
        <v>13</v>
      </c>
      <c r="B247" s="6" t="s">
        <v>475</v>
      </c>
      <c r="C247" s="6" t="s">
        <v>56</v>
      </c>
      <c r="D247" s="6" t="s">
        <v>464</v>
      </c>
      <c r="E247" s="6" t="s">
        <v>34</v>
      </c>
      <c r="F247" s="6" t="s">
        <v>465</v>
      </c>
      <c r="G247">
        <v>45000</v>
      </c>
      <c r="H247" s="6" t="s">
        <v>374</v>
      </c>
      <c r="I247" s="6" t="s">
        <v>54</v>
      </c>
      <c r="J247" s="6" t="s">
        <v>27</v>
      </c>
    </row>
    <row r="248" spans="1:10" x14ac:dyDescent="0.25">
      <c r="A248" s="6" t="s">
        <v>13</v>
      </c>
      <c r="B248" s="6" t="s">
        <v>32</v>
      </c>
      <c r="C248" s="6" t="s">
        <v>33</v>
      </c>
      <c r="D248" s="6" t="s">
        <v>466</v>
      </c>
      <c r="E248" s="6" t="s">
        <v>17</v>
      </c>
      <c r="F248" s="6" t="s">
        <v>128</v>
      </c>
      <c r="G248">
        <v>25000</v>
      </c>
      <c r="H248" s="6" t="s">
        <v>138</v>
      </c>
      <c r="I248" s="6" t="s">
        <v>49</v>
      </c>
      <c r="J248" s="6" t="s">
        <v>27</v>
      </c>
    </row>
    <row r="249" spans="1:10" x14ac:dyDescent="0.25">
      <c r="A249" s="6" t="s">
        <v>127</v>
      </c>
      <c r="B249" s="6" t="s">
        <v>32</v>
      </c>
      <c r="C249" s="6" t="s">
        <v>33</v>
      </c>
      <c r="D249" s="6" t="s">
        <v>306</v>
      </c>
      <c r="E249" s="6" t="s">
        <v>17</v>
      </c>
      <c r="F249" s="6" t="s">
        <v>61</v>
      </c>
      <c r="G249">
        <v>50000</v>
      </c>
      <c r="H249" s="6" t="s">
        <v>48</v>
      </c>
      <c r="I249" s="6" t="s">
        <v>31</v>
      </c>
      <c r="J249" s="6" t="s">
        <v>27</v>
      </c>
    </row>
    <row r="250" spans="1:10" x14ac:dyDescent="0.25">
      <c r="A250" s="6" t="s">
        <v>127</v>
      </c>
      <c r="B250" s="6" t="s">
        <v>475</v>
      </c>
      <c r="C250" s="6" t="s">
        <v>56</v>
      </c>
      <c r="D250" s="6" t="s">
        <v>63</v>
      </c>
      <c r="E250" s="6" t="s">
        <v>34</v>
      </c>
      <c r="F250" s="6" t="s">
        <v>61</v>
      </c>
      <c r="G250">
        <v>260000</v>
      </c>
      <c r="H250" s="6" t="s">
        <v>87</v>
      </c>
      <c r="I250" s="6" t="s">
        <v>54</v>
      </c>
      <c r="J250" s="6" t="s">
        <v>27</v>
      </c>
    </row>
    <row r="251" spans="1:10" x14ac:dyDescent="0.25">
      <c r="A251" s="6" t="s">
        <v>127</v>
      </c>
      <c r="B251" s="6" t="s">
        <v>69</v>
      </c>
      <c r="C251" s="6" t="s">
        <v>56</v>
      </c>
      <c r="D251" s="6" t="s">
        <v>225</v>
      </c>
      <c r="E251" s="6" t="s">
        <v>34</v>
      </c>
      <c r="F251" s="6" t="s">
        <v>469</v>
      </c>
      <c r="G251" t="s">
        <v>470</v>
      </c>
      <c r="H251" s="6" t="s">
        <v>471</v>
      </c>
      <c r="I251" s="6" t="s">
        <v>21</v>
      </c>
      <c r="J251" s="6" t="s">
        <v>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79C4-624A-4B26-AE95-A6142C2B8593}">
  <sheetPr>
    <outlinePr summaryBelow="0" summaryRight="0"/>
  </sheetPr>
  <dimension ref="A1:M300"/>
  <sheetViews>
    <sheetView zoomScale="60" zoomScaleNormal="60" workbookViewId="0">
      <pane ySplit="1" topLeftCell="A275" activePane="bottomLeft" state="frozen"/>
      <selection pane="bottomLeft" activeCell="C282" sqref="C282"/>
    </sheetView>
  </sheetViews>
  <sheetFormatPr defaultColWidth="12.6328125" defaultRowHeight="15.75" customHeight="1" x14ac:dyDescent="0.25"/>
  <cols>
    <col min="1" max="1" width="18.90625" customWidth="1"/>
    <col min="2" max="2" width="26.26953125" customWidth="1"/>
    <col min="3" max="3" width="35.54296875" customWidth="1"/>
    <col min="4" max="4" width="19.90625" customWidth="1"/>
    <col min="5" max="6" width="46.7265625" customWidth="1"/>
    <col min="7" max="7" width="20.26953125" customWidth="1"/>
    <col min="8" max="8" width="29.453125" customWidth="1"/>
    <col min="9" max="9" width="40.7265625" customWidth="1"/>
    <col min="10" max="10" width="46.7265625" customWidth="1"/>
    <col min="11" max="11" width="19.7265625" customWidth="1"/>
    <col min="12" max="12" width="24.90625" customWidth="1"/>
    <col min="13" max="19" width="18.90625"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2">
        <v>45201.835334525458</v>
      </c>
      <c r="B2" s="3" t="s">
        <v>13</v>
      </c>
      <c r="D2" s="3" t="s">
        <v>14</v>
      </c>
      <c r="E2" s="3" t="s">
        <v>15</v>
      </c>
      <c r="F2" s="3" t="s">
        <v>16</v>
      </c>
      <c r="G2" s="3" t="s">
        <v>17</v>
      </c>
      <c r="H2" s="3" t="s">
        <v>18</v>
      </c>
      <c r="J2" s="3" t="s">
        <v>19</v>
      </c>
      <c r="K2" s="3" t="s">
        <v>20</v>
      </c>
      <c r="L2" s="3" t="s">
        <v>21</v>
      </c>
      <c r="M2" s="3" t="s">
        <v>22</v>
      </c>
    </row>
    <row r="3" spans="1:13" ht="15.75" customHeight="1" x14ac:dyDescent="0.25">
      <c r="A3" s="2">
        <v>45201.69541753472</v>
      </c>
      <c r="B3" s="3" t="s">
        <v>13</v>
      </c>
      <c r="D3" s="3" t="s">
        <v>23</v>
      </c>
      <c r="E3" s="3" t="s">
        <v>15</v>
      </c>
      <c r="F3" s="3" t="s">
        <v>24</v>
      </c>
      <c r="G3" s="3" t="s">
        <v>17</v>
      </c>
      <c r="H3" s="3" t="s">
        <v>25</v>
      </c>
      <c r="J3" s="4">
        <v>187000</v>
      </c>
      <c r="K3" s="3" t="s">
        <v>26</v>
      </c>
      <c r="L3" s="3" t="s">
        <v>21</v>
      </c>
      <c r="M3" s="3" t="s">
        <v>27</v>
      </c>
    </row>
    <row r="4" spans="1:13" ht="15.75" customHeight="1" x14ac:dyDescent="0.25">
      <c r="A4" s="2">
        <v>45201.808850416666</v>
      </c>
      <c r="B4" s="3" t="s">
        <v>13</v>
      </c>
      <c r="D4" s="3" t="s">
        <v>23</v>
      </c>
      <c r="E4" s="3" t="s">
        <v>15</v>
      </c>
      <c r="F4" s="3" t="s">
        <v>28</v>
      </c>
      <c r="G4" s="3" t="s">
        <v>17</v>
      </c>
      <c r="H4" s="3" t="s">
        <v>29</v>
      </c>
      <c r="J4" s="3">
        <v>190000</v>
      </c>
      <c r="K4" s="3" t="s">
        <v>30</v>
      </c>
      <c r="L4" s="3" t="s">
        <v>31</v>
      </c>
      <c r="M4" s="3" t="s">
        <v>27</v>
      </c>
    </row>
    <row r="5" spans="1:13" ht="15.75" customHeight="1" x14ac:dyDescent="0.25">
      <c r="A5" s="2">
        <v>45201.695868680559</v>
      </c>
      <c r="B5" s="3" t="s">
        <v>13</v>
      </c>
      <c r="D5" s="3" t="s">
        <v>32</v>
      </c>
      <c r="E5" s="3" t="s">
        <v>33</v>
      </c>
      <c r="F5" s="3" t="s">
        <v>16</v>
      </c>
      <c r="G5" s="3" t="s">
        <v>34</v>
      </c>
      <c r="H5" s="3" t="s">
        <v>35</v>
      </c>
      <c r="J5" s="3">
        <v>15000</v>
      </c>
      <c r="K5" s="3" t="s">
        <v>36</v>
      </c>
      <c r="L5" s="3" t="s">
        <v>21</v>
      </c>
      <c r="M5" s="3" t="s">
        <v>22</v>
      </c>
    </row>
    <row r="6" spans="1:13" ht="15.75" customHeight="1" x14ac:dyDescent="0.25">
      <c r="A6" s="2">
        <v>45201.749663877315</v>
      </c>
      <c r="B6" s="3" t="s">
        <v>13</v>
      </c>
      <c r="D6" s="3" t="s">
        <v>32</v>
      </c>
      <c r="E6" s="3" t="s">
        <v>33</v>
      </c>
      <c r="F6" s="3" t="s">
        <v>37</v>
      </c>
      <c r="G6" s="3" t="s">
        <v>34</v>
      </c>
      <c r="H6" s="3" t="s">
        <v>38</v>
      </c>
      <c r="J6" s="5" t="s">
        <v>39</v>
      </c>
      <c r="K6" s="3" t="s">
        <v>40</v>
      </c>
      <c r="L6" s="3" t="s">
        <v>21</v>
      </c>
      <c r="M6" s="3" t="s">
        <v>27</v>
      </c>
    </row>
    <row r="7" spans="1:13" ht="15.75" customHeight="1" x14ac:dyDescent="0.25">
      <c r="A7" s="2">
        <v>45201.750539872686</v>
      </c>
      <c r="B7" s="3" t="s">
        <v>13</v>
      </c>
      <c r="D7" s="3" t="s">
        <v>32</v>
      </c>
      <c r="E7" s="3" t="s">
        <v>33</v>
      </c>
      <c r="F7" s="3" t="s">
        <v>37</v>
      </c>
      <c r="G7" s="3" t="s">
        <v>34</v>
      </c>
      <c r="H7" s="3" t="s">
        <v>38</v>
      </c>
      <c r="J7" s="5" t="s">
        <v>39</v>
      </c>
      <c r="K7" s="3" t="s">
        <v>41</v>
      </c>
      <c r="L7" s="3" t="s">
        <v>21</v>
      </c>
      <c r="M7" s="3" t="s">
        <v>27</v>
      </c>
    </row>
    <row r="8" spans="1:13" ht="15.75" customHeight="1" x14ac:dyDescent="0.25">
      <c r="A8" s="2">
        <v>45202.434434583338</v>
      </c>
      <c r="B8" s="3" t="s">
        <v>42</v>
      </c>
      <c r="C8" s="3" t="s">
        <v>43</v>
      </c>
      <c r="D8" s="3" t="s">
        <v>44</v>
      </c>
      <c r="E8" s="3" t="s">
        <v>45</v>
      </c>
      <c r="F8" s="3" t="s">
        <v>46</v>
      </c>
      <c r="G8" s="3" t="s">
        <v>17</v>
      </c>
      <c r="H8" s="3" t="s">
        <v>47</v>
      </c>
      <c r="J8" s="3">
        <v>500000</v>
      </c>
      <c r="K8" s="3" t="s">
        <v>48</v>
      </c>
      <c r="L8" s="3" t="s">
        <v>49</v>
      </c>
      <c r="M8" s="3" t="s">
        <v>27</v>
      </c>
    </row>
    <row r="9" spans="1:13" ht="15.75" customHeight="1" x14ac:dyDescent="0.25">
      <c r="A9" s="2">
        <v>45201.773096620367</v>
      </c>
      <c r="B9" s="3" t="s">
        <v>42</v>
      </c>
      <c r="C9" s="3" t="s">
        <v>50</v>
      </c>
      <c r="D9" s="3" t="s">
        <v>14</v>
      </c>
      <c r="E9" s="3" t="s">
        <v>15</v>
      </c>
      <c r="F9" s="3" t="s">
        <v>51</v>
      </c>
      <c r="G9" s="3" t="s">
        <v>34</v>
      </c>
      <c r="H9" s="3" t="s">
        <v>52</v>
      </c>
      <c r="J9" s="3">
        <v>375000</v>
      </c>
      <c r="K9" s="3" t="s">
        <v>53</v>
      </c>
      <c r="L9" s="3" t="s">
        <v>54</v>
      </c>
      <c r="M9" s="3" t="s">
        <v>27</v>
      </c>
    </row>
    <row r="10" spans="1:13" ht="15.75" customHeight="1" x14ac:dyDescent="0.25">
      <c r="A10" s="2">
        <v>45201.721684780088</v>
      </c>
      <c r="B10" s="3" t="s">
        <v>55</v>
      </c>
      <c r="D10" s="3" t="s">
        <v>14</v>
      </c>
      <c r="E10" s="3" t="s">
        <v>56</v>
      </c>
      <c r="F10" s="3" t="s">
        <v>24</v>
      </c>
      <c r="G10" s="3" t="s">
        <v>34</v>
      </c>
      <c r="H10" s="3" t="s">
        <v>57</v>
      </c>
      <c r="J10" s="3">
        <v>335000</v>
      </c>
      <c r="K10" s="3" t="s">
        <v>58</v>
      </c>
      <c r="L10" s="3" t="s">
        <v>21</v>
      </c>
      <c r="M10" s="3" t="s">
        <v>27</v>
      </c>
    </row>
    <row r="11" spans="1:13" ht="15.75" customHeight="1" x14ac:dyDescent="0.25">
      <c r="A11" s="2">
        <v>45202.603880150462</v>
      </c>
      <c r="B11" s="3" t="s">
        <v>13</v>
      </c>
      <c r="D11" s="3" t="s">
        <v>44</v>
      </c>
      <c r="E11" s="3" t="s">
        <v>59</v>
      </c>
      <c r="F11" s="3" t="s">
        <v>60</v>
      </c>
      <c r="G11" s="3" t="s">
        <v>17</v>
      </c>
      <c r="H11" s="3" t="s">
        <v>61</v>
      </c>
      <c r="J11" s="3">
        <v>310000</v>
      </c>
      <c r="K11" s="3" t="s">
        <v>62</v>
      </c>
      <c r="L11" s="3" t="s">
        <v>31</v>
      </c>
      <c r="M11" s="3" t="s">
        <v>27</v>
      </c>
    </row>
    <row r="12" spans="1:13" ht="15.75" customHeight="1" x14ac:dyDescent="0.25">
      <c r="A12" s="2">
        <v>45201.689041076388</v>
      </c>
      <c r="B12" s="3" t="s">
        <v>55</v>
      </c>
      <c r="D12" s="3" t="s">
        <v>14</v>
      </c>
      <c r="E12" s="3" t="s">
        <v>56</v>
      </c>
      <c r="F12" s="3" t="s">
        <v>63</v>
      </c>
      <c r="G12" s="3" t="s">
        <v>34</v>
      </c>
      <c r="H12" s="3" t="s">
        <v>64</v>
      </c>
      <c r="I12" s="3" t="s">
        <v>65</v>
      </c>
      <c r="J12" s="3">
        <v>280000</v>
      </c>
      <c r="K12" s="3" t="s">
        <v>66</v>
      </c>
      <c r="L12" s="3" t="s">
        <v>31</v>
      </c>
      <c r="M12" s="3" t="s">
        <v>27</v>
      </c>
    </row>
    <row r="13" spans="1:13" ht="15.75" customHeight="1" x14ac:dyDescent="0.25">
      <c r="A13" s="2">
        <v>45201.695577893523</v>
      </c>
      <c r="B13" s="3" t="s">
        <v>13</v>
      </c>
      <c r="D13" s="3" t="s">
        <v>14</v>
      </c>
      <c r="E13" s="3" t="s">
        <v>59</v>
      </c>
      <c r="F13" s="3" t="s">
        <v>67</v>
      </c>
      <c r="G13" s="3" t="s">
        <v>17</v>
      </c>
      <c r="H13" s="3" t="s">
        <v>68</v>
      </c>
      <c r="J13" s="4">
        <v>230000</v>
      </c>
      <c r="K13" s="3" t="s">
        <v>30</v>
      </c>
      <c r="L13" s="3" t="s">
        <v>49</v>
      </c>
      <c r="M13" s="3" t="s">
        <v>27</v>
      </c>
    </row>
    <row r="14" spans="1:13" ht="15.75" customHeight="1" x14ac:dyDescent="0.25">
      <c r="A14" s="2">
        <v>45201.711455671291</v>
      </c>
      <c r="B14" s="3" t="s">
        <v>13</v>
      </c>
      <c r="D14" s="3" t="s">
        <v>69</v>
      </c>
      <c r="E14" s="3" t="s">
        <v>45</v>
      </c>
      <c r="F14" s="3" t="s">
        <v>70</v>
      </c>
      <c r="G14" s="3" t="s">
        <v>34</v>
      </c>
      <c r="H14" s="3" t="s">
        <v>61</v>
      </c>
      <c r="J14" s="3">
        <v>200000</v>
      </c>
      <c r="K14" s="3" t="s">
        <v>71</v>
      </c>
      <c r="L14" s="3" t="s">
        <v>31</v>
      </c>
      <c r="M14" s="3" t="s">
        <v>27</v>
      </c>
    </row>
    <row r="15" spans="1:13" ht="15.75" customHeight="1" x14ac:dyDescent="0.25">
      <c r="A15" s="2">
        <v>45201.761810833334</v>
      </c>
      <c r="B15" s="3" t="s">
        <v>13</v>
      </c>
      <c r="D15" s="3" t="s">
        <v>14</v>
      </c>
      <c r="E15" s="3" t="s">
        <v>56</v>
      </c>
      <c r="F15" s="3" t="s">
        <v>72</v>
      </c>
      <c r="G15" s="3" t="s">
        <v>34</v>
      </c>
      <c r="H15" s="3" t="s">
        <v>73</v>
      </c>
      <c r="J15" s="3">
        <v>200000</v>
      </c>
      <c r="K15" s="3" t="s">
        <v>30</v>
      </c>
      <c r="L15" s="3" t="s">
        <v>54</v>
      </c>
      <c r="M15" s="3" t="s">
        <v>27</v>
      </c>
    </row>
    <row r="16" spans="1:13" ht="15.75" customHeight="1" x14ac:dyDescent="0.25">
      <c r="A16" s="2">
        <v>45201.783851087966</v>
      </c>
      <c r="B16" s="3" t="s">
        <v>13</v>
      </c>
      <c r="D16" s="3" t="s">
        <v>69</v>
      </c>
      <c r="E16" s="3" t="s">
        <v>56</v>
      </c>
      <c r="F16" s="3" t="s">
        <v>74</v>
      </c>
      <c r="G16" s="3" t="s">
        <v>34</v>
      </c>
      <c r="H16" s="3" t="s">
        <v>75</v>
      </c>
      <c r="J16" s="4">
        <v>200000</v>
      </c>
      <c r="K16" s="3" t="s">
        <v>36</v>
      </c>
      <c r="L16" s="3" t="s">
        <v>49</v>
      </c>
      <c r="M16" s="3" t="s">
        <v>27</v>
      </c>
    </row>
    <row r="17" spans="1:13" ht="15.75" customHeight="1" x14ac:dyDescent="0.25">
      <c r="A17" s="2">
        <v>45202.327405243057</v>
      </c>
      <c r="B17" s="3" t="s">
        <v>13</v>
      </c>
      <c r="D17" s="3" t="s">
        <v>14</v>
      </c>
      <c r="E17" s="3" t="s">
        <v>59</v>
      </c>
      <c r="F17" s="3" t="s">
        <v>76</v>
      </c>
      <c r="G17" s="3" t="s">
        <v>17</v>
      </c>
      <c r="H17" s="3" t="s">
        <v>77</v>
      </c>
      <c r="I17" s="3" t="s">
        <v>78</v>
      </c>
      <c r="J17" s="3">
        <v>200000</v>
      </c>
      <c r="K17" s="3" t="s">
        <v>79</v>
      </c>
      <c r="L17" s="3" t="s">
        <v>49</v>
      </c>
      <c r="M17" s="3" t="s">
        <v>22</v>
      </c>
    </row>
    <row r="18" spans="1:13" ht="15.75" customHeight="1" x14ac:dyDescent="0.25">
      <c r="A18" s="2">
        <v>45201.730710821765</v>
      </c>
      <c r="B18" s="3" t="s">
        <v>13</v>
      </c>
      <c r="D18" s="3" t="s">
        <v>14</v>
      </c>
      <c r="E18" s="3" t="s">
        <v>15</v>
      </c>
      <c r="F18" s="3" t="s">
        <v>80</v>
      </c>
      <c r="G18" s="3" t="s">
        <v>17</v>
      </c>
      <c r="H18" s="3" t="s">
        <v>61</v>
      </c>
      <c r="J18" s="3">
        <v>177000</v>
      </c>
      <c r="K18" s="3" t="s">
        <v>81</v>
      </c>
      <c r="L18" s="3" t="s">
        <v>49</v>
      </c>
      <c r="M18" s="3" t="s">
        <v>27</v>
      </c>
    </row>
    <row r="19" spans="1:13" ht="15.75" customHeight="1" x14ac:dyDescent="0.25">
      <c r="A19" s="2">
        <v>45201.685524490742</v>
      </c>
      <c r="B19" s="3" t="s">
        <v>13</v>
      </c>
      <c r="D19" s="3" t="s">
        <v>14</v>
      </c>
      <c r="E19" s="3" t="s">
        <v>59</v>
      </c>
      <c r="F19" s="3" t="s">
        <v>82</v>
      </c>
      <c r="G19" s="3" t="s">
        <v>34</v>
      </c>
      <c r="H19" s="3" t="s">
        <v>68</v>
      </c>
      <c r="J19" s="3">
        <v>166000</v>
      </c>
      <c r="K19" s="3" t="s">
        <v>81</v>
      </c>
      <c r="L19" s="3" t="s">
        <v>49</v>
      </c>
      <c r="M19" s="3" t="s">
        <v>27</v>
      </c>
    </row>
    <row r="20" spans="1:13" ht="15.75" customHeight="1" x14ac:dyDescent="0.25">
      <c r="A20" s="2">
        <v>45201.728668020834</v>
      </c>
      <c r="B20" s="3" t="s">
        <v>13</v>
      </c>
      <c r="D20" s="3" t="s">
        <v>14</v>
      </c>
      <c r="E20" s="3" t="s">
        <v>15</v>
      </c>
      <c r="F20" s="3" t="s">
        <v>24</v>
      </c>
      <c r="G20" s="3" t="s">
        <v>17</v>
      </c>
      <c r="H20" s="3" t="s">
        <v>61</v>
      </c>
      <c r="J20" s="3">
        <v>160000</v>
      </c>
      <c r="K20" s="3" t="s">
        <v>30</v>
      </c>
      <c r="L20" s="3" t="s">
        <v>49</v>
      </c>
      <c r="M20" s="3" t="s">
        <v>22</v>
      </c>
    </row>
    <row r="21" spans="1:13" ht="15.75" customHeight="1" x14ac:dyDescent="0.25">
      <c r="A21" s="2">
        <v>45201.698281805555</v>
      </c>
      <c r="B21" s="3" t="s">
        <v>13</v>
      </c>
      <c r="C21" s="3" t="s">
        <v>83</v>
      </c>
      <c r="D21" s="3" t="s">
        <v>84</v>
      </c>
      <c r="E21" s="3" t="s">
        <v>56</v>
      </c>
      <c r="F21" s="3" t="s">
        <v>83</v>
      </c>
      <c r="G21" s="3" t="s">
        <v>34</v>
      </c>
      <c r="H21" s="3" t="s">
        <v>85</v>
      </c>
      <c r="J21" s="3">
        <v>155000</v>
      </c>
      <c r="K21" s="3" t="s">
        <v>58</v>
      </c>
      <c r="L21" s="3" t="s">
        <v>49</v>
      </c>
      <c r="M21" s="3" t="s">
        <v>22</v>
      </c>
    </row>
    <row r="22" spans="1:13" ht="15.75" customHeight="1" x14ac:dyDescent="0.25">
      <c r="A22" s="2">
        <v>45201.930500844908</v>
      </c>
      <c r="B22" s="3" t="s">
        <v>55</v>
      </c>
      <c r="D22" s="3" t="s">
        <v>14</v>
      </c>
      <c r="E22" s="3" t="s">
        <v>56</v>
      </c>
      <c r="F22" s="3" t="s">
        <v>60</v>
      </c>
      <c r="G22" s="3" t="s">
        <v>34</v>
      </c>
      <c r="H22" s="3" t="s">
        <v>86</v>
      </c>
      <c r="J22" s="3">
        <v>155000</v>
      </c>
      <c r="K22" s="3" t="s">
        <v>87</v>
      </c>
      <c r="L22" s="3" t="s">
        <v>21</v>
      </c>
      <c r="M22" s="3" t="s">
        <v>27</v>
      </c>
    </row>
    <row r="23" spans="1:13" ht="12.5" x14ac:dyDescent="0.25">
      <c r="A23" s="2">
        <v>45201.69930842593</v>
      </c>
      <c r="B23" s="3" t="s">
        <v>13</v>
      </c>
      <c r="D23" s="3" t="s">
        <v>14</v>
      </c>
      <c r="E23" s="3" t="s">
        <v>15</v>
      </c>
      <c r="F23" s="3" t="s">
        <v>88</v>
      </c>
      <c r="G23" s="3" t="s">
        <v>17</v>
      </c>
      <c r="H23" s="3" t="s">
        <v>89</v>
      </c>
      <c r="I23" s="3" t="s">
        <v>90</v>
      </c>
      <c r="J23" s="4">
        <v>150000</v>
      </c>
      <c r="K23" s="3" t="s">
        <v>20</v>
      </c>
      <c r="L23" s="3" t="s">
        <v>54</v>
      </c>
      <c r="M23" s="3" t="s">
        <v>22</v>
      </c>
    </row>
    <row r="24" spans="1:13" ht="12.5" x14ac:dyDescent="0.25">
      <c r="A24" s="2">
        <v>45202.369784490744</v>
      </c>
      <c r="B24" s="3" t="s">
        <v>42</v>
      </c>
      <c r="C24" s="3" t="s">
        <v>91</v>
      </c>
      <c r="D24" s="3" t="s">
        <v>44</v>
      </c>
      <c r="E24" s="3" t="s">
        <v>45</v>
      </c>
      <c r="F24" s="3" t="s">
        <v>92</v>
      </c>
      <c r="G24" s="3" t="s">
        <v>17</v>
      </c>
      <c r="H24" s="3" t="s">
        <v>42</v>
      </c>
      <c r="I24" s="3" t="s">
        <v>93</v>
      </c>
      <c r="J24" s="4">
        <v>150000</v>
      </c>
      <c r="K24" s="3" t="s">
        <v>48</v>
      </c>
      <c r="L24" s="3" t="s">
        <v>49</v>
      </c>
      <c r="M24" s="3" t="s">
        <v>27</v>
      </c>
    </row>
    <row r="25" spans="1:13" ht="12.5" x14ac:dyDescent="0.25">
      <c r="A25" s="2">
        <v>45201.687934918984</v>
      </c>
      <c r="B25" s="3" t="s">
        <v>42</v>
      </c>
      <c r="C25" s="3" t="s">
        <v>94</v>
      </c>
      <c r="D25" s="3" t="s">
        <v>23</v>
      </c>
      <c r="E25" s="3" t="s">
        <v>15</v>
      </c>
      <c r="F25" s="3" t="s">
        <v>51</v>
      </c>
      <c r="G25" s="3" t="s">
        <v>17</v>
      </c>
      <c r="H25" s="3" t="s">
        <v>95</v>
      </c>
      <c r="J25" s="3">
        <v>125000</v>
      </c>
      <c r="K25" s="3" t="s">
        <v>58</v>
      </c>
      <c r="L25" s="3" t="s">
        <v>54</v>
      </c>
      <c r="M25" s="3" t="s">
        <v>27</v>
      </c>
    </row>
    <row r="26" spans="1:13" ht="12.5" x14ac:dyDescent="0.25">
      <c r="A26" s="2">
        <v>45201.693413148147</v>
      </c>
      <c r="B26" s="3" t="s">
        <v>13</v>
      </c>
      <c r="D26" s="3" t="s">
        <v>14</v>
      </c>
      <c r="E26" s="3" t="s">
        <v>56</v>
      </c>
      <c r="F26" s="3" t="s">
        <v>24</v>
      </c>
      <c r="G26" s="3" t="s">
        <v>17</v>
      </c>
      <c r="H26" s="3" t="s">
        <v>96</v>
      </c>
      <c r="J26" s="3">
        <v>120000</v>
      </c>
      <c r="K26" s="3" t="s">
        <v>97</v>
      </c>
      <c r="L26" s="3" t="s">
        <v>21</v>
      </c>
      <c r="M26" s="3" t="s">
        <v>27</v>
      </c>
    </row>
    <row r="27" spans="1:13" ht="12.5" x14ac:dyDescent="0.25">
      <c r="A27" s="2">
        <v>45201.684896967592</v>
      </c>
      <c r="B27" s="3" t="s">
        <v>13</v>
      </c>
      <c r="D27" s="3" t="s">
        <v>23</v>
      </c>
      <c r="E27" s="3" t="s">
        <v>15</v>
      </c>
      <c r="F27" s="3" t="s">
        <v>98</v>
      </c>
      <c r="G27" s="3" t="s">
        <v>17</v>
      </c>
      <c r="H27" s="3" t="s">
        <v>99</v>
      </c>
      <c r="J27" s="3">
        <v>109000</v>
      </c>
      <c r="K27" s="3" t="s">
        <v>87</v>
      </c>
      <c r="L27" s="3" t="s">
        <v>54</v>
      </c>
      <c r="M27" s="3" t="s">
        <v>27</v>
      </c>
    </row>
    <row r="28" spans="1:13" ht="12.5" x14ac:dyDescent="0.25">
      <c r="A28" s="2">
        <v>45201.794414976852</v>
      </c>
      <c r="B28" s="3" t="s">
        <v>13</v>
      </c>
      <c r="D28" s="3" t="s">
        <v>14</v>
      </c>
      <c r="E28" s="3" t="s">
        <v>56</v>
      </c>
      <c r="F28" s="3" t="s">
        <v>100</v>
      </c>
      <c r="G28" s="3" t="s">
        <v>34</v>
      </c>
      <c r="H28" s="3" t="s">
        <v>101</v>
      </c>
      <c r="J28" s="4">
        <v>105000</v>
      </c>
      <c r="K28" s="3" t="s">
        <v>53</v>
      </c>
      <c r="L28" s="3" t="s">
        <v>31</v>
      </c>
      <c r="M28" s="3" t="s">
        <v>27</v>
      </c>
    </row>
    <row r="29" spans="1:13" ht="12.5" x14ac:dyDescent="0.25">
      <c r="A29" s="2">
        <v>45201.774659768518</v>
      </c>
      <c r="B29" s="3" t="s">
        <v>13</v>
      </c>
      <c r="C29" s="3" t="s">
        <v>102</v>
      </c>
      <c r="D29" s="3" t="s">
        <v>23</v>
      </c>
      <c r="E29" s="3" t="s">
        <v>15</v>
      </c>
      <c r="F29" s="3" t="s">
        <v>103</v>
      </c>
      <c r="G29" s="3" t="s">
        <v>34</v>
      </c>
      <c r="H29" s="3" t="s">
        <v>104</v>
      </c>
      <c r="I29" s="3" t="s">
        <v>105</v>
      </c>
      <c r="J29" s="3">
        <v>100000</v>
      </c>
      <c r="K29" s="3" t="s">
        <v>48</v>
      </c>
      <c r="L29" s="3" t="s">
        <v>31</v>
      </c>
      <c r="M29" s="3" t="s">
        <v>27</v>
      </c>
    </row>
    <row r="30" spans="1:13" ht="12.5" x14ac:dyDescent="0.25">
      <c r="A30" s="2">
        <v>45201.698355740737</v>
      </c>
      <c r="B30" s="3" t="s">
        <v>13</v>
      </c>
      <c r="D30" s="3" t="s">
        <v>14</v>
      </c>
      <c r="E30" s="3" t="s">
        <v>56</v>
      </c>
      <c r="F30" s="3" t="s">
        <v>106</v>
      </c>
      <c r="G30" s="3" t="s">
        <v>34</v>
      </c>
      <c r="H30" s="3" t="s">
        <v>29</v>
      </c>
      <c r="J30" s="3">
        <v>97200</v>
      </c>
      <c r="K30" s="3" t="s">
        <v>107</v>
      </c>
      <c r="L30" s="3" t="s">
        <v>49</v>
      </c>
      <c r="M30" s="3" t="s">
        <v>27</v>
      </c>
    </row>
    <row r="31" spans="1:13" ht="12.5" x14ac:dyDescent="0.25">
      <c r="A31" s="2">
        <v>45201.703960729166</v>
      </c>
      <c r="B31" s="3" t="s">
        <v>13</v>
      </c>
      <c r="D31" s="3" t="s">
        <v>14</v>
      </c>
      <c r="E31" s="3" t="s">
        <v>15</v>
      </c>
      <c r="F31" s="3" t="s">
        <v>108</v>
      </c>
      <c r="G31" s="3" t="s">
        <v>17</v>
      </c>
      <c r="H31" s="3" t="s">
        <v>109</v>
      </c>
      <c r="I31" s="3" t="s">
        <v>110</v>
      </c>
      <c r="J31" s="4">
        <v>95000</v>
      </c>
      <c r="K31" s="3" t="s">
        <v>81</v>
      </c>
      <c r="L31" s="3" t="s">
        <v>49</v>
      </c>
      <c r="M31" s="3" t="s">
        <v>27</v>
      </c>
    </row>
    <row r="32" spans="1:13" ht="12.5" x14ac:dyDescent="0.25">
      <c r="A32" s="2">
        <v>45201.768984351853</v>
      </c>
      <c r="B32" s="3" t="s">
        <v>42</v>
      </c>
      <c r="C32" s="3" t="s">
        <v>111</v>
      </c>
      <c r="D32" s="3" t="s">
        <v>23</v>
      </c>
      <c r="E32" s="3" t="s">
        <v>56</v>
      </c>
      <c r="F32" s="3" t="s">
        <v>28</v>
      </c>
      <c r="G32" s="3" t="s">
        <v>34</v>
      </c>
      <c r="H32" s="3" t="s">
        <v>112</v>
      </c>
      <c r="J32" s="4">
        <v>92000</v>
      </c>
      <c r="K32" s="3" t="s">
        <v>87</v>
      </c>
      <c r="L32" s="3" t="s">
        <v>49</v>
      </c>
      <c r="M32" s="3" t="s">
        <v>27</v>
      </c>
    </row>
    <row r="33" spans="1:13" ht="12.5" x14ac:dyDescent="0.25">
      <c r="A33" s="2">
        <v>45201.694340057875</v>
      </c>
      <c r="B33" s="3" t="s">
        <v>13</v>
      </c>
      <c r="D33" s="3" t="s">
        <v>23</v>
      </c>
      <c r="E33" s="3" t="s">
        <v>15</v>
      </c>
      <c r="F33" s="3" t="s">
        <v>113</v>
      </c>
      <c r="G33" s="3" t="s">
        <v>34</v>
      </c>
      <c r="H33" s="3" t="s">
        <v>114</v>
      </c>
      <c r="J33" s="3">
        <v>90000</v>
      </c>
      <c r="K33" s="3" t="s">
        <v>48</v>
      </c>
      <c r="L33" s="3" t="s">
        <v>21</v>
      </c>
      <c r="M33" s="3" t="s">
        <v>22</v>
      </c>
    </row>
    <row r="34" spans="1:13" ht="12.5" x14ac:dyDescent="0.25">
      <c r="A34" s="2">
        <v>45202.342543460647</v>
      </c>
      <c r="B34" s="3" t="s">
        <v>13</v>
      </c>
      <c r="D34" s="3" t="s">
        <v>23</v>
      </c>
      <c r="E34" s="3" t="s">
        <v>15</v>
      </c>
      <c r="F34" s="3" t="s">
        <v>115</v>
      </c>
      <c r="G34" s="3" t="s">
        <v>34</v>
      </c>
      <c r="H34" s="3" t="s">
        <v>116</v>
      </c>
      <c r="J34" s="3">
        <v>80000</v>
      </c>
      <c r="K34" s="3" t="s">
        <v>20</v>
      </c>
      <c r="L34" s="3" t="s">
        <v>49</v>
      </c>
      <c r="M34" s="3" t="s">
        <v>22</v>
      </c>
    </row>
    <row r="35" spans="1:13" ht="12.5" x14ac:dyDescent="0.25">
      <c r="A35" s="2">
        <v>45201.701877997686</v>
      </c>
      <c r="B35" s="3" t="s">
        <v>13</v>
      </c>
      <c r="D35" s="3" t="s">
        <v>14</v>
      </c>
      <c r="E35" s="3" t="s">
        <v>56</v>
      </c>
      <c r="F35" s="3" t="s">
        <v>100</v>
      </c>
      <c r="G35" s="3" t="s">
        <v>34</v>
      </c>
      <c r="H35" s="3" t="s">
        <v>117</v>
      </c>
      <c r="J35" s="3">
        <v>65000</v>
      </c>
      <c r="K35" s="3" t="s">
        <v>36</v>
      </c>
      <c r="L35" s="3" t="s">
        <v>49</v>
      </c>
      <c r="M35" s="3" t="s">
        <v>27</v>
      </c>
    </row>
    <row r="36" spans="1:13" ht="12.5" x14ac:dyDescent="0.25">
      <c r="A36" s="2">
        <v>45201.692679872685</v>
      </c>
      <c r="B36" s="3" t="s">
        <v>13</v>
      </c>
      <c r="D36" s="3" t="s">
        <v>14</v>
      </c>
      <c r="E36" s="3" t="s">
        <v>56</v>
      </c>
      <c r="F36" s="3" t="s">
        <v>118</v>
      </c>
      <c r="G36" s="3" t="s">
        <v>17</v>
      </c>
      <c r="H36" s="3" t="s">
        <v>119</v>
      </c>
      <c r="J36" s="3">
        <v>62000</v>
      </c>
      <c r="K36" s="3" t="s">
        <v>81</v>
      </c>
      <c r="L36" s="3" t="s">
        <v>49</v>
      </c>
      <c r="M36" s="3" t="s">
        <v>27</v>
      </c>
    </row>
    <row r="37" spans="1:13" ht="12.5" x14ac:dyDescent="0.25">
      <c r="A37" s="2">
        <v>45201.707746759261</v>
      </c>
      <c r="B37" s="3" t="s">
        <v>13</v>
      </c>
      <c r="D37" s="3" t="s">
        <v>14</v>
      </c>
      <c r="E37" s="3" t="s">
        <v>56</v>
      </c>
      <c r="F37" s="3" t="s">
        <v>120</v>
      </c>
      <c r="G37" s="3" t="s">
        <v>17</v>
      </c>
      <c r="H37" s="3" t="s">
        <v>85</v>
      </c>
      <c r="J37" s="4">
        <v>60000</v>
      </c>
      <c r="K37" s="3" t="s">
        <v>48</v>
      </c>
      <c r="L37" s="3" t="s">
        <v>49</v>
      </c>
      <c r="M37" s="3" t="s">
        <v>27</v>
      </c>
    </row>
    <row r="38" spans="1:13" ht="12.5" x14ac:dyDescent="0.25">
      <c r="A38" s="2">
        <v>45201.702853032402</v>
      </c>
      <c r="B38" s="3" t="s">
        <v>13</v>
      </c>
      <c r="D38" s="3" t="s">
        <v>14</v>
      </c>
      <c r="E38" s="3" t="s">
        <v>15</v>
      </c>
      <c r="F38" s="3" t="s">
        <v>121</v>
      </c>
      <c r="G38" s="3" t="s">
        <v>17</v>
      </c>
      <c r="H38" s="3" t="s">
        <v>29</v>
      </c>
      <c r="J38" s="3">
        <v>55000</v>
      </c>
      <c r="K38" s="3" t="s">
        <v>87</v>
      </c>
      <c r="L38" s="3" t="s">
        <v>49</v>
      </c>
      <c r="M38" s="3" t="s">
        <v>27</v>
      </c>
    </row>
    <row r="39" spans="1:13" ht="12.5" x14ac:dyDescent="0.25">
      <c r="A39" s="2">
        <v>45201.687358368057</v>
      </c>
      <c r="B39" s="3" t="s">
        <v>42</v>
      </c>
      <c r="C39" s="3" t="s">
        <v>122</v>
      </c>
      <c r="D39" s="3" t="s">
        <v>23</v>
      </c>
      <c r="E39" s="3" t="s">
        <v>33</v>
      </c>
      <c r="F39" s="3" t="s">
        <v>123</v>
      </c>
      <c r="G39" s="3" t="s">
        <v>34</v>
      </c>
      <c r="H39" s="3" t="s">
        <v>124</v>
      </c>
      <c r="I39" s="3" t="s">
        <v>125</v>
      </c>
      <c r="J39" s="3">
        <v>50000</v>
      </c>
      <c r="K39" s="3" t="s">
        <v>53</v>
      </c>
      <c r="L39" s="3" t="s">
        <v>49</v>
      </c>
      <c r="M39" s="3" t="s">
        <v>27</v>
      </c>
    </row>
    <row r="40" spans="1:13" ht="12.5" x14ac:dyDescent="0.25">
      <c r="A40" s="2">
        <v>45201.702272974537</v>
      </c>
      <c r="B40" s="3" t="s">
        <v>13</v>
      </c>
      <c r="D40" s="3" t="s">
        <v>69</v>
      </c>
      <c r="E40" s="3" t="s">
        <v>56</v>
      </c>
      <c r="F40" s="3" t="s">
        <v>24</v>
      </c>
      <c r="G40" s="3" t="s">
        <v>34</v>
      </c>
      <c r="H40" s="3" t="s">
        <v>126</v>
      </c>
      <c r="J40" s="3">
        <v>40000</v>
      </c>
      <c r="K40" s="3" t="s">
        <v>48</v>
      </c>
      <c r="L40" s="3" t="s">
        <v>49</v>
      </c>
      <c r="M40" s="3" t="s">
        <v>27</v>
      </c>
    </row>
    <row r="41" spans="1:13" ht="12.5" x14ac:dyDescent="0.25">
      <c r="A41" s="2">
        <v>45201.760613530088</v>
      </c>
      <c r="B41" s="3" t="s">
        <v>127</v>
      </c>
      <c r="D41" s="3" t="s">
        <v>14</v>
      </c>
      <c r="E41" s="3" t="s">
        <v>56</v>
      </c>
      <c r="F41" s="3" t="s">
        <v>16</v>
      </c>
      <c r="G41" s="3" t="s">
        <v>34</v>
      </c>
      <c r="H41" s="3" t="s">
        <v>128</v>
      </c>
      <c r="J41" s="3">
        <v>40000</v>
      </c>
      <c r="K41" s="3" t="s">
        <v>48</v>
      </c>
      <c r="L41" s="3" t="s">
        <v>21</v>
      </c>
      <c r="M41" s="3" t="s">
        <v>27</v>
      </c>
    </row>
    <row r="42" spans="1:13" ht="12.5" x14ac:dyDescent="0.25">
      <c r="A42" s="2">
        <v>45201.994015092598</v>
      </c>
      <c r="B42" s="3" t="s">
        <v>13</v>
      </c>
      <c r="D42" s="3" t="s">
        <v>32</v>
      </c>
      <c r="E42" s="3" t="s">
        <v>33</v>
      </c>
      <c r="F42" s="3" t="s">
        <v>129</v>
      </c>
      <c r="G42" s="3" t="s">
        <v>34</v>
      </c>
      <c r="H42" s="3" t="s">
        <v>35</v>
      </c>
      <c r="J42" s="3">
        <v>35000</v>
      </c>
      <c r="K42" s="3" t="s">
        <v>66</v>
      </c>
      <c r="L42" s="3" t="s">
        <v>54</v>
      </c>
      <c r="M42" s="3" t="s">
        <v>27</v>
      </c>
    </row>
    <row r="43" spans="1:13" ht="12.5" x14ac:dyDescent="0.25">
      <c r="A43" s="2">
        <v>45201.688105081019</v>
      </c>
      <c r="B43" s="3" t="s">
        <v>42</v>
      </c>
      <c r="C43" s="3" t="s">
        <v>130</v>
      </c>
      <c r="D43" s="3" t="s">
        <v>44</v>
      </c>
      <c r="E43" s="3" t="s">
        <v>33</v>
      </c>
      <c r="F43" s="3" t="s">
        <v>131</v>
      </c>
      <c r="G43" s="3" t="s">
        <v>17</v>
      </c>
      <c r="H43" s="3" t="s">
        <v>132</v>
      </c>
      <c r="J43" s="4">
        <v>30000</v>
      </c>
      <c r="K43" s="3" t="s">
        <v>36</v>
      </c>
      <c r="L43" s="3" t="s">
        <v>31</v>
      </c>
      <c r="M43" s="3" t="s">
        <v>22</v>
      </c>
    </row>
    <row r="44" spans="1:13" ht="12.5" x14ac:dyDescent="0.25">
      <c r="A44" s="2">
        <v>45201.690760752317</v>
      </c>
      <c r="B44" s="3" t="s">
        <v>13</v>
      </c>
      <c r="D44" s="3" t="s">
        <v>23</v>
      </c>
      <c r="E44" s="3" t="s">
        <v>33</v>
      </c>
      <c r="F44" s="3" t="s">
        <v>24</v>
      </c>
      <c r="G44" s="3" t="s">
        <v>17</v>
      </c>
      <c r="H44" s="3" t="s">
        <v>133</v>
      </c>
      <c r="J44" s="3">
        <v>30000</v>
      </c>
      <c r="K44" s="3" t="s">
        <v>48</v>
      </c>
      <c r="L44" s="3" t="s">
        <v>54</v>
      </c>
      <c r="M44" s="3" t="s">
        <v>27</v>
      </c>
    </row>
    <row r="45" spans="1:13" ht="12.5" x14ac:dyDescent="0.25">
      <c r="A45" s="2">
        <v>45201.691596851852</v>
      </c>
      <c r="B45" s="3" t="s">
        <v>55</v>
      </c>
      <c r="D45" s="3" t="s">
        <v>23</v>
      </c>
      <c r="E45" s="3" t="s">
        <v>15</v>
      </c>
      <c r="F45" s="3" t="s">
        <v>115</v>
      </c>
      <c r="G45" s="3" t="s">
        <v>17</v>
      </c>
      <c r="H45" s="3" t="s">
        <v>119</v>
      </c>
      <c r="J45" s="4">
        <v>30000</v>
      </c>
      <c r="K45" s="3" t="s">
        <v>134</v>
      </c>
      <c r="L45" s="3" t="s">
        <v>49</v>
      </c>
      <c r="M45" s="3" t="s">
        <v>22</v>
      </c>
    </row>
    <row r="46" spans="1:13" ht="12.5" x14ac:dyDescent="0.25">
      <c r="A46" s="2">
        <v>45201.792828819445</v>
      </c>
      <c r="B46" s="3" t="s">
        <v>13</v>
      </c>
      <c r="D46" s="3" t="s">
        <v>23</v>
      </c>
      <c r="E46" s="3" t="s">
        <v>15</v>
      </c>
      <c r="F46" s="3" t="s">
        <v>135</v>
      </c>
      <c r="G46" s="3" t="s">
        <v>17</v>
      </c>
      <c r="H46" s="3" t="s">
        <v>47</v>
      </c>
      <c r="J46" s="4">
        <v>27000</v>
      </c>
      <c r="K46" s="3" t="s">
        <v>20</v>
      </c>
      <c r="L46" s="3" t="s">
        <v>49</v>
      </c>
      <c r="M46" s="3" t="s">
        <v>27</v>
      </c>
    </row>
    <row r="47" spans="1:13" ht="12.5" x14ac:dyDescent="0.25">
      <c r="A47" s="2">
        <v>45201.843216018518</v>
      </c>
      <c r="B47" s="3" t="s">
        <v>13</v>
      </c>
      <c r="D47" s="3" t="s">
        <v>32</v>
      </c>
      <c r="E47" s="3" t="s">
        <v>33</v>
      </c>
      <c r="F47" s="3" t="s">
        <v>136</v>
      </c>
      <c r="G47" s="3" t="s">
        <v>34</v>
      </c>
      <c r="H47" s="3" t="s">
        <v>137</v>
      </c>
      <c r="J47" s="4">
        <v>25000</v>
      </c>
      <c r="K47" s="3" t="s">
        <v>138</v>
      </c>
      <c r="L47" s="3" t="s">
        <v>49</v>
      </c>
      <c r="M47" s="3" t="s">
        <v>22</v>
      </c>
    </row>
    <row r="48" spans="1:13" ht="12.5" x14ac:dyDescent="0.25">
      <c r="A48" s="2">
        <v>45201.724041574074</v>
      </c>
      <c r="B48" s="3" t="s">
        <v>13</v>
      </c>
      <c r="D48" s="3" t="s">
        <v>23</v>
      </c>
      <c r="E48" s="3" t="s">
        <v>56</v>
      </c>
      <c r="F48" s="3" t="s">
        <v>139</v>
      </c>
      <c r="G48" s="3" t="s">
        <v>17</v>
      </c>
      <c r="H48" s="3" t="s">
        <v>42</v>
      </c>
      <c r="I48" s="3" t="s">
        <v>140</v>
      </c>
      <c r="J48" s="4">
        <v>15000</v>
      </c>
      <c r="K48" s="3" t="s">
        <v>20</v>
      </c>
      <c r="L48" s="3" t="s">
        <v>21</v>
      </c>
      <c r="M48" s="3" t="s">
        <v>27</v>
      </c>
    </row>
    <row r="49" spans="1:13" ht="12.5" x14ac:dyDescent="0.25">
      <c r="A49" s="2">
        <v>45201.685814143522</v>
      </c>
      <c r="B49" s="3" t="s">
        <v>13</v>
      </c>
      <c r="D49" s="3" t="s">
        <v>23</v>
      </c>
      <c r="E49" s="3" t="s">
        <v>33</v>
      </c>
      <c r="F49" s="3" t="s">
        <v>141</v>
      </c>
      <c r="G49" s="3" t="s">
        <v>34</v>
      </c>
      <c r="H49" s="3" t="s">
        <v>128</v>
      </c>
      <c r="J49" s="3">
        <v>5000</v>
      </c>
      <c r="K49" s="3" t="s">
        <v>36</v>
      </c>
      <c r="L49" s="3" t="s">
        <v>21</v>
      </c>
      <c r="M49" s="3" t="s">
        <v>22</v>
      </c>
    </row>
    <row r="50" spans="1:13" ht="12.5" x14ac:dyDescent="0.25">
      <c r="A50" s="2">
        <v>45201.705117986116</v>
      </c>
      <c r="B50" s="3" t="s">
        <v>127</v>
      </c>
      <c r="D50" s="3" t="s">
        <v>14</v>
      </c>
      <c r="E50" s="3" t="s">
        <v>15</v>
      </c>
      <c r="F50" s="3" t="s">
        <v>142</v>
      </c>
      <c r="G50" s="3" t="s">
        <v>17</v>
      </c>
      <c r="H50" s="3" t="s">
        <v>143</v>
      </c>
      <c r="J50" s="3">
        <v>80000</v>
      </c>
      <c r="K50" s="3" t="s">
        <v>20</v>
      </c>
      <c r="L50" s="3" t="s">
        <v>49</v>
      </c>
      <c r="M50" s="3" t="s">
        <v>22</v>
      </c>
    </row>
    <row r="51" spans="1:13" ht="12.5" x14ac:dyDescent="0.25">
      <c r="A51" s="2">
        <v>45202.782840324071</v>
      </c>
      <c r="B51" s="3" t="s">
        <v>42</v>
      </c>
      <c r="C51" s="3" t="s">
        <v>144</v>
      </c>
      <c r="D51" s="3" t="s">
        <v>23</v>
      </c>
      <c r="E51" s="3" t="s">
        <v>15</v>
      </c>
      <c r="F51" s="3" t="s">
        <v>51</v>
      </c>
      <c r="G51" s="3" t="s">
        <v>17</v>
      </c>
      <c r="H51" s="3" t="s">
        <v>145</v>
      </c>
      <c r="I51" s="3" t="s">
        <v>146</v>
      </c>
      <c r="J51" s="4">
        <v>100000</v>
      </c>
      <c r="K51" s="3" t="s">
        <v>147</v>
      </c>
      <c r="L51" s="3" t="s">
        <v>54</v>
      </c>
      <c r="M51" s="3" t="s">
        <v>27</v>
      </c>
    </row>
    <row r="52" spans="1:13" ht="12.5" x14ac:dyDescent="0.25">
      <c r="A52" s="2">
        <v>45203.427569120366</v>
      </c>
      <c r="B52" s="3" t="s">
        <v>13</v>
      </c>
      <c r="D52" s="3" t="s">
        <v>23</v>
      </c>
      <c r="E52" s="3" t="s">
        <v>15</v>
      </c>
      <c r="F52" s="3" t="s">
        <v>28</v>
      </c>
      <c r="G52" s="3" t="s">
        <v>17</v>
      </c>
      <c r="H52" s="3" t="s">
        <v>148</v>
      </c>
      <c r="J52" s="3">
        <v>108500</v>
      </c>
      <c r="K52" s="3" t="s">
        <v>30</v>
      </c>
      <c r="L52" s="3" t="s">
        <v>49</v>
      </c>
      <c r="M52" s="3" t="s">
        <v>22</v>
      </c>
    </row>
    <row r="53" spans="1:13" ht="12.5" x14ac:dyDescent="0.25">
      <c r="A53" s="2">
        <v>45203.449648969909</v>
      </c>
      <c r="B53" s="3" t="s">
        <v>42</v>
      </c>
      <c r="C53" s="3" t="s">
        <v>149</v>
      </c>
      <c r="D53" s="3" t="s">
        <v>44</v>
      </c>
      <c r="E53" s="3" t="s">
        <v>59</v>
      </c>
      <c r="F53" s="3" t="s">
        <v>100</v>
      </c>
      <c r="G53" s="3" t="s">
        <v>34</v>
      </c>
      <c r="H53" s="3" t="s">
        <v>47</v>
      </c>
      <c r="J53" s="3">
        <v>93000</v>
      </c>
      <c r="K53" s="3" t="s">
        <v>150</v>
      </c>
      <c r="L53" s="3" t="s">
        <v>49</v>
      </c>
      <c r="M53" s="3" t="s">
        <v>22</v>
      </c>
    </row>
    <row r="54" spans="1:13" ht="12.5" x14ac:dyDescent="0.25">
      <c r="A54" s="2">
        <v>45203.465782094907</v>
      </c>
      <c r="B54" s="3" t="s">
        <v>13</v>
      </c>
      <c r="D54" s="3" t="s">
        <v>14</v>
      </c>
      <c r="E54" s="3" t="s">
        <v>15</v>
      </c>
      <c r="F54" s="3" t="s">
        <v>151</v>
      </c>
      <c r="G54" s="3" t="s">
        <v>34</v>
      </c>
      <c r="H54" s="3" t="s">
        <v>124</v>
      </c>
      <c r="J54" s="4">
        <v>160000</v>
      </c>
      <c r="K54" s="3" t="s">
        <v>152</v>
      </c>
      <c r="L54" s="3" t="s">
        <v>31</v>
      </c>
      <c r="M54" s="3" t="s">
        <v>27</v>
      </c>
    </row>
    <row r="55" spans="1:13" ht="12.5" x14ac:dyDescent="0.25">
      <c r="A55" s="2">
        <v>45203.473589050926</v>
      </c>
      <c r="B55" s="3" t="s">
        <v>127</v>
      </c>
      <c r="C55" s="3" t="s">
        <v>19</v>
      </c>
      <c r="D55" s="3" t="s">
        <v>23</v>
      </c>
      <c r="E55" s="3" t="s">
        <v>33</v>
      </c>
      <c r="F55" s="3" t="s">
        <v>28</v>
      </c>
      <c r="G55" s="3" t="s">
        <v>34</v>
      </c>
      <c r="H55" s="3" t="s">
        <v>124</v>
      </c>
      <c r="J55" s="3" t="s">
        <v>153</v>
      </c>
      <c r="K55" s="3" t="s">
        <v>48</v>
      </c>
      <c r="L55" s="3" t="s">
        <v>49</v>
      </c>
      <c r="M55" s="3" t="s">
        <v>22</v>
      </c>
    </row>
    <row r="56" spans="1:13" ht="12.5" x14ac:dyDescent="0.25">
      <c r="A56" s="2">
        <v>45203.476500254634</v>
      </c>
      <c r="B56" s="3" t="s">
        <v>42</v>
      </c>
      <c r="C56" s="3" t="s">
        <v>154</v>
      </c>
      <c r="D56" s="3" t="s">
        <v>14</v>
      </c>
      <c r="E56" s="3" t="s">
        <v>15</v>
      </c>
      <c r="F56" s="3" t="s">
        <v>155</v>
      </c>
      <c r="G56" s="3" t="s">
        <v>17</v>
      </c>
      <c r="H56" s="3" t="s">
        <v>156</v>
      </c>
      <c r="J56" s="3">
        <v>75000</v>
      </c>
      <c r="K56" s="3" t="s">
        <v>157</v>
      </c>
      <c r="L56" s="3" t="s">
        <v>31</v>
      </c>
      <c r="M56" s="3" t="s">
        <v>22</v>
      </c>
    </row>
    <row r="57" spans="1:13" ht="12.5" x14ac:dyDescent="0.25">
      <c r="A57" s="2">
        <v>45203.479256967592</v>
      </c>
      <c r="B57" s="3" t="s">
        <v>13</v>
      </c>
      <c r="D57" s="3" t="s">
        <v>14</v>
      </c>
      <c r="E57" s="3" t="s">
        <v>56</v>
      </c>
      <c r="F57" s="3" t="s">
        <v>158</v>
      </c>
      <c r="G57" s="3" t="s">
        <v>17</v>
      </c>
      <c r="H57" s="3" t="s">
        <v>29</v>
      </c>
      <c r="J57" s="4">
        <v>300000</v>
      </c>
      <c r="K57" s="3" t="s">
        <v>159</v>
      </c>
      <c r="L57" s="3" t="s">
        <v>21</v>
      </c>
      <c r="M57" s="3" t="s">
        <v>27</v>
      </c>
    </row>
    <row r="58" spans="1:13" ht="12.5" x14ac:dyDescent="0.25">
      <c r="A58" s="2">
        <v>45203.527375219906</v>
      </c>
      <c r="B58" s="3" t="s">
        <v>13</v>
      </c>
      <c r="D58" s="3" t="s">
        <v>23</v>
      </c>
      <c r="E58" s="3" t="s">
        <v>15</v>
      </c>
      <c r="F58" s="3" t="s">
        <v>160</v>
      </c>
      <c r="G58" s="3" t="s">
        <v>17</v>
      </c>
      <c r="H58" s="3" t="s">
        <v>29</v>
      </c>
      <c r="J58" s="3">
        <v>90000</v>
      </c>
      <c r="K58" s="3" t="s">
        <v>48</v>
      </c>
      <c r="L58" s="3" t="s">
        <v>49</v>
      </c>
      <c r="M58" s="3" t="s">
        <v>27</v>
      </c>
    </row>
    <row r="59" spans="1:13" ht="12.5" x14ac:dyDescent="0.25">
      <c r="A59" s="2">
        <v>45203.587840277774</v>
      </c>
      <c r="B59" s="3" t="s">
        <v>13</v>
      </c>
      <c r="D59" s="3" t="s">
        <v>14</v>
      </c>
      <c r="E59" s="3" t="s">
        <v>56</v>
      </c>
      <c r="F59" s="3" t="s">
        <v>161</v>
      </c>
      <c r="G59" s="3" t="s">
        <v>17</v>
      </c>
      <c r="H59" s="3" t="s">
        <v>61</v>
      </c>
      <c r="J59" s="3">
        <v>266000</v>
      </c>
      <c r="K59" s="3" t="s">
        <v>71</v>
      </c>
      <c r="L59" s="3" t="s">
        <v>54</v>
      </c>
      <c r="M59" s="3" t="s">
        <v>27</v>
      </c>
    </row>
    <row r="60" spans="1:13" ht="12.5" x14ac:dyDescent="0.25">
      <c r="A60" s="2">
        <v>45203.597758310185</v>
      </c>
      <c r="B60" s="3" t="s">
        <v>13</v>
      </c>
      <c r="D60" s="3" t="s">
        <v>14</v>
      </c>
      <c r="E60" s="3" t="s">
        <v>56</v>
      </c>
      <c r="F60" s="3" t="s">
        <v>162</v>
      </c>
      <c r="G60" s="3" t="s">
        <v>17</v>
      </c>
      <c r="H60" s="3" t="s">
        <v>163</v>
      </c>
      <c r="J60" s="3">
        <v>85000</v>
      </c>
      <c r="K60" s="3" t="s">
        <v>81</v>
      </c>
      <c r="L60" s="3" t="s">
        <v>31</v>
      </c>
      <c r="M60" s="3" t="s">
        <v>27</v>
      </c>
    </row>
    <row r="61" spans="1:13" ht="12.5" x14ac:dyDescent="0.25">
      <c r="A61" s="2">
        <v>45204.310005787032</v>
      </c>
      <c r="B61" s="3" t="s">
        <v>13</v>
      </c>
      <c r="D61" s="3" t="s">
        <v>23</v>
      </c>
      <c r="E61" s="3" t="s">
        <v>15</v>
      </c>
      <c r="F61" s="3" t="s">
        <v>100</v>
      </c>
      <c r="G61" s="3" t="s">
        <v>17</v>
      </c>
      <c r="H61" s="3" t="s">
        <v>164</v>
      </c>
      <c r="J61" s="3">
        <v>160000</v>
      </c>
      <c r="K61" s="3" t="s">
        <v>48</v>
      </c>
      <c r="L61" s="3" t="s">
        <v>49</v>
      </c>
      <c r="M61" s="3" t="s">
        <v>27</v>
      </c>
    </row>
    <row r="62" spans="1:13" ht="12.5" x14ac:dyDescent="0.25">
      <c r="A62" s="2">
        <v>45204.759661203701</v>
      </c>
      <c r="B62" s="3" t="s">
        <v>127</v>
      </c>
      <c r="D62" s="3" t="s">
        <v>14</v>
      </c>
      <c r="E62" s="3" t="s">
        <v>56</v>
      </c>
      <c r="F62" s="3" t="s">
        <v>165</v>
      </c>
      <c r="G62" s="3" t="s">
        <v>34</v>
      </c>
      <c r="H62" s="3" t="s">
        <v>166</v>
      </c>
      <c r="I62" s="3" t="s">
        <v>167</v>
      </c>
      <c r="J62" s="4">
        <v>80000</v>
      </c>
      <c r="K62" s="3" t="s">
        <v>53</v>
      </c>
      <c r="L62" s="3" t="s">
        <v>49</v>
      </c>
      <c r="M62" s="3" t="s">
        <v>27</v>
      </c>
    </row>
    <row r="63" spans="1:13" ht="12.5" x14ac:dyDescent="0.25">
      <c r="A63" s="2">
        <v>45204.882061168981</v>
      </c>
      <c r="B63" s="3" t="s">
        <v>13</v>
      </c>
      <c r="D63" s="3" t="s">
        <v>14</v>
      </c>
      <c r="E63" s="3" t="s">
        <v>15</v>
      </c>
      <c r="F63" s="3" t="s">
        <v>168</v>
      </c>
      <c r="G63" s="3" t="s">
        <v>17</v>
      </c>
      <c r="H63" s="3" t="s">
        <v>169</v>
      </c>
      <c r="I63" s="3" t="s">
        <v>170</v>
      </c>
      <c r="J63" s="3">
        <v>190000</v>
      </c>
      <c r="K63" s="3" t="s">
        <v>152</v>
      </c>
      <c r="L63" s="3" t="s">
        <v>31</v>
      </c>
      <c r="M63" s="3" t="s">
        <v>27</v>
      </c>
    </row>
    <row r="64" spans="1:13" ht="12.5" x14ac:dyDescent="0.25">
      <c r="A64" s="2">
        <v>45205.473771620367</v>
      </c>
      <c r="B64" s="3" t="s">
        <v>13</v>
      </c>
      <c r="D64" s="3" t="s">
        <v>32</v>
      </c>
      <c r="E64" s="3" t="s">
        <v>15</v>
      </c>
      <c r="F64" s="3" t="s">
        <v>171</v>
      </c>
      <c r="G64" s="3" t="s">
        <v>34</v>
      </c>
      <c r="H64" s="3" t="s">
        <v>172</v>
      </c>
      <c r="J64" s="3">
        <v>250000</v>
      </c>
      <c r="K64" s="3" t="s">
        <v>20</v>
      </c>
      <c r="L64" s="3" t="s">
        <v>49</v>
      </c>
      <c r="M64" s="3" t="s">
        <v>27</v>
      </c>
    </row>
    <row r="65" spans="1:13" ht="12.5" x14ac:dyDescent="0.25">
      <c r="A65" s="2">
        <v>45206.715099780093</v>
      </c>
      <c r="B65" s="3" t="s">
        <v>42</v>
      </c>
      <c r="C65" s="3" t="s">
        <v>173</v>
      </c>
      <c r="D65" s="3" t="s">
        <v>14</v>
      </c>
      <c r="E65" s="3" t="s">
        <v>15</v>
      </c>
      <c r="F65" s="3" t="s">
        <v>108</v>
      </c>
      <c r="G65" s="3" t="s">
        <v>17</v>
      </c>
      <c r="H65" s="3" t="s">
        <v>174</v>
      </c>
      <c r="J65" s="4">
        <v>109775</v>
      </c>
      <c r="K65" s="3" t="s">
        <v>81</v>
      </c>
      <c r="L65" s="3" t="s">
        <v>49</v>
      </c>
      <c r="M65" s="3" t="s">
        <v>27</v>
      </c>
    </row>
    <row r="66" spans="1:13" ht="12.5" x14ac:dyDescent="0.25">
      <c r="A66" s="2">
        <v>45207.333292268522</v>
      </c>
      <c r="B66" s="3" t="s">
        <v>13</v>
      </c>
      <c r="D66" s="3" t="s">
        <v>14</v>
      </c>
      <c r="E66" s="3" t="s">
        <v>56</v>
      </c>
      <c r="F66" s="3" t="s">
        <v>100</v>
      </c>
      <c r="G66" s="3" t="s">
        <v>34</v>
      </c>
      <c r="H66" s="3" t="s">
        <v>175</v>
      </c>
      <c r="I66" s="3" t="s">
        <v>176</v>
      </c>
      <c r="J66" s="3">
        <v>50000</v>
      </c>
      <c r="K66" s="3" t="s">
        <v>81</v>
      </c>
      <c r="L66" s="3" t="s">
        <v>49</v>
      </c>
      <c r="M66" s="3" t="s">
        <v>27</v>
      </c>
    </row>
    <row r="67" spans="1:13" ht="12.5" x14ac:dyDescent="0.25">
      <c r="A67" s="2">
        <v>45208.759072013891</v>
      </c>
      <c r="B67" s="3" t="s">
        <v>42</v>
      </c>
      <c r="C67" s="3" t="s">
        <v>177</v>
      </c>
      <c r="D67" s="3" t="s">
        <v>14</v>
      </c>
      <c r="E67" s="3" t="s">
        <v>56</v>
      </c>
      <c r="F67" s="3" t="s">
        <v>178</v>
      </c>
      <c r="G67" s="3" t="s">
        <v>17</v>
      </c>
      <c r="H67" s="3" t="s">
        <v>47</v>
      </c>
      <c r="J67" s="3">
        <v>160000</v>
      </c>
      <c r="K67" s="3" t="s">
        <v>30</v>
      </c>
      <c r="L67" s="3" t="s">
        <v>21</v>
      </c>
      <c r="M67" s="3" t="s">
        <v>27</v>
      </c>
    </row>
    <row r="68" spans="1:13" ht="12.5" x14ac:dyDescent="0.25">
      <c r="A68" s="2">
        <v>45208.823535995369</v>
      </c>
      <c r="B68" s="3" t="s">
        <v>42</v>
      </c>
      <c r="C68" s="3" t="s">
        <v>179</v>
      </c>
      <c r="D68" s="3" t="s">
        <v>23</v>
      </c>
      <c r="E68" s="3" t="s">
        <v>33</v>
      </c>
      <c r="F68" s="3" t="s">
        <v>180</v>
      </c>
      <c r="G68" s="3" t="s">
        <v>17</v>
      </c>
      <c r="H68" s="3" t="s">
        <v>181</v>
      </c>
      <c r="J68" s="4">
        <v>80000</v>
      </c>
      <c r="K68" s="3" t="s">
        <v>48</v>
      </c>
      <c r="L68" s="3" t="s">
        <v>49</v>
      </c>
      <c r="M68" s="3" t="s">
        <v>27</v>
      </c>
    </row>
    <row r="69" spans="1:13" ht="12.5" x14ac:dyDescent="0.25">
      <c r="A69" s="2">
        <v>45211.444887928243</v>
      </c>
      <c r="B69" s="3" t="s">
        <v>13</v>
      </c>
      <c r="D69" s="3" t="s">
        <v>14</v>
      </c>
      <c r="E69" s="3" t="s">
        <v>56</v>
      </c>
      <c r="F69" s="3" t="s">
        <v>182</v>
      </c>
      <c r="G69" s="3" t="s">
        <v>34</v>
      </c>
      <c r="H69" s="3" t="s">
        <v>183</v>
      </c>
      <c r="J69" s="3">
        <v>70000</v>
      </c>
      <c r="K69" s="3" t="s">
        <v>81</v>
      </c>
      <c r="L69" s="3" t="s">
        <v>49</v>
      </c>
      <c r="M69" s="3" t="s">
        <v>27</v>
      </c>
    </row>
    <row r="70" spans="1:13" ht="12.5" x14ac:dyDescent="0.25">
      <c r="A70" s="2">
        <v>45211.597220682874</v>
      </c>
      <c r="B70" s="3" t="s">
        <v>13</v>
      </c>
      <c r="C70" s="3" t="s">
        <v>184</v>
      </c>
      <c r="D70" s="3" t="s">
        <v>23</v>
      </c>
      <c r="E70" s="3" t="s">
        <v>56</v>
      </c>
      <c r="F70" s="3" t="s">
        <v>185</v>
      </c>
      <c r="G70" s="3" t="s">
        <v>34</v>
      </c>
      <c r="H70" s="3" t="s">
        <v>181</v>
      </c>
      <c r="J70" s="3">
        <v>50000</v>
      </c>
      <c r="K70" s="3" t="s">
        <v>48</v>
      </c>
      <c r="L70" s="3" t="s">
        <v>54</v>
      </c>
      <c r="M70" s="3" t="s">
        <v>27</v>
      </c>
    </row>
    <row r="71" spans="1:13" ht="12.5" x14ac:dyDescent="0.25">
      <c r="A71" s="2">
        <v>45212.797667916668</v>
      </c>
      <c r="B71" s="3" t="s">
        <v>13</v>
      </c>
      <c r="D71" s="3" t="s">
        <v>23</v>
      </c>
      <c r="E71" s="3" t="s">
        <v>33</v>
      </c>
      <c r="F71" s="3" t="s">
        <v>51</v>
      </c>
      <c r="G71" s="3" t="s">
        <v>34</v>
      </c>
      <c r="H71" s="3" t="s">
        <v>29</v>
      </c>
      <c r="J71" s="4">
        <v>100000</v>
      </c>
      <c r="K71" s="3" t="s">
        <v>20</v>
      </c>
      <c r="L71" s="3" t="s">
        <v>54</v>
      </c>
      <c r="M71" s="3" t="s">
        <v>27</v>
      </c>
    </row>
    <row r="72" spans="1:13" ht="12.5" x14ac:dyDescent="0.25">
      <c r="A72" s="2">
        <v>45212.798549687504</v>
      </c>
      <c r="B72" s="3" t="s">
        <v>42</v>
      </c>
      <c r="C72" s="3" t="s">
        <v>186</v>
      </c>
      <c r="D72" s="3" t="s">
        <v>32</v>
      </c>
      <c r="E72" s="3" t="s">
        <v>33</v>
      </c>
      <c r="F72" s="3" t="s">
        <v>24</v>
      </c>
      <c r="G72" s="3" t="s">
        <v>17</v>
      </c>
      <c r="H72" s="3" t="s">
        <v>187</v>
      </c>
      <c r="J72" s="3">
        <v>60000</v>
      </c>
      <c r="K72" s="3" t="s">
        <v>138</v>
      </c>
      <c r="L72" s="3" t="s">
        <v>49</v>
      </c>
      <c r="M72" s="3" t="s">
        <v>22</v>
      </c>
    </row>
    <row r="73" spans="1:13" ht="12.5" x14ac:dyDescent="0.25">
      <c r="A73" s="2">
        <v>45212.798724976848</v>
      </c>
      <c r="B73" s="3" t="s">
        <v>42</v>
      </c>
      <c r="C73" s="3" t="s">
        <v>188</v>
      </c>
      <c r="D73" s="3" t="s">
        <v>14</v>
      </c>
      <c r="E73" s="3" t="s">
        <v>15</v>
      </c>
      <c r="F73" s="3" t="s">
        <v>28</v>
      </c>
      <c r="G73" s="3" t="s">
        <v>17</v>
      </c>
      <c r="H73" s="3" t="s">
        <v>112</v>
      </c>
      <c r="J73" s="3">
        <v>90000</v>
      </c>
      <c r="K73" s="3" t="s">
        <v>87</v>
      </c>
      <c r="L73" s="3" t="s">
        <v>31</v>
      </c>
      <c r="M73" s="3" t="s">
        <v>22</v>
      </c>
    </row>
    <row r="74" spans="1:13" ht="12.5" x14ac:dyDescent="0.25">
      <c r="A74" s="2">
        <v>45212.798866979167</v>
      </c>
      <c r="B74" s="3" t="s">
        <v>127</v>
      </c>
      <c r="D74" s="3" t="s">
        <v>32</v>
      </c>
      <c r="E74" s="3" t="s">
        <v>33</v>
      </c>
      <c r="F74" s="3" t="s">
        <v>189</v>
      </c>
      <c r="G74" s="3" t="s">
        <v>17</v>
      </c>
      <c r="H74" s="3" t="s">
        <v>190</v>
      </c>
      <c r="J74" s="3">
        <v>0</v>
      </c>
      <c r="K74" s="3" t="s">
        <v>20</v>
      </c>
      <c r="L74" s="3" t="s">
        <v>21</v>
      </c>
      <c r="M74" s="3" t="s">
        <v>27</v>
      </c>
    </row>
    <row r="75" spans="1:13" ht="12.5" x14ac:dyDescent="0.25">
      <c r="A75" s="2">
        <v>45212.79924980324</v>
      </c>
      <c r="B75" s="3" t="s">
        <v>13</v>
      </c>
      <c r="D75" s="3" t="s">
        <v>23</v>
      </c>
      <c r="E75" s="3" t="s">
        <v>33</v>
      </c>
      <c r="F75" s="3" t="s">
        <v>191</v>
      </c>
      <c r="G75" s="3" t="s">
        <v>17</v>
      </c>
      <c r="H75" s="3" t="s">
        <v>35</v>
      </c>
      <c r="J75" s="3" t="s">
        <v>192</v>
      </c>
      <c r="K75" s="3" t="s">
        <v>138</v>
      </c>
      <c r="L75" s="3" t="s">
        <v>49</v>
      </c>
      <c r="M75" s="3" t="s">
        <v>22</v>
      </c>
    </row>
    <row r="76" spans="1:13" ht="12.5" x14ac:dyDescent="0.25">
      <c r="A76" s="2">
        <v>45212.805337314814</v>
      </c>
      <c r="B76" s="3" t="s">
        <v>127</v>
      </c>
      <c r="D76" s="3" t="s">
        <v>32</v>
      </c>
      <c r="E76" s="3" t="s">
        <v>33</v>
      </c>
      <c r="F76" s="3" t="s">
        <v>193</v>
      </c>
      <c r="G76" s="3" t="s">
        <v>34</v>
      </c>
      <c r="H76" s="3" t="s">
        <v>194</v>
      </c>
      <c r="J76" s="3" t="s">
        <v>125</v>
      </c>
      <c r="K76" s="3" t="s">
        <v>20</v>
      </c>
      <c r="L76" s="3" t="s">
        <v>54</v>
      </c>
      <c r="M76" s="3" t="s">
        <v>27</v>
      </c>
    </row>
    <row r="77" spans="1:13" ht="12.5" x14ac:dyDescent="0.25">
      <c r="A77" s="2">
        <v>45212.807689212961</v>
      </c>
      <c r="B77" s="3" t="s">
        <v>13</v>
      </c>
      <c r="D77" s="3" t="s">
        <v>32</v>
      </c>
      <c r="E77" s="3" t="s">
        <v>33</v>
      </c>
      <c r="F77" s="3" t="s">
        <v>195</v>
      </c>
      <c r="G77" s="3" t="s">
        <v>17</v>
      </c>
      <c r="H77" s="3" t="s">
        <v>85</v>
      </c>
      <c r="J77" s="3" t="s">
        <v>196</v>
      </c>
      <c r="K77" s="3" t="s">
        <v>20</v>
      </c>
      <c r="L77" s="3" t="s">
        <v>49</v>
      </c>
      <c r="M77" s="3" t="s">
        <v>22</v>
      </c>
    </row>
    <row r="78" spans="1:13" ht="12.5" x14ac:dyDescent="0.25">
      <c r="A78" s="2">
        <v>45215.841214918983</v>
      </c>
      <c r="B78" s="3" t="s">
        <v>13</v>
      </c>
      <c r="D78" s="3" t="s">
        <v>14</v>
      </c>
      <c r="E78" s="3" t="s">
        <v>56</v>
      </c>
      <c r="F78" s="3" t="s">
        <v>197</v>
      </c>
      <c r="G78" s="3" t="s">
        <v>34</v>
      </c>
      <c r="H78" s="3" t="s">
        <v>198</v>
      </c>
      <c r="J78" s="4">
        <v>62000</v>
      </c>
      <c r="K78" s="3" t="s">
        <v>199</v>
      </c>
      <c r="L78" s="3" t="s">
        <v>49</v>
      </c>
      <c r="M78" s="3" t="s">
        <v>27</v>
      </c>
    </row>
    <row r="79" spans="1:13" ht="12.5" x14ac:dyDescent="0.25">
      <c r="A79" s="2">
        <v>45216.575475763893</v>
      </c>
      <c r="B79" s="3" t="s">
        <v>42</v>
      </c>
      <c r="C79" s="3" t="s">
        <v>200</v>
      </c>
      <c r="D79" s="3" t="s">
        <v>14</v>
      </c>
      <c r="E79" s="3" t="s">
        <v>15</v>
      </c>
      <c r="F79" s="3" t="s">
        <v>100</v>
      </c>
      <c r="G79" s="3" t="s">
        <v>17</v>
      </c>
      <c r="H79" s="3" t="s">
        <v>29</v>
      </c>
      <c r="J79" s="3">
        <v>60000</v>
      </c>
      <c r="K79" s="3" t="s">
        <v>48</v>
      </c>
      <c r="L79" s="3" t="s">
        <v>49</v>
      </c>
      <c r="M79" s="3" t="s">
        <v>27</v>
      </c>
    </row>
    <row r="80" spans="1:13" ht="12.5" x14ac:dyDescent="0.25">
      <c r="A80" s="2">
        <v>45294.3600681713</v>
      </c>
      <c r="B80" s="3" t="s">
        <v>42</v>
      </c>
      <c r="C80" s="3" t="s">
        <v>201</v>
      </c>
      <c r="D80" s="3" t="s">
        <v>14</v>
      </c>
      <c r="E80" s="3" t="s">
        <v>15</v>
      </c>
      <c r="F80" s="3" t="s">
        <v>24</v>
      </c>
      <c r="G80" s="3" t="s">
        <v>17</v>
      </c>
      <c r="H80" s="3" t="s">
        <v>164</v>
      </c>
      <c r="J80" s="4">
        <v>150000</v>
      </c>
      <c r="K80" s="3" t="s">
        <v>87</v>
      </c>
      <c r="L80" s="3" t="s">
        <v>49</v>
      </c>
      <c r="M80" s="3" t="s">
        <v>22</v>
      </c>
    </row>
    <row r="81" spans="1:13" ht="12.5" x14ac:dyDescent="0.25">
      <c r="A81" s="2">
        <v>45298.898483437501</v>
      </c>
      <c r="B81" s="3" t="s">
        <v>127</v>
      </c>
      <c r="D81" s="3" t="s">
        <v>23</v>
      </c>
      <c r="E81" s="3" t="s">
        <v>15</v>
      </c>
      <c r="F81" s="3" t="s">
        <v>24</v>
      </c>
      <c r="G81" s="3" t="s">
        <v>34</v>
      </c>
      <c r="H81" s="3" t="s">
        <v>202</v>
      </c>
      <c r="J81" s="3">
        <v>38000</v>
      </c>
      <c r="K81" s="3" t="s">
        <v>36</v>
      </c>
      <c r="L81" s="3" t="s">
        <v>49</v>
      </c>
      <c r="M81" s="3" t="s">
        <v>27</v>
      </c>
    </row>
    <row r="82" spans="1:13" ht="12.5" x14ac:dyDescent="0.25">
      <c r="A82" s="2">
        <v>45364.337583865738</v>
      </c>
      <c r="B82" s="3" t="s">
        <v>13</v>
      </c>
      <c r="D82" s="3" t="s">
        <v>23</v>
      </c>
      <c r="E82" s="3" t="s">
        <v>15</v>
      </c>
      <c r="F82" s="3" t="s">
        <v>51</v>
      </c>
      <c r="G82" s="3" t="s">
        <v>17</v>
      </c>
      <c r="H82" s="3" t="s">
        <v>203</v>
      </c>
      <c r="I82" s="3" t="s">
        <v>146</v>
      </c>
      <c r="J82" s="4">
        <v>115000</v>
      </c>
      <c r="K82" s="3" t="s">
        <v>147</v>
      </c>
      <c r="L82" s="3" t="s">
        <v>54</v>
      </c>
      <c r="M82" s="3" t="s">
        <v>27</v>
      </c>
    </row>
    <row r="83" spans="1:13" ht="12.5" x14ac:dyDescent="0.25">
      <c r="A83" s="2">
        <v>45364.338247939813</v>
      </c>
      <c r="B83" s="3" t="s">
        <v>13</v>
      </c>
      <c r="D83" s="3" t="s">
        <v>32</v>
      </c>
      <c r="E83" s="3" t="s">
        <v>33</v>
      </c>
      <c r="F83" s="3" t="s">
        <v>204</v>
      </c>
      <c r="G83" s="3" t="s">
        <v>34</v>
      </c>
      <c r="H83" s="3" t="s">
        <v>205</v>
      </c>
      <c r="J83" s="3">
        <v>0</v>
      </c>
      <c r="K83" s="3" t="s">
        <v>20</v>
      </c>
      <c r="L83" s="3" t="s">
        <v>21</v>
      </c>
      <c r="M83" s="3" t="s">
        <v>22</v>
      </c>
    </row>
    <row r="84" spans="1:13" ht="12.5" x14ac:dyDescent="0.25">
      <c r="A84" s="2">
        <v>45364.338484016203</v>
      </c>
      <c r="B84" s="3" t="s">
        <v>42</v>
      </c>
      <c r="C84" s="3" t="s">
        <v>206</v>
      </c>
      <c r="D84" s="3" t="s">
        <v>23</v>
      </c>
      <c r="E84" s="3" t="s">
        <v>15</v>
      </c>
      <c r="F84" s="3" t="s">
        <v>207</v>
      </c>
      <c r="G84" s="3" t="s">
        <v>34</v>
      </c>
      <c r="H84" s="3" t="s">
        <v>61</v>
      </c>
      <c r="J84" s="4">
        <v>116000</v>
      </c>
      <c r="K84" s="3" t="s">
        <v>87</v>
      </c>
      <c r="L84" s="3" t="s">
        <v>31</v>
      </c>
      <c r="M84" s="3" t="s">
        <v>27</v>
      </c>
    </row>
    <row r="85" spans="1:13" ht="12.5" x14ac:dyDescent="0.25">
      <c r="A85" s="2">
        <v>45364.338847418985</v>
      </c>
      <c r="B85" s="3" t="s">
        <v>13</v>
      </c>
      <c r="D85" s="3" t="s">
        <v>14</v>
      </c>
      <c r="E85" s="3" t="s">
        <v>15</v>
      </c>
      <c r="F85" s="3" t="s">
        <v>208</v>
      </c>
      <c r="G85" s="3" t="s">
        <v>17</v>
      </c>
      <c r="H85" s="3" t="s">
        <v>25</v>
      </c>
      <c r="J85" s="3">
        <v>177000</v>
      </c>
      <c r="K85" s="3" t="s">
        <v>66</v>
      </c>
      <c r="L85" s="3" t="s">
        <v>49</v>
      </c>
      <c r="M85" s="3" t="s">
        <v>27</v>
      </c>
    </row>
    <row r="86" spans="1:13" ht="12.5" x14ac:dyDescent="0.25">
      <c r="A86" s="2">
        <v>45364.339618564816</v>
      </c>
      <c r="B86" s="3" t="s">
        <v>127</v>
      </c>
      <c r="D86" s="3" t="s">
        <v>32</v>
      </c>
      <c r="E86" s="3" t="s">
        <v>33</v>
      </c>
      <c r="F86" s="3" t="s">
        <v>28</v>
      </c>
      <c r="G86" s="3" t="s">
        <v>34</v>
      </c>
      <c r="H86" s="3" t="s">
        <v>209</v>
      </c>
      <c r="J86" s="3">
        <v>35000</v>
      </c>
      <c r="K86" s="3" t="s">
        <v>53</v>
      </c>
      <c r="L86" s="3" t="s">
        <v>49</v>
      </c>
      <c r="M86" s="3" t="s">
        <v>27</v>
      </c>
    </row>
    <row r="87" spans="1:13" ht="12.5" x14ac:dyDescent="0.25">
      <c r="A87" s="2">
        <v>45364.34202650463</v>
      </c>
      <c r="B87" s="3" t="s">
        <v>42</v>
      </c>
      <c r="C87" s="3" t="s">
        <v>210</v>
      </c>
      <c r="D87" s="3" t="s">
        <v>14</v>
      </c>
      <c r="E87" s="3" t="s">
        <v>56</v>
      </c>
      <c r="F87" s="3" t="s">
        <v>106</v>
      </c>
      <c r="G87" s="3" t="s">
        <v>34</v>
      </c>
      <c r="H87" s="3" t="s">
        <v>174</v>
      </c>
      <c r="J87" s="3">
        <v>97000</v>
      </c>
      <c r="K87" s="3" t="s">
        <v>53</v>
      </c>
      <c r="L87" s="3" t="s">
        <v>49</v>
      </c>
      <c r="M87" s="3" t="s">
        <v>27</v>
      </c>
    </row>
    <row r="88" spans="1:13" ht="12.5" x14ac:dyDescent="0.25">
      <c r="A88" s="2">
        <v>45364.343274525461</v>
      </c>
      <c r="B88" s="3" t="s">
        <v>55</v>
      </c>
      <c r="D88" s="3" t="s">
        <v>14</v>
      </c>
      <c r="E88" s="3" t="s">
        <v>56</v>
      </c>
      <c r="F88" s="3" t="s">
        <v>211</v>
      </c>
      <c r="G88" s="3" t="s">
        <v>34</v>
      </c>
      <c r="H88" s="3" t="s">
        <v>86</v>
      </c>
      <c r="J88" s="3">
        <v>170000</v>
      </c>
      <c r="K88" s="3" t="s">
        <v>97</v>
      </c>
      <c r="L88" s="3" t="s">
        <v>21</v>
      </c>
      <c r="M88" s="3" t="s">
        <v>27</v>
      </c>
    </row>
    <row r="89" spans="1:13" ht="12.5" x14ac:dyDescent="0.25">
      <c r="A89" s="2">
        <v>45364.34425141204</v>
      </c>
      <c r="B89" s="3" t="s">
        <v>13</v>
      </c>
      <c r="D89" s="3" t="s">
        <v>32</v>
      </c>
      <c r="E89" s="3" t="s">
        <v>15</v>
      </c>
      <c r="F89" s="3" t="s">
        <v>212</v>
      </c>
      <c r="G89" s="3" t="s">
        <v>34</v>
      </c>
      <c r="H89" s="3" t="s">
        <v>213</v>
      </c>
      <c r="J89" s="3">
        <v>21000</v>
      </c>
      <c r="K89" s="3" t="s">
        <v>53</v>
      </c>
      <c r="L89" s="3" t="s">
        <v>31</v>
      </c>
      <c r="M89" s="3" t="s">
        <v>27</v>
      </c>
    </row>
    <row r="90" spans="1:13" ht="12.5" x14ac:dyDescent="0.25">
      <c r="A90" s="2">
        <v>45364.344757326384</v>
      </c>
      <c r="B90" s="3" t="s">
        <v>127</v>
      </c>
      <c r="D90" s="3" t="s">
        <v>14</v>
      </c>
      <c r="E90" s="3" t="s">
        <v>56</v>
      </c>
      <c r="F90" s="3" t="s">
        <v>142</v>
      </c>
      <c r="G90" s="3" t="s">
        <v>17</v>
      </c>
      <c r="H90" s="3" t="s">
        <v>99</v>
      </c>
      <c r="J90" s="3">
        <v>130000</v>
      </c>
      <c r="K90" s="3" t="s">
        <v>20</v>
      </c>
      <c r="L90" s="3" t="s">
        <v>49</v>
      </c>
      <c r="M90" s="3" t="s">
        <v>27</v>
      </c>
    </row>
    <row r="91" spans="1:13" ht="12.5" x14ac:dyDescent="0.25">
      <c r="A91" s="2">
        <v>45364.349520300922</v>
      </c>
      <c r="B91" s="3" t="s">
        <v>42</v>
      </c>
      <c r="C91" s="3" t="s">
        <v>214</v>
      </c>
      <c r="D91" s="3" t="s">
        <v>32</v>
      </c>
      <c r="E91" s="3" t="s">
        <v>15</v>
      </c>
      <c r="F91" s="3" t="s">
        <v>215</v>
      </c>
      <c r="G91" s="3" t="s">
        <v>17</v>
      </c>
      <c r="H91" s="3" t="s">
        <v>216</v>
      </c>
      <c r="J91" s="3">
        <v>25000</v>
      </c>
      <c r="K91" s="3" t="s">
        <v>66</v>
      </c>
      <c r="L91" s="3" t="s">
        <v>49</v>
      </c>
      <c r="M91" s="3" t="s">
        <v>27</v>
      </c>
    </row>
    <row r="92" spans="1:13" ht="12.5" x14ac:dyDescent="0.25">
      <c r="A92" s="2">
        <v>45364.349706655092</v>
      </c>
      <c r="B92" s="3" t="s">
        <v>13</v>
      </c>
      <c r="D92" s="3" t="s">
        <v>23</v>
      </c>
      <c r="E92" s="3" t="s">
        <v>33</v>
      </c>
      <c r="F92" s="3" t="s">
        <v>118</v>
      </c>
      <c r="G92" s="3" t="s">
        <v>17</v>
      </c>
      <c r="H92" s="3" t="s">
        <v>164</v>
      </c>
      <c r="J92" s="3">
        <v>40000</v>
      </c>
      <c r="K92" s="3" t="s">
        <v>53</v>
      </c>
      <c r="L92" s="3" t="s">
        <v>49</v>
      </c>
      <c r="M92" s="3" t="s">
        <v>27</v>
      </c>
    </row>
    <row r="93" spans="1:13" ht="12.5" x14ac:dyDescent="0.25">
      <c r="A93" s="2">
        <v>45364.349931886572</v>
      </c>
      <c r="B93" s="3" t="s">
        <v>13</v>
      </c>
      <c r="D93" s="3" t="s">
        <v>23</v>
      </c>
      <c r="E93" s="3" t="s">
        <v>59</v>
      </c>
      <c r="F93" s="3" t="s">
        <v>82</v>
      </c>
      <c r="G93" s="3" t="s">
        <v>17</v>
      </c>
      <c r="H93" s="3" t="s">
        <v>124</v>
      </c>
      <c r="J93" s="4">
        <v>150000</v>
      </c>
      <c r="K93" s="3" t="s">
        <v>81</v>
      </c>
      <c r="L93" s="3" t="s">
        <v>49</v>
      </c>
      <c r="M93" s="3" t="s">
        <v>27</v>
      </c>
    </row>
    <row r="94" spans="1:13" ht="12.5" x14ac:dyDescent="0.25">
      <c r="A94" s="2">
        <v>45364.351298668982</v>
      </c>
      <c r="B94" s="3" t="s">
        <v>127</v>
      </c>
      <c r="D94" s="3" t="s">
        <v>14</v>
      </c>
      <c r="E94" s="3" t="s">
        <v>56</v>
      </c>
      <c r="F94" s="3" t="s">
        <v>60</v>
      </c>
      <c r="G94" s="3" t="s">
        <v>17</v>
      </c>
      <c r="H94" s="3" t="s">
        <v>217</v>
      </c>
      <c r="J94" s="3">
        <v>140000</v>
      </c>
      <c r="K94" s="3" t="s">
        <v>218</v>
      </c>
      <c r="L94" s="3" t="s">
        <v>54</v>
      </c>
      <c r="M94" s="3" t="s">
        <v>27</v>
      </c>
    </row>
    <row r="95" spans="1:13" ht="12.5" x14ac:dyDescent="0.25">
      <c r="A95" s="2">
        <v>45364.354996805559</v>
      </c>
      <c r="B95" s="3" t="s">
        <v>13</v>
      </c>
      <c r="D95" s="3" t="s">
        <v>23</v>
      </c>
      <c r="E95" s="3" t="s">
        <v>56</v>
      </c>
      <c r="F95" s="3" t="s">
        <v>219</v>
      </c>
      <c r="G95" s="3" t="s">
        <v>17</v>
      </c>
      <c r="H95" s="3" t="s">
        <v>220</v>
      </c>
      <c r="J95" s="3" t="s">
        <v>221</v>
      </c>
      <c r="K95" s="3" t="s">
        <v>53</v>
      </c>
      <c r="L95" s="3" t="s">
        <v>49</v>
      </c>
      <c r="M95" s="3" t="s">
        <v>27</v>
      </c>
    </row>
    <row r="96" spans="1:13" ht="12.5" x14ac:dyDescent="0.25">
      <c r="A96" s="2">
        <v>45364.355029918981</v>
      </c>
      <c r="B96" s="3" t="s">
        <v>13</v>
      </c>
      <c r="D96" s="3" t="s">
        <v>14</v>
      </c>
      <c r="E96" s="3" t="s">
        <v>59</v>
      </c>
      <c r="F96" s="3" t="s">
        <v>76</v>
      </c>
      <c r="G96" s="3" t="s">
        <v>17</v>
      </c>
      <c r="H96" s="3" t="s">
        <v>119</v>
      </c>
      <c r="J96" s="3">
        <v>270000</v>
      </c>
      <c r="K96" s="3" t="s">
        <v>53</v>
      </c>
      <c r="L96" s="3" t="s">
        <v>49</v>
      </c>
      <c r="M96" s="3" t="s">
        <v>27</v>
      </c>
    </row>
    <row r="97" spans="1:13" ht="12.5" x14ac:dyDescent="0.25">
      <c r="A97" s="2">
        <v>45364.362145173611</v>
      </c>
      <c r="B97" s="3" t="s">
        <v>42</v>
      </c>
      <c r="C97" s="3" t="s">
        <v>222</v>
      </c>
      <c r="D97" s="3" t="s">
        <v>23</v>
      </c>
      <c r="E97" s="3" t="s">
        <v>33</v>
      </c>
      <c r="F97" s="3" t="s">
        <v>63</v>
      </c>
      <c r="G97" s="3" t="s">
        <v>34</v>
      </c>
      <c r="H97" s="3" t="s">
        <v>223</v>
      </c>
      <c r="J97" s="3">
        <v>35000</v>
      </c>
      <c r="K97" s="3" t="s">
        <v>48</v>
      </c>
      <c r="L97" s="3" t="s">
        <v>49</v>
      </c>
      <c r="M97" s="3" t="s">
        <v>27</v>
      </c>
    </row>
    <row r="98" spans="1:13" ht="12.5" x14ac:dyDescent="0.25">
      <c r="A98" s="2">
        <v>45364.365016759257</v>
      </c>
      <c r="B98" s="3" t="s">
        <v>13</v>
      </c>
      <c r="D98" s="3" t="s">
        <v>14</v>
      </c>
      <c r="E98" s="3" t="s">
        <v>56</v>
      </c>
      <c r="F98" s="3" t="s">
        <v>120</v>
      </c>
      <c r="G98" s="3" t="s">
        <v>17</v>
      </c>
      <c r="H98" s="3" t="s">
        <v>224</v>
      </c>
      <c r="J98" s="3">
        <v>180000</v>
      </c>
      <c r="K98" s="3" t="s">
        <v>30</v>
      </c>
      <c r="L98" s="3" t="s">
        <v>54</v>
      </c>
      <c r="M98" s="3" t="s">
        <v>27</v>
      </c>
    </row>
    <row r="99" spans="1:13" ht="12.5" x14ac:dyDescent="0.25">
      <c r="A99" s="2">
        <v>45364.369174189815</v>
      </c>
      <c r="B99" s="3" t="s">
        <v>13</v>
      </c>
      <c r="D99" s="3" t="s">
        <v>69</v>
      </c>
      <c r="E99" s="3" t="s">
        <v>59</v>
      </c>
      <c r="F99" s="3" t="s">
        <v>225</v>
      </c>
      <c r="G99" s="3" t="s">
        <v>34</v>
      </c>
      <c r="H99" s="3" t="s">
        <v>61</v>
      </c>
      <c r="J99" s="3">
        <v>150000</v>
      </c>
      <c r="K99" s="3" t="s">
        <v>81</v>
      </c>
      <c r="L99" s="3" t="s">
        <v>54</v>
      </c>
      <c r="M99" s="3" t="s">
        <v>27</v>
      </c>
    </row>
    <row r="100" spans="1:13" ht="12.5" x14ac:dyDescent="0.25">
      <c r="A100" s="2">
        <v>45364.372232002315</v>
      </c>
      <c r="B100" s="3" t="s">
        <v>13</v>
      </c>
      <c r="D100" s="3" t="s">
        <v>23</v>
      </c>
      <c r="E100" s="3" t="s">
        <v>15</v>
      </c>
      <c r="F100" s="3" t="s">
        <v>226</v>
      </c>
      <c r="G100" s="3" t="s">
        <v>17</v>
      </c>
      <c r="H100" s="3" t="s">
        <v>223</v>
      </c>
      <c r="J100" s="4">
        <v>200000</v>
      </c>
      <c r="K100" s="3" t="s">
        <v>36</v>
      </c>
      <c r="L100" s="3" t="s">
        <v>21</v>
      </c>
      <c r="M100" s="3" t="s">
        <v>22</v>
      </c>
    </row>
    <row r="101" spans="1:13" ht="12.5" x14ac:dyDescent="0.25">
      <c r="A101" s="2">
        <v>45364.375010173608</v>
      </c>
      <c r="B101" s="3" t="s">
        <v>13</v>
      </c>
      <c r="D101" s="3" t="s">
        <v>23</v>
      </c>
      <c r="E101" s="3" t="s">
        <v>56</v>
      </c>
      <c r="F101" s="3" t="s">
        <v>28</v>
      </c>
      <c r="G101" s="3" t="s">
        <v>17</v>
      </c>
      <c r="H101" s="3" t="s">
        <v>224</v>
      </c>
      <c r="J101" s="3">
        <v>108500</v>
      </c>
      <c r="K101" s="3" t="s">
        <v>48</v>
      </c>
      <c r="L101" s="3" t="s">
        <v>49</v>
      </c>
      <c r="M101" s="3" t="s">
        <v>27</v>
      </c>
    </row>
    <row r="102" spans="1:13" ht="12.5" x14ac:dyDescent="0.25">
      <c r="A102" s="2">
        <v>45364.376982164351</v>
      </c>
      <c r="B102" s="3" t="s">
        <v>13</v>
      </c>
      <c r="D102" s="3" t="s">
        <v>14</v>
      </c>
      <c r="E102" s="3" t="s">
        <v>56</v>
      </c>
      <c r="F102" s="3" t="s">
        <v>219</v>
      </c>
      <c r="G102" s="3" t="s">
        <v>17</v>
      </c>
      <c r="H102" s="3" t="s">
        <v>47</v>
      </c>
      <c r="J102" s="3">
        <v>45000</v>
      </c>
      <c r="K102" s="3" t="s">
        <v>30</v>
      </c>
      <c r="L102" s="3" t="s">
        <v>49</v>
      </c>
      <c r="M102" s="3" t="s">
        <v>27</v>
      </c>
    </row>
    <row r="103" spans="1:13" ht="12.5" x14ac:dyDescent="0.25">
      <c r="A103" s="2">
        <v>45364.3782627662</v>
      </c>
      <c r="B103" s="3" t="s">
        <v>13</v>
      </c>
      <c r="D103" s="3" t="s">
        <v>14</v>
      </c>
      <c r="E103" s="3" t="s">
        <v>56</v>
      </c>
      <c r="F103" s="3" t="s">
        <v>103</v>
      </c>
      <c r="G103" s="3" t="s">
        <v>34</v>
      </c>
      <c r="H103" s="3" t="s">
        <v>227</v>
      </c>
      <c r="J103" s="3">
        <v>100000</v>
      </c>
      <c r="K103" s="3" t="s">
        <v>66</v>
      </c>
      <c r="L103" s="3" t="s">
        <v>49</v>
      </c>
      <c r="M103" s="3" t="s">
        <v>27</v>
      </c>
    </row>
    <row r="104" spans="1:13" ht="12.5" x14ac:dyDescent="0.25">
      <c r="A104" s="2">
        <v>45364.379633194447</v>
      </c>
      <c r="B104" s="3" t="s">
        <v>13</v>
      </c>
      <c r="D104" s="3" t="s">
        <v>14</v>
      </c>
      <c r="E104" s="3" t="s">
        <v>56</v>
      </c>
      <c r="F104" s="3" t="s">
        <v>28</v>
      </c>
      <c r="G104" s="3" t="s">
        <v>17</v>
      </c>
      <c r="H104" s="3" t="s">
        <v>148</v>
      </c>
      <c r="J104" s="3">
        <v>108500</v>
      </c>
      <c r="K104" s="3" t="s">
        <v>48</v>
      </c>
      <c r="L104" s="3" t="s">
        <v>49</v>
      </c>
      <c r="M104" s="3" t="s">
        <v>27</v>
      </c>
    </row>
    <row r="105" spans="1:13" ht="12.5" x14ac:dyDescent="0.25">
      <c r="A105" s="2">
        <v>45364.381297280095</v>
      </c>
      <c r="B105" s="3" t="s">
        <v>13</v>
      </c>
      <c r="D105" s="3" t="s">
        <v>23</v>
      </c>
      <c r="E105" s="3" t="s">
        <v>15</v>
      </c>
      <c r="F105" s="3" t="s">
        <v>228</v>
      </c>
      <c r="G105" s="3" t="s">
        <v>34</v>
      </c>
      <c r="H105" s="3" t="s">
        <v>156</v>
      </c>
      <c r="J105" s="3">
        <v>77000</v>
      </c>
      <c r="K105" s="3" t="s">
        <v>20</v>
      </c>
      <c r="L105" s="3" t="s">
        <v>49</v>
      </c>
      <c r="M105" s="3" t="s">
        <v>22</v>
      </c>
    </row>
    <row r="106" spans="1:13" ht="12.5" x14ac:dyDescent="0.25">
      <c r="A106" s="2">
        <v>45364.393205486107</v>
      </c>
      <c r="B106" s="3" t="s">
        <v>13</v>
      </c>
      <c r="D106" s="3" t="s">
        <v>69</v>
      </c>
      <c r="E106" s="3" t="s">
        <v>56</v>
      </c>
      <c r="F106" s="3" t="s">
        <v>24</v>
      </c>
      <c r="G106" s="3" t="s">
        <v>17</v>
      </c>
      <c r="H106" s="3" t="s">
        <v>190</v>
      </c>
      <c r="J106" s="3">
        <v>260000</v>
      </c>
      <c r="K106" s="3" t="s">
        <v>71</v>
      </c>
      <c r="L106" s="3" t="s">
        <v>54</v>
      </c>
      <c r="M106" s="3" t="s">
        <v>27</v>
      </c>
    </row>
    <row r="107" spans="1:13" ht="12.5" x14ac:dyDescent="0.25">
      <c r="A107" s="2">
        <v>45364.399731631944</v>
      </c>
      <c r="B107" s="3" t="s">
        <v>42</v>
      </c>
      <c r="C107" s="3" t="s">
        <v>229</v>
      </c>
      <c r="D107" s="3" t="s">
        <v>14</v>
      </c>
      <c r="E107" s="3" t="s">
        <v>56</v>
      </c>
      <c r="F107" s="3" t="s">
        <v>120</v>
      </c>
      <c r="G107" s="3" t="s">
        <v>34</v>
      </c>
      <c r="H107" s="3" t="s">
        <v>190</v>
      </c>
      <c r="J107" s="3">
        <v>450000</v>
      </c>
      <c r="K107" s="3" t="s">
        <v>20</v>
      </c>
      <c r="L107" s="3" t="s">
        <v>21</v>
      </c>
      <c r="M107" s="3" t="s">
        <v>27</v>
      </c>
    </row>
    <row r="108" spans="1:13" ht="12.5" x14ac:dyDescent="0.25">
      <c r="A108" s="2">
        <v>45364.402937418985</v>
      </c>
      <c r="B108" s="3" t="s">
        <v>42</v>
      </c>
      <c r="C108" s="3" t="s">
        <v>230</v>
      </c>
      <c r="D108" s="3" t="s">
        <v>84</v>
      </c>
      <c r="E108" s="3" t="s">
        <v>45</v>
      </c>
      <c r="F108" s="3" t="s">
        <v>231</v>
      </c>
      <c r="G108" s="3" t="s">
        <v>17</v>
      </c>
      <c r="H108" s="3" t="s">
        <v>232</v>
      </c>
      <c r="I108" s="3" t="s">
        <v>233</v>
      </c>
      <c r="J108" s="4">
        <v>185000</v>
      </c>
      <c r="K108" s="3" t="s">
        <v>48</v>
      </c>
      <c r="L108" s="3" t="s">
        <v>49</v>
      </c>
      <c r="M108" s="3" t="s">
        <v>27</v>
      </c>
    </row>
    <row r="109" spans="1:13" ht="12.5" x14ac:dyDescent="0.25">
      <c r="A109" s="2">
        <v>45364.408784479165</v>
      </c>
      <c r="B109" s="3" t="s">
        <v>42</v>
      </c>
      <c r="C109" s="3" t="s">
        <v>234</v>
      </c>
      <c r="D109" s="3" t="s">
        <v>23</v>
      </c>
      <c r="E109" s="3" t="s">
        <v>15</v>
      </c>
      <c r="F109" s="3" t="s">
        <v>235</v>
      </c>
      <c r="G109" s="3" t="s">
        <v>17</v>
      </c>
      <c r="H109" s="3" t="s">
        <v>223</v>
      </c>
      <c r="J109" s="3" t="s">
        <v>236</v>
      </c>
      <c r="K109" s="3" t="s">
        <v>20</v>
      </c>
      <c r="L109" s="3" t="s">
        <v>21</v>
      </c>
      <c r="M109" s="3" t="s">
        <v>22</v>
      </c>
    </row>
    <row r="110" spans="1:13" ht="12.5" x14ac:dyDescent="0.25">
      <c r="A110" s="2">
        <v>45364.420529687501</v>
      </c>
      <c r="B110" s="3" t="s">
        <v>13</v>
      </c>
      <c r="D110" s="3" t="s">
        <v>14</v>
      </c>
      <c r="E110" s="3" t="s">
        <v>33</v>
      </c>
      <c r="F110" s="3" t="s">
        <v>237</v>
      </c>
      <c r="G110" s="3" t="s">
        <v>17</v>
      </c>
      <c r="H110" s="3" t="s">
        <v>209</v>
      </c>
      <c r="J110" s="3">
        <v>60000</v>
      </c>
      <c r="K110" s="3" t="s">
        <v>87</v>
      </c>
      <c r="L110" s="3" t="s">
        <v>49</v>
      </c>
      <c r="M110" s="3" t="s">
        <v>27</v>
      </c>
    </row>
    <row r="111" spans="1:13" ht="12.5" x14ac:dyDescent="0.25">
      <c r="A111" s="2">
        <v>45364.423023043986</v>
      </c>
      <c r="B111" s="3" t="s">
        <v>13</v>
      </c>
      <c r="D111" s="3" t="s">
        <v>23</v>
      </c>
      <c r="E111" s="3" t="s">
        <v>15</v>
      </c>
      <c r="F111" s="3" t="s">
        <v>82</v>
      </c>
      <c r="G111" s="3" t="s">
        <v>34</v>
      </c>
      <c r="H111" s="3" t="s">
        <v>164</v>
      </c>
      <c r="J111" s="3">
        <v>0</v>
      </c>
      <c r="K111" s="3" t="s">
        <v>138</v>
      </c>
      <c r="L111" s="3" t="s">
        <v>21</v>
      </c>
      <c r="M111" s="3" t="s">
        <v>22</v>
      </c>
    </row>
    <row r="112" spans="1:13" ht="12.5" x14ac:dyDescent="0.25">
      <c r="A112" s="2">
        <v>45364.42403101852</v>
      </c>
      <c r="B112" s="3" t="s">
        <v>13</v>
      </c>
      <c r="D112" s="3" t="s">
        <v>14</v>
      </c>
      <c r="E112" s="3" t="s">
        <v>56</v>
      </c>
      <c r="F112" s="3" t="s">
        <v>238</v>
      </c>
      <c r="G112" s="3" t="s">
        <v>17</v>
      </c>
      <c r="H112" s="3" t="s">
        <v>117</v>
      </c>
      <c r="J112" s="3">
        <v>94000</v>
      </c>
      <c r="K112" s="3" t="s">
        <v>218</v>
      </c>
      <c r="L112" s="3" t="s">
        <v>54</v>
      </c>
      <c r="M112" s="3" t="s">
        <v>27</v>
      </c>
    </row>
    <row r="113" spans="1:13" ht="12.5" x14ac:dyDescent="0.25">
      <c r="A113" s="2">
        <v>45364.425380011569</v>
      </c>
      <c r="B113" s="3" t="s">
        <v>42</v>
      </c>
      <c r="C113" s="3" t="s">
        <v>239</v>
      </c>
      <c r="D113" s="3" t="s">
        <v>14</v>
      </c>
      <c r="E113" s="3" t="s">
        <v>56</v>
      </c>
      <c r="F113" s="3" t="s">
        <v>240</v>
      </c>
      <c r="G113" s="3" t="s">
        <v>17</v>
      </c>
      <c r="H113" s="3" t="s">
        <v>29</v>
      </c>
      <c r="J113" s="3">
        <v>201500</v>
      </c>
      <c r="K113" s="3" t="s">
        <v>48</v>
      </c>
      <c r="L113" s="3" t="s">
        <v>54</v>
      </c>
      <c r="M113" s="3" t="s">
        <v>27</v>
      </c>
    </row>
    <row r="114" spans="1:13" ht="12.5" x14ac:dyDescent="0.25">
      <c r="A114" s="2">
        <v>45364.425522604171</v>
      </c>
      <c r="B114" s="3" t="s">
        <v>13</v>
      </c>
      <c r="D114" s="3" t="s">
        <v>14</v>
      </c>
      <c r="E114" s="3" t="s">
        <v>15</v>
      </c>
      <c r="F114" s="3" t="s">
        <v>241</v>
      </c>
      <c r="G114" s="3" t="s">
        <v>17</v>
      </c>
      <c r="H114" s="3" t="s">
        <v>242</v>
      </c>
      <c r="J114" s="3">
        <v>130000</v>
      </c>
      <c r="K114" s="3" t="s">
        <v>243</v>
      </c>
      <c r="L114" s="3" t="s">
        <v>49</v>
      </c>
      <c r="M114" s="3" t="s">
        <v>27</v>
      </c>
    </row>
    <row r="115" spans="1:13" ht="12.5" x14ac:dyDescent="0.25">
      <c r="A115" s="2">
        <v>45364.427740949075</v>
      </c>
      <c r="B115" s="3" t="s">
        <v>13</v>
      </c>
      <c r="D115" s="3" t="s">
        <v>23</v>
      </c>
      <c r="E115" s="3" t="s">
        <v>15</v>
      </c>
      <c r="F115" s="3" t="s">
        <v>244</v>
      </c>
      <c r="G115" s="3" t="s">
        <v>17</v>
      </c>
      <c r="H115" s="3" t="s">
        <v>164</v>
      </c>
      <c r="J115" s="3">
        <v>90000</v>
      </c>
      <c r="K115" s="3" t="s">
        <v>81</v>
      </c>
      <c r="L115" s="3" t="s">
        <v>49</v>
      </c>
      <c r="M115" s="3" t="s">
        <v>27</v>
      </c>
    </row>
    <row r="116" spans="1:13" ht="12.5" x14ac:dyDescent="0.25">
      <c r="A116" s="2">
        <v>45364.443065902778</v>
      </c>
      <c r="B116" s="3" t="s">
        <v>127</v>
      </c>
      <c r="D116" s="3" t="s">
        <v>69</v>
      </c>
      <c r="E116" s="3" t="s">
        <v>56</v>
      </c>
      <c r="F116" s="3" t="s">
        <v>115</v>
      </c>
      <c r="G116" s="3" t="s">
        <v>17</v>
      </c>
      <c r="H116" s="3" t="s">
        <v>35</v>
      </c>
      <c r="I116" s="3" t="s">
        <v>245</v>
      </c>
      <c r="J116" s="4">
        <v>250000</v>
      </c>
      <c r="K116" s="3" t="s">
        <v>58</v>
      </c>
      <c r="L116" s="3" t="s">
        <v>31</v>
      </c>
      <c r="M116" s="3" t="s">
        <v>22</v>
      </c>
    </row>
    <row r="117" spans="1:13" ht="12.5" x14ac:dyDescent="0.25">
      <c r="A117" s="2">
        <v>45364.444693576384</v>
      </c>
      <c r="B117" s="3" t="s">
        <v>13</v>
      </c>
      <c r="D117" s="3" t="s">
        <v>14</v>
      </c>
      <c r="E117" s="3" t="s">
        <v>56</v>
      </c>
      <c r="F117" s="3" t="s">
        <v>100</v>
      </c>
      <c r="G117" s="3" t="s">
        <v>17</v>
      </c>
      <c r="H117" s="3" t="s">
        <v>246</v>
      </c>
      <c r="J117" s="3">
        <v>40000</v>
      </c>
      <c r="K117" s="3" t="s">
        <v>20</v>
      </c>
      <c r="L117" s="3" t="s">
        <v>49</v>
      </c>
      <c r="M117" s="3" t="s">
        <v>27</v>
      </c>
    </row>
    <row r="118" spans="1:13" ht="12.5" x14ac:dyDescent="0.25">
      <c r="A118" s="2">
        <v>45364.448790347218</v>
      </c>
      <c r="B118" s="3" t="s">
        <v>42</v>
      </c>
      <c r="C118" s="3" t="s">
        <v>247</v>
      </c>
      <c r="D118" s="3" t="s">
        <v>14</v>
      </c>
      <c r="E118" s="3" t="s">
        <v>59</v>
      </c>
      <c r="F118" s="3" t="s">
        <v>24</v>
      </c>
      <c r="G118" s="3" t="s">
        <v>17</v>
      </c>
      <c r="H118" s="3" t="s">
        <v>248</v>
      </c>
      <c r="J118" s="3">
        <v>130000</v>
      </c>
      <c r="K118" s="3" t="s">
        <v>53</v>
      </c>
      <c r="L118" s="3" t="s">
        <v>49</v>
      </c>
      <c r="M118" s="3" t="s">
        <v>22</v>
      </c>
    </row>
    <row r="119" spans="1:13" ht="12.5" x14ac:dyDescent="0.25">
      <c r="A119" s="2">
        <v>45364.450381423609</v>
      </c>
      <c r="B119" s="3" t="s">
        <v>13</v>
      </c>
      <c r="D119" s="3" t="s">
        <v>32</v>
      </c>
      <c r="E119" s="3" t="s">
        <v>33</v>
      </c>
      <c r="F119" s="3" t="s">
        <v>249</v>
      </c>
      <c r="G119" s="3" t="s">
        <v>34</v>
      </c>
      <c r="H119" s="3" t="s">
        <v>124</v>
      </c>
      <c r="J119" s="3">
        <v>1000</v>
      </c>
      <c r="K119" s="3" t="s">
        <v>138</v>
      </c>
      <c r="L119" s="3" t="s">
        <v>21</v>
      </c>
      <c r="M119" s="3" t="s">
        <v>27</v>
      </c>
    </row>
    <row r="120" spans="1:13" ht="12.5" x14ac:dyDescent="0.25">
      <c r="A120" s="2">
        <v>45364.465446666669</v>
      </c>
      <c r="B120" s="3" t="s">
        <v>13</v>
      </c>
      <c r="D120" s="3" t="s">
        <v>32</v>
      </c>
      <c r="E120" s="3" t="s">
        <v>15</v>
      </c>
      <c r="F120" s="3" t="s">
        <v>250</v>
      </c>
      <c r="G120" s="3" t="s">
        <v>17</v>
      </c>
      <c r="H120" s="3" t="s">
        <v>248</v>
      </c>
      <c r="J120" s="3">
        <v>15000</v>
      </c>
      <c r="K120" s="3" t="s">
        <v>20</v>
      </c>
      <c r="L120" s="3" t="s">
        <v>49</v>
      </c>
      <c r="M120" s="3" t="s">
        <v>27</v>
      </c>
    </row>
    <row r="121" spans="1:13" ht="12.5" x14ac:dyDescent="0.25">
      <c r="A121" s="2">
        <v>45364.487374004631</v>
      </c>
      <c r="B121" s="3" t="s">
        <v>13</v>
      </c>
      <c r="D121" s="3" t="s">
        <v>23</v>
      </c>
      <c r="E121" s="3" t="s">
        <v>33</v>
      </c>
      <c r="F121" s="3" t="s">
        <v>251</v>
      </c>
      <c r="G121" s="3" t="s">
        <v>17</v>
      </c>
      <c r="H121" s="3" t="s">
        <v>164</v>
      </c>
      <c r="J121" s="3" t="s">
        <v>252</v>
      </c>
      <c r="K121" s="3" t="s">
        <v>134</v>
      </c>
      <c r="L121" s="3" t="s">
        <v>21</v>
      </c>
      <c r="M121" s="3" t="s">
        <v>22</v>
      </c>
    </row>
    <row r="122" spans="1:13" ht="12.5" x14ac:dyDescent="0.25">
      <c r="A122" s="2">
        <v>45364.487576562504</v>
      </c>
      <c r="B122" s="3" t="s">
        <v>13</v>
      </c>
      <c r="D122" s="3" t="s">
        <v>14</v>
      </c>
      <c r="E122" s="3" t="s">
        <v>56</v>
      </c>
      <c r="F122" s="3" t="s">
        <v>24</v>
      </c>
      <c r="G122" s="3" t="s">
        <v>34</v>
      </c>
      <c r="H122" s="3" t="s">
        <v>253</v>
      </c>
      <c r="J122" s="3">
        <v>180000</v>
      </c>
      <c r="K122" s="3" t="s">
        <v>254</v>
      </c>
      <c r="L122" s="3" t="s">
        <v>31</v>
      </c>
      <c r="M122" s="3" t="s">
        <v>27</v>
      </c>
    </row>
    <row r="123" spans="1:13" ht="12.5" x14ac:dyDescent="0.25">
      <c r="A123" s="2">
        <v>45364.517324131943</v>
      </c>
      <c r="B123" s="3" t="s">
        <v>13</v>
      </c>
      <c r="D123" s="3" t="s">
        <v>32</v>
      </c>
      <c r="E123" s="3" t="s">
        <v>33</v>
      </c>
      <c r="F123" s="3" t="s">
        <v>171</v>
      </c>
      <c r="G123" s="3" t="s">
        <v>17</v>
      </c>
      <c r="H123" s="3" t="s">
        <v>164</v>
      </c>
      <c r="J123" s="3">
        <v>25000</v>
      </c>
      <c r="K123" s="3" t="s">
        <v>20</v>
      </c>
      <c r="L123" s="3" t="s">
        <v>21</v>
      </c>
      <c r="M123" s="3" t="s">
        <v>22</v>
      </c>
    </row>
    <row r="124" spans="1:13" ht="12.5" x14ac:dyDescent="0.25">
      <c r="A124" s="2">
        <v>45364.525504375</v>
      </c>
      <c r="B124" s="3" t="s">
        <v>13</v>
      </c>
      <c r="D124" s="3" t="s">
        <v>32</v>
      </c>
      <c r="E124" s="3" t="s">
        <v>15</v>
      </c>
      <c r="F124" s="3" t="s">
        <v>255</v>
      </c>
      <c r="G124" s="3" t="s">
        <v>34</v>
      </c>
      <c r="H124" s="3" t="s">
        <v>35</v>
      </c>
      <c r="J124" s="4">
        <v>20000</v>
      </c>
      <c r="K124" s="3" t="s">
        <v>138</v>
      </c>
      <c r="L124" s="3" t="s">
        <v>49</v>
      </c>
      <c r="M124" s="3" t="s">
        <v>22</v>
      </c>
    </row>
    <row r="125" spans="1:13" ht="12.5" x14ac:dyDescent="0.25">
      <c r="A125" s="2">
        <v>45364.526353067129</v>
      </c>
      <c r="B125" s="3" t="s">
        <v>127</v>
      </c>
      <c r="D125" s="3" t="s">
        <v>32</v>
      </c>
      <c r="E125" s="3" t="s">
        <v>33</v>
      </c>
      <c r="F125" s="3" t="s">
        <v>256</v>
      </c>
      <c r="G125" s="3" t="s">
        <v>34</v>
      </c>
      <c r="H125" s="3" t="s">
        <v>190</v>
      </c>
      <c r="J125" s="3" t="s">
        <v>19</v>
      </c>
      <c r="K125" s="3" t="s">
        <v>20</v>
      </c>
      <c r="L125" s="3" t="s">
        <v>21</v>
      </c>
      <c r="M125" s="3" t="s">
        <v>22</v>
      </c>
    </row>
    <row r="126" spans="1:13" ht="12.5" x14ac:dyDescent="0.25">
      <c r="A126" s="2">
        <v>45364.533161458334</v>
      </c>
      <c r="B126" s="3" t="s">
        <v>42</v>
      </c>
      <c r="D126" s="3" t="s">
        <v>69</v>
      </c>
      <c r="E126" s="3" t="s">
        <v>56</v>
      </c>
      <c r="F126" s="3" t="s">
        <v>257</v>
      </c>
      <c r="G126" s="3" t="s">
        <v>17</v>
      </c>
      <c r="H126" s="3" t="s">
        <v>190</v>
      </c>
      <c r="J126" s="3">
        <v>200000</v>
      </c>
      <c r="K126" s="3" t="s">
        <v>81</v>
      </c>
      <c r="L126" s="3" t="s">
        <v>49</v>
      </c>
      <c r="M126" s="3" t="s">
        <v>22</v>
      </c>
    </row>
    <row r="127" spans="1:13" ht="12.5" x14ac:dyDescent="0.25">
      <c r="A127" s="2">
        <v>45364.55027013889</v>
      </c>
      <c r="B127" s="3" t="s">
        <v>13</v>
      </c>
      <c r="D127" s="3" t="s">
        <v>32</v>
      </c>
      <c r="E127" s="3" t="s">
        <v>33</v>
      </c>
      <c r="F127" s="3" t="s">
        <v>28</v>
      </c>
      <c r="G127" s="3" t="s">
        <v>34</v>
      </c>
      <c r="H127" s="3" t="s">
        <v>85</v>
      </c>
      <c r="J127" s="4">
        <v>40000</v>
      </c>
      <c r="K127" s="3" t="s">
        <v>48</v>
      </c>
      <c r="L127" s="3" t="s">
        <v>31</v>
      </c>
      <c r="M127" s="3" t="s">
        <v>22</v>
      </c>
    </row>
    <row r="128" spans="1:13" ht="12.5" x14ac:dyDescent="0.25">
      <c r="A128" s="2">
        <v>45364.570134351852</v>
      </c>
      <c r="B128" s="3" t="s">
        <v>42</v>
      </c>
      <c r="C128" s="3" t="s">
        <v>258</v>
      </c>
      <c r="D128" s="3" t="s">
        <v>23</v>
      </c>
      <c r="E128" s="3" t="s">
        <v>56</v>
      </c>
      <c r="F128" s="3" t="s">
        <v>259</v>
      </c>
      <c r="G128" s="3" t="s">
        <v>34</v>
      </c>
      <c r="H128" s="3" t="s">
        <v>61</v>
      </c>
      <c r="J128" s="3">
        <v>65000</v>
      </c>
      <c r="K128" s="3" t="s">
        <v>48</v>
      </c>
      <c r="L128" s="3" t="s">
        <v>49</v>
      </c>
      <c r="M128" s="3" t="s">
        <v>27</v>
      </c>
    </row>
    <row r="129" spans="1:13" ht="12.5" x14ac:dyDescent="0.25">
      <c r="A129" s="2">
        <v>45364.570733877314</v>
      </c>
      <c r="B129" s="3" t="s">
        <v>42</v>
      </c>
      <c r="C129" s="3" t="s">
        <v>260</v>
      </c>
      <c r="D129" s="3" t="s">
        <v>23</v>
      </c>
      <c r="E129" s="3" t="s">
        <v>56</v>
      </c>
      <c r="F129" s="3" t="s">
        <v>259</v>
      </c>
      <c r="G129" s="3" t="s">
        <v>34</v>
      </c>
      <c r="H129" s="3" t="s">
        <v>61</v>
      </c>
      <c r="J129" s="3">
        <v>70000</v>
      </c>
      <c r="K129" s="3" t="s">
        <v>48</v>
      </c>
      <c r="L129" s="3" t="s">
        <v>49</v>
      </c>
      <c r="M129" s="3" t="s">
        <v>27</v>
      </c>
    </row>
    <row r="130" spans="1:13" ht="12.5" x14ac:dyDescent="0.25">
      <c r="A130" s="2">
        <v>45364.589480289353</v>
      </c>
      <c r="B130" s="3" t="s">
        <v>42</v>
      </c>
      <c r="C130" s="3" t="s">
        <v>261</v>
      </c>
      <c r="D130" s="3" t="s">
        <v>14</v>
      </c>
      <c r="E130" s="3" t="s">
        <v>56</v>
      </c>
      <c r="F130" s="3" t="s">
        <v>100</v>
      </c>
      <c r="G130" s="3" t="s">
        <v>34</v>
      </c>
      <c r="H130" s="3" t="s">
        <v>61</v>
      </c>
      <c r="J130" s="3">
        <v>100000</v>
      </c>
      <c r="K130" s="3" t="s">
        <v>20</v>
      </c>
      <c r="L130" s="3" t="s">
        <v>54</v>
      </c>
      <c r="M130" s="3" t="s">
        <v>22</v>
      </c>
    </row>
    <row r="131" spans="1:13" ht="12.5" x14ac:dyDescent="0.25">
      <c r="A131" s="2">
        <v>45364.795312592592</v>
      </c>
      <c r="B131" s="3" t="s">
        <v>55</v>
      </c>
      <c r="D131" s="3" t="s">
        <v>14</v>
      </c>
      <c r="E131" s="3" t="s">
        <v>56</v>
      </c>
      <c r="F131" s="3" t="s">
        <v>262</v>
      </c>
      <c r="G131" s="3" t="s">
        <v>34</v>
      </c>
      <c r="H131" s="3" t="s">
        <v>64</v>
      </c>
      <c r="I131" s="3" t="s">
        <v>263</v>
      </c>
      <c r="J131" s="4">
        <v>240000</v>
      </c>
      <c r="K131" s="3" t="s">
        <v>264</v>
      </c>
      <c r="L131" s="3" t="s">
        <v>49</v>
      </c>
      <c r="M131" s="3" t="s">
        <v>27</v>
      </c>
    </row>
    <row r="132" spans="1:13" ht="12.5" x14ac:dyDescent="0.25">
      <c r="A132" s="2">
        <v>45364.824997708332</v>
      </c>
      <c r="B132" s="3" t="s">
        <v>13</v>
      </c>
      <c r="D132" s="3" t="s">
        <v>23</v>
      </c>
      <c r="E132" s="3" t="s">
        <v>33</v>
      </c>
      <c r="F132" s="3" t="s">
        <v>24</v>
      </c>
      <c r="G132" s="3" t="s">
        <v>17</v>
      </c>
      <c r="H132" s="3" t="s">
        <v>265</v>
      </c>
      <c r="J132" s="4">
        <v>50000</v>
      </c>
      <c r="K132" s="3" t="s">
        <v>53</v>
      </c>
      <c r="L132" s="3" t="s">
        <v>49</v>
      </c>
      <c r="M132" s="3" t="s">
        <v>22</v>
      </c>
    </row>
    <row r="133" spans="1:13" ht="12.5" x14ac:dyDescent="0.25">
      <c r="A133" s="2">
        <v>45364.890170752318</v>
      </c>
      <c r="B133" s="3" t="s">
        <v>13</v>
      </c>
      <c r="D133" s="3" t="s">
        <v>23</v>
      </c>
      <c r="E133" s="3" t="s">
        <v>33</v>
      </c>
      <c r="F133" s="3" t="s">
        <v>24</v>
      </c>
      <c r="G133" s="3" t="s">
        <v>17</v>
      </c>
      <c r="H133" s="3" t="s">
        <v>47</v>
      </c>
      <c r="J133" s="3">
        <v>85000</v>
      </c>
      <c r="K133" s="3" t="s">
        <v>58</v>
      </c>
      <c r="L133" s="3" t="s">
        <v>21</v>
      </c>
      <c r="M133" s="3" t="s">
        <v>27</v>
      </c>
    </row>
    <row r="134" spans="1:13" ht="12.5" x14ac:dyDescent="0.25">
      <c r="A134" s="2">
        <v>45365.015223229166</v>
      </c>
      <c r="B134" s="3" t="s">
        <v>13</v>
      </c>
      <c r="D134" s="3" t="s">
        <v>32</v>
      </c>
      <c r="E134" s="3" t="s">
        <v>33</v>
      </c>
      <c r="F134" s="3" t="s">
        <v>266</v>
      </c>
      <c r="G134" s="3" t="s">
        <v>34</v>
      </c>
      <c r="H134" s="3" t="s">
        <v>116</v>
      </c>
      <c r="J134" s="3" t="s">
        <v>266</v>
      </c>
      <c r="K134" s="3" t="s">
        <v>20</v>
      </c>
      <c r="L134" s="3" t="s">
        <v>21</v>
      </c>
      <c r="M134" s="3" t="s">
        <v>22</v>
      </c>
    </row>
    <row r="135" spans="1:13" ht="12.5" x14ac:dyDescent="0.25">
      <c r="A135" s="2">
        <v>45365.052685092596</v>
      </c>
      <c r="B135" s="3" t="s">
        <v>13</v>
      </c>
      <c r="D135" s="3" t="s">
        <v>44</v>
      </c>
      <c r="E135" s="3" t="s">
        <v>56</v>
      </c>
      <c r="F135" s="3" t="s">
        <v>63</v>
      </c>
      <c r="G135" s="3" t="s">
        <v>17</v>
      </c>
      <c r="H135" s="3" t="s">
        <v>164</v>
      </c>
      <c r="J135" s="3">
        <v>180000</v>
      </c>
      <c r="K135" s="3" t="s">
        <v>87</v>
      </c>
      <c r="L135" s="3" t="s">
        <v>49</v>
      </c>
      <c r="M135" s="3" t="s">
        <v>27</v>
      </c>
    </row>
    <row r="136" spans="1:13" ht="12.5" x14ac:dyDescent="0.25">
      <c r="A136" s="2">
        <v>45365.276564525462</v>
      </c>
      <c r="B136" s="3" t="s">
        <v>13</v>
      </c>
      <c r="D136" s="3" t="s">
        <v>23</v>
      </c>
      <c r="E136" s="3" t="s">
        <v>15</v>
      </c>
      <c r="F136" s="3" t="s">
        <v>267</v>
      </c>
      <c r="G136" s="3" t="s">
        <v>34</v>
      </c>
      <c r="H136" s="3" t="s">
        <v>99</v>
      </c>
      <c r="J136" s="3">
        <v>70000</v>
      </c>
      <c r="K136" s="3" t="s">
        <v>268</v>
      </c>
      <c r="L136" s="3" t="s">
        <v>49</v>
      </c>
      <c r="M136" s="3" t="s">
        <v>27</v>
      </c>
    </row>
    <row r="137" spans="1:13" ht="12.5" x14ac:dyDescent="0.25">
      <c r="A137" s="2">
        <v>45370.683216030091</v>
      </c>
      <c r="B137" s="3" t="s">
        <v>55</v>
      </c>
      <c r="C137" s="3" t="s">
        <v>269</v>
      </c>
      <c r="D137" s="3" t="s">
        <v>69</v>
      </c>
      <c r="E137" s="3" t="s">
        <v>45</v>
      </c>
      <c r="F137" s="3" t="s">
        <v>270</v>
      </c>
      <c r="G137" s="3" t="s">
        <v>34</v>
      </c>
      <c r="H137" s="3" t="s">
        <v>271</v>
      </c>
      <c r="J137" s="3">
        <v>270000</v>
      </c>
      <c r="K137" s="3" t="s">
        <v>272</v>
      </c>
      <c r="L137" s="3" t="s">
        <v>54</v>
      </c>
      <c r="M137" s="3" t="s">
        <v>27</v>
      </c>
    </row>
    <row r="138" spans="1:13" ht="12.5" x14ac:dyDescent="0.25">
      <c r="A138" s="2">
        <v>45370.745573831024</v>
      </c>
      <c r="B138" s="3" t="s">
        <v>13</v>
      </c>
      <c r="D138" s="3" t="s">
        <v>14</v>
      </c>
      <c r="E138" s="3" t="s">
        <v>56</v>
      </c>
      <c r="F138" s="3" t="s">
        <v>118</v>
      </c>
      <c r="G138" s="3" t="s">
        <v>17</v>
      </c>
      <c r="H138" s="3" t="s">
        <v>85</v>
      </c>
      <c r="J138" s="3">
        <v>50000</v>
      </c>
      <c r="K138" s="3" t="s">
        <v>273</v>
      </c>
      <c r="L138" s="3" t="s">
        <v>31</v>
      </c>
      <c r="M138" s="3" t="s">
        <v>22</v>
      </c>
    </row>
    <row r="139" spans="1:13" ht="12.5" x14ac:dyDescent="0.25">
      <c r="A139" s="2">
        <v>45371.523397534722</v>
      </c>
      <c r="B139" s="3" t="s">
        <v>13</v>
      </c>
      <c r="D139" s="3" t="s">
        <v>32</v>
      </c>
      <c r="E139" s="3" t="s">
        <v>33</v>
      </c>
      <c r="F139" s="3" t="s">
        <v>274</v>
      </c>
      <c r="G139" s="3" t="s">
        <v>17</v>
      </c>
      <c r="H139" s="3" t="s">
        <v>29</v>
      </c>
      <c r="J139" s="4">
        <v>25000</v>
      </c>
      <c r="K139" s="3" t="s">
        <v>20</v>
      </c>
      <c r="L139" s="3" t="s">
        <v>49</v>
      </c>
      <c r="M139" s="3" t="s">
        <v>27</v>
      </c>
    </row>
    <row r="140" spans="1:13" ht="12.5" x14ac:dyDescent="0.25">
      <c r="A140" s="2">
        <v>45389.963806631946</v>
      </c>
      <c r="B140" s="3" t="s">
        <v>13</v>
      </c>
      <c r="D140" s="3" t="s">
        <v>14</v>
      </c>
      <c r="E140" s="3" t="s">
        <v>15</v>
      </c>
      <c r="F140" s="3" t="s">
        <v>275</v>
      </c>
      <c r="G140" s="3" t="s">
        <v>34</v>
      </c>
      <c r="H140" s="3" t="s">
        <v>276</v>
      </c>
      <c r="J140" s="3">
        <v>80000</v>
      </c>
      <c r="K140" s="3" t="s">
        <v>277</v>
      </c>
      <c r="L140" s="3" t="s">
        <v>31</v>
      </c>
      <c r="M140" s="3" t="s">
        <v>27</v>
      </c>
    </row>
    <row r="141" spans="1:13" ht="12.5" x14ac:dyDescent="0.25">
      <c r="A141" s="2">
        <v>45399.460331331022</v>
      </c>
      <c r="B141" s="3" t="s">
        <v>13</v>
      </c>
      <c r="D141" s="3" t="s">
        <v>14</v>
      </c>
      <c r="E141" s="3" t="s">
        <v>56</v>
      </c>
      <c r="F141" s="3" t="s">
        <v>244</v>
      </c>
      <c r="G141" s="3" t="s">
        <v>34</v>
      </c>
      <c r="H141" s="3" t="s">
        <v>278</v>
      </c>
      <c r="J141" s="3">
        <v>260000</v>
      </c>
      <c r="K141" s="3" t="s">
        <v>264</v>
      </c>
      <c r="L141" s="3" t="s">
        <v>49</v>
      </c>
      <c r="M141" s="3" t="s">
        <v>27</v>
      </c>
    </row>
    <row r="142" spans="1:13" ht="12.5" x14ac:dyDescent="0.25">
      <c r="A142" s="2">
        <v>45399.738332326393</v>
      </c>
      <c r="B142" s="3" t="s">
        <v>13</v>
      </c>
      <c r="D142" s="3" t="s">
        <v>23</v>
      </c>
      <c r="E142" s="3" t="s">
        <v>15</v>
      </c>
      <c r="F142" s="3" t="s">
        <v>123</v>
      </c>
      <c r="G142" s="3" t="s">
        <v>34</v>
      </c>
      <c r="H142" s="3" t="s">
        <v>279</v>
      </c>
      <c r="J142" s="3">
        <v>120000</v>
      </c>
      <c r="K142" s="3" t="s">
        <v>48</v>
      </c>
      <c r="L142" s="3" t="s">
        <v>49</v>
      </c>
      <c r="M142" s="3" t="s">
        <v>22</v>
      </c>
    </row>
    <row r="143" spans="1:13" ht="12.5" x14ac:dyDescent="0.25">
      <c r="A143" s="2">
        <v>45417.791634803245</v>
      </c>
      <c r="B143" s="3" t="s">
        <v>13</v>
      </c>
      <c r="D143" s="3" t="s">
        <v>32</v>
      </c>
      <c r="E143" s="3" t="s">
        <v>33</v>
      </c>
      <c r="F143" s="3" t="s">
        <v>280</v>
      </c>
      <c r="G143" s="3" t="s">
        <v>17</v>
      </c>
      <c r="H143" s="3" t="s">
        <v>281</v>
      </c>
      <c r="J143" s="3">
        <v>0</v>
      </c>
      <c r="K143" s="3" t="s">
        <v>20</v>
      </c>
      <c r="L143" s="3" t="s">
        <v>21</v>
      </c>
      <c r="M143" s="3" t="s">
        <v>22</v>
      </c>
    </row>
    <row r="144" spans="1:13" ht="12.5" x14ac:dyDescent="0.25">
      <c r="A144" s="2">
        <v>45417.792905462964</v>
      </c>
      <c r="B144" s="3" t="s">
        <v>13</v>
      </c>
      <c r="D144" s="3" t="s">
        <v>14</v>
      </c>
      <c r="E144" s="3" t="s">
        <v>33</v>
      </c>
      <c r="F144" s="3" t="s">
        <v>80</v>
      </c>
      <c r="G144" s="3" t="s">
        <v>17</v>
      </c>
      <c r="H144" s="3" t="s">
        <v>223</v>
      </c>
      <c r="J144" s="3">
        <v>132000</v>
      </c>
      <c r="K144" s="3" t="s">
        <v>81</v>
      </c>
      <c r="L144" s="3" t="s">
        <v>49</v>
      </c>
      <c r="M144" s="3" t="s">
        <v>27</v>
      </c>
    </row>
    <row r="145" spans="1:13" ht="12.5" x14ac:dyDescent="0.25">
      <c r="A145" s="2">
        <v>45417.793149259262</v>
      </c>
      <c r="B145" s="3" t="s">
        <v>13</v>
      </c>
      <c r="D145" s="3" t="s">
        <v>23</v>
      </c>
      <c r="E145" s="3" t="s">
        <v>33</v>
      </c>
      <c r="F145" s="3" t="s">
        <v>282</v>
      </c>
      <c r="G145" s="3" t="s">
        <v>34</v>
      </c>
      <c r="H145" s="3" t="s">
        <v>114</v>
      </c>
      <c r="J145" s="4">
        <v>60000</v>
      </c>
      <c r="K145" s="3" t="s">
        <v>81</v>
      </c>
      <c r="L145" s="3" t="s">
        <v>49</v>
      </c>
      <c r="M145" s="3" t="s">
        <v>27</v>
      </c>
    </row>
    <row r="146" spans="1:13" ht="12.5" x14ac:dyDescent="0.25">
      <c r="A146" s="2">
        <v>45417.793258240737</v>
      </c>
      <c r="B146" s="3" t="s">
        <v>127</v>
      </c>
      <c r="D146" s="3" t="s">
        <v>14</v>
      </c>
      <c r="E146" s="3" t="s">
        <v>59</v>
      </c>
      <c r="F146" s="3" t="s">
        <v>51</v>
      </c>
      <c r="G146" s="3" t="s">
        <v>34</v>
      </c>
      <c r="H146" s="3" t="s">
        <v>283</v>
      </c>
      <c r="J146" s="3" t="s">
        <v>196</v>
      </c>
      <c r="K146" s="3" t="s">
        <v>30</v>
      </c>
      <c r="L146" s="3" t="s">
        <v>49</v>
      </c>
      <c r="M146" s="3" t="s">
        <v>27</v>
      </c>
    </row>
    <row r="147" spans="1:13" ht="12.5" x14ac:dyDescent="0.25">
      <c r="A147" s="2">
        <v>45417.794747256943</v>
      </c>
      <c r="B147" s="3" t="s">
        <v>127</v>
      </c>
      <c r="D147" s="3" t="s">
        <v>69</v>
      </c>
      <c r="E147" s="3" t="s">
        <v>45</v>
      </c>
      <c r="F147" s="3" t="s">
        <v>142</v>
      </c>
      <c r="G147" s="3" t="s">
        <v>34</v>
      </c>
      <c r="H147" s="3" t="s">
        <v>283</v>
      </c>
      <c r="J147" s="3">
        <v>450000</v>
      </c>
      <c r="K147" s="3" t="s">
        <v>30</v>
      </c>
      <c r="L147" s="3" t="s">
        <v>31</v>
      </c>
      <c r="M147" s="3" t="s">
        <v>27</v>
      </c>
    </row>
    <row r="148" spans="1:13" ht="12.5" x14ac:dyDescent="0.25">
      <c r="A148" s="2">
        <v>45417.796161122686</v>
      </c>
      <c r="B148" s="3" t="s">
        <v>42</v>
      </c>
      <c r="C148" s="3" t="s">
        <v>284</v>
      </c>
      <c r="D148" s="3" t="s">
        <v>32</v>
      </c>
      <c r="E148" s="3" t="s">
        <v>33</v>
      </c>
      <c r="F148" s="3" t="s">
        <v>285</v>
      </c>
      <c r="G148" s="3" t="s">
        <v>34</v>
      </c>
      <c r="H148" s="3" t="s">
        <v>286</v>
      </c>
      <c r="J148" s="3">
        <v>0</v>
      </c>
      <c r="K148" s="3" t="s">
        <v>48</v>
      </c>
      <c r="L148" s="3" t="s">
        <v>49</v>
      </c>
      <c r="M148" s="3" t="s">
        <v>27</v>
      </c>
    </row>
    <row r="149" spans="1:13" ht="12.5" x14ac:dyDescent="0.25">
      <c r="A149" s="2">
        <v>45417.805705671301</v>
      </c>
      <c r="B149" s="3" t="s">
        <v>13</v>
      </c>
      <c r="D149" s="3" t="s">
        <v>14</v>
      </c>
      <c r="E149" s="3" t="s">
        <v>56</v>
      </c>
      <c r="F149" s="3" t="s">
        <v>28</v>
      </c>
      <c r="G149" s="3" t="s">
        <v>17</v>
      </c>
      <c r="H149" s="3" t="s">
        <v>287</v>
      </c>
      <c r="J149" s="3">
        <v>60000</v>
      </c>
      <c r="K149" s="3" t="s">
        <v>48</v>
      </c>
      <c r="L149" s="3" t="s">
        <v>49</v>
      </c>
      <c r="M149" s="3" t="s">
        <v>22</v>
      </c>
    </row>
    <row r="150" spans="1:13" ht="12.5" x14ac:dyDescent="0.25">
      <c r="A150" s="2">
        <v>45417.805758379633</v>
      </c>
      <c r="B150" s="3" t="s">
        <v>42</v>
      </c>
      <c r="C150" s="3" t="s">
        <v>288</v>
      </c>
      <c r="D150" s="3" t="s">
        <v>14</v>
      </c>
      <c r="E150" s="3" t="s">
        <v>15</v>
      </c>
      <c r="F150" s="3" t="s">
        <v>103</v>
      </c>
      <c r="G150" s="3" t="s">
        <v>34</v>
      </c>
      <c r="H150" s="3" t="s">
        <v>289</v>
      </c>
      <c r="I150" s="3" t="s">
        <v>290</v>
      </c>
      <c r="J150" s="4">
        <v>100000</v>
      </c>
      <c r="K150" s="3" t="s">
        <v>291</v>
      </c>
      <c r="L150" s="3" t="s">
        <v>21</v>
      </c>
      <c r="M150" s="3" t="s">
        <v>27</v>
      </c>
    </row>
    <row r="151" spans="1:13" ht="12.5" x14ac:dyDescent="0.25">
      <c r="A151" s="2">
        <v>45417.80854293982</v>
      </c>
      <c r="B151" s="3" t="s">
        <v>42</v>
      </c>
      <c r="C151" s="3" t="s">
        <v>292</v>
      </c>
      <c r="D151" s="3" t="s">
        <v>69</v>
      </c>
      <c r="E151" s="3" t="s">
        <v>56</v>
      </c>
      <c r="F151" s="3" t="s">
        <v>76</v>
      </c>
      <c r="G151" s="3" t="s">
        <v>34</v>
      </c>
      <c r="H151" s="3" t="s">
        <v>99</v>
      </c>
      <c r="J151" s="3">
        <v>95000</v>
      </c>
      <c r="K151" s="3" t="s">
        <v>293</v>
      </c>
      <c r="L151" s="3" t="s">
        <v>49</v>
      </c>
      <c r="M151" s="3" t="s">
        <v>27</v>
      </c>
    </row>
    <row r="152" spans="1:13" ht="12.5" x14ac:dyDescent="0.25">
      <c r="A152" s="2">
        <v>45417.808807476853</v>
      </c>
      <c r="B152" s="3" t="s">
        <v>13</v>
      </c>
      <c r="D152" s="3" t="s">
        <v>14</v>
      </c>
      <c r="E152" s="3" t="s">
        <v>15</v>
      </c>
      <c r="F152" s="3" t="s">
        <v>294</v>
      </c>
      <c r="G152" s="3" t="s">
        <v>34</v>
      </c>
      <c r="H152" s="3" t="s">
        <v>286</v>
      </c>
      <c r="J152" s="4">
        <v>83000</v>
      </c>
      <c r="K152" s="3" t="s">
        <v>138</v>
      </c>
      <c r="L152" s="3" t="s">
        <v>49</v>
      </c>
      <c r="M152" s="3" t="s">
        <v>27</v>
      </c>
    </row>
    <row r="153" spans="1:13" ht="12.5" x14ac:dyDescent="0.25">
      <c r="A153" s="2">
        <v>45417.808975231485</v>
      </c>
      <c r="B153" s="3" t="s">
        <v>13</v>
      </c>
      <c r="D153" s="3" t="s">
        <v>32</v>
      </c>
      <c r="E153" s="3" t="s">
        <v>15</v>
      </c>
      <c r="F153" s="3" t="s">
        <v>295</v>
      </c>
      <c r="G153" s="3" t="s">
        <v>34</v>
      </c>
      <c r="H153" s="3" t="s">
        <v>164</v>
      </c>
      <c r="J153" s="3">
        <v>30000</v>
      </c>
      <c r="K153" s="3" t="s">
        <v>296</v>
      </c>
      <c r="L153" s="3" t="s">
        <v>21</v>
      </c>
      <c r="M153" s="3" t="s">
        <v>22</v>
      </c>
    </row>
    <row r="154" spans="1:13" ht="12.5" x14ac:dyDescent="0.25">
      <c r="A154" s="2">
        <v>45417.808981504626</v>
      </c>
      <c r="B154" s="3" t="s">
        <v>13</v>
      </c>
      <c r="D154" s="3" t="s">
        <v>32</v>
      </c>
      <c r="E154" s="3" t="s">
        <v>33</v>
      </c>
      <c r="F154" s="3" t="s">
        <v>297</v>
      </c>
      <c r="G154" s="3" t="s">
        <v>34</v>
      </c>
      <c r="H154" s="3" t="s">
        <v>286</v>
      </c>
      <c r="J154" s="3">
        <v>25</v>
      </c>
      <c r="K154" s="3" t="s">
        <v>36</v>
      </c>
      <c r="L154" s="3" t="s">
        <v>49</v>
      </c>
      <c r="M154" s="3" t="s">
        <v>27</v>
      </c>
    </row>
    <row r="155" spans="1:13" ht="12.5" x14ac:dyDescent="0.25">
      <c r="A155" s="2">
        <v>45417.814919652781</v>
      </c>
      <c r="B155" s="3" t="s">
        <v>127</v>
      </c>
      <c r="C155" s="3" t="s">
        <v>298</v>
      </c>
      <c r="D155" s="3" t="s">
        <v>32</v>
      </c>
      <c r="E155" s="3" t="s">
        <v>33</v>
      </c>
      <c r="F155" s="3" t="s">
        <v>299</v>
      </c>
      <c r="G155" s="3" t="s">
        <v>34</v>
      </c>
      <c r="H155" s="3" t="s">
        <v>300</v>
      </c>
      <c r="I155" s="3" t="s">
        <v>125</v>
      </c>
      <c r="J155" s="5" t="s">
        <v>301</v>
      </c>
      <c r="K155" s="3" t="s">
        <v>48</v>
      </c>
      <c r="L155" s="3" t="s">
        <v>21</v>
      </c>
      <c r="M155" s="3" t="s">
        <v>22</v>
      </c>
    </row>
    <row r="156" spans="1:13" ht="12.5" x14ac:dyDescent="0.25">
      <c r="A156" s="2">
        <v>45417.82153267361</v>
      </c>
      <c r="B156" s="3" t="s">
        <v>13</v>
      </c>
      <c r="D156" s="3" t="s">
        <v>14</v>
      </c>
      <c r="E156" s="3" t="s">
        <v>15</v>
      </c>
      <c r="F156" s="3" t="s">
        <v>76</v>
      </c>
      <c r="G156" s="3" t="s">
        <v>17</v>
      </c>
      <c r="H156" s="3" t="s">
        <v>119</v>
      </c>
      <c r="J156" s="4">
        <v>100000</v>
      </c>
      <c r="K156" s="3" t="s">
        <v>48</v>
      </c>
      <c r="L156" s="3" t="s">
        <v>49</v>
      </c>
      <c r="M156" s="3" t="s">
        <v>27</v>
      </c>
    </row>
    <row r="157" spans="1:13" ht="12.5" x14ac:dyDescent="0.25">
      <c r="A157" s="2">
        <v>45417.821580567128</v>
      </c>
      <c r="B157" s="3" t="s">
        <v>13</v>
      </c>
      <c r="D157" s="3" t="s">
        <v>32</v>
      </c>
      <c r="E157" s="3" t="s">
        <v>33</v>
      </c>
      <c r="F157" s="3" t="s">
        <v>24</v>
      </c>
      <c r="G157" s="3" t="s">
        <v>34</v>
      </c>
      <c r="H157" s="3" t="s">
        <v>302</v>
      </c>
      <c r="J157" s="3" t="s">
        <v>303</v>
      </c>
      <c r="K157" s="3" t="s">
        <v>36</v>
      </c>
      <c r="L157" s="3" t="s">
        <v>21</v>
      </c>
      <c r="M157" s="3" t="s">
        <v>22</v>
      </c>
    </row>
    <row r="158" spans="1:13" ht="12.5" x14ac:dyDescent="0.25">
      <c r="A158" s="2">
        <v>45417.822981585647</v>
      </c>
      <c r="B158" s="3" t="s">
        <v>13</v>
      </c>
      <c r="D158" s="3" t="s">
        <v>23</v>
      </c>
      <c r="E158" s="3" t="s">
        <v>15</v>
      </c>
      <c r="F158" s="3" t="s">
        <v>24</v>
      </c>
      <c r="G158" s="3" t="s">
        <v>34</v>
      </c>
      <c r="H158" s="3" t="s">
        <v>304</v>
      </c>
      <c r="J158" s="3">
        <v>40000</v>
      </c>
      <c r="K158" s="3" t="s">
        <v>199</v>
      </c>
      <c r="L158" s="3" t="s">
        <v>31</v>
      </c>
      <c r="M158" s="3" t="s">
        <v>22</v>
      </c>
    </row>
    <row r="159" spans="1:13" ht="12.5" x14ac:dyDescent="0.25">
      <c r="A159" s="2">
        <v>45417.835542187502</v>
      </c>
      <c r="B159" s="3" t="s">
        <v>42</v>
      </c>
      <c r="C159" s="3" t="s">
        <v>305</v>
      </c>
      <c r="D159" s="3" t="s">
        <v>14</v>
      </c>
      <c r="E159" s="3" t="s">
        <v>56</v>
      </c>
      <c r="F159" s="3" t="s">
        <v>46</v>
      </c>
      <c r="G159" s="3" t="s">
        <v>17</v>
      </c>
      <c r="H159" s="3" t="s">
        <v>95</v>
      </c>
      <c r="J159" s="3">
        <v>65000</v>
      </c>
      <c r="K159" s="3" t="s">
        <v>81</v>
      </c>
      <c r="L159" s="3" t="s">
        <v>49</v>
      </c>
      <c r="M159" s="3" t="s">
        <v>22</v>
      </c>
    </row>
    <row r="160" spans="1:13" ht="12.5" x14ac:dyDescent="0.25">
      <c r="A160" s="2">
        <v>45417.835808564814</v>
      </c>
      <c r="B160" s="3" t="s">
        <v>55</v>
      </c>
      <c r="D160" s="3" t="s">
        <v>14</v>
      </c>
      <c r="E160" s="3" t="s">
        <v>56</v>
      </c>
      <c r="F160" s="3" t="s">
        <v>306</v>
      </c>
      <c r="G160" s="3" t="s">
        <v>34</v>
      </c>
      <c r="H160" s="3" t="s">
        <v>307</v>
      </c>
      <c r="J160" s="3">
        <v>65000</v>
      </c>
      <c r="K160" s="3" t="s">
        <v>199</v>
      </c>
      <c r="L160" s="3" t="s">
        <v>49</v>
      </c>
      <c r="M160" s="3" t="s">
        <v>27</v>
      </c>
    </row>
    <row r="161" spans="1:13" ht="12.5" x14ac:dyDescent="0.25">
      <c r="A161" s="2">
        <v>45417.836733472221</v>
      </c>
      <c r="B161" s="3" t="s">
        <v>13</v>
      </c>
      <c r="D161" s="3" t="s">
        <v>14</v>
      </c>
      <c r="E161" s="3" t="s">
        <v>56</v>
      </c>
      <c r="F161" s="3" t="s">
        <v>76</v>
      </c>
      <c r="G161" s="3" t="s">
        <v>34</v>
      </c>
      <c r="H161" s="3" t="s">
        <v>29</v>
      </c>
      <c r="J161" s="3">
        <v>109000</v>
      </c>
      <c r="K161" s="3" t="s">
        <v>30</v>
      </c>
      <c r="L161" s="3" t="s">
        <v>31</v>
      </c>
      <c r="M161" s="3" t="s">
        <v>27</v>
      </c>
    </row>
    <row r="162" spans="1:13" ht="12.5" x14ac:dyDescent="0.25">
      <c r="A162" s="2">
        <v>45417.843617743056</v>
      </c>
      <c r="B162" s="3" t="s">
        <v>13</v>
      </c>
      <c r="D162" s="3" t="s">
        <v>14</v>
      </c>
      <c r="E162" s="3" t="s">
        <v>56</v>
      </c>
      <c r="F162" s="3" t="s">
        <v>120</v>
      </c>
      <c r="G162" s="3" t="s">
        <v>34</v>
      </c>
      <c r="H162" s="3" t="s">
        <v>308</v>
      </c>
      <c r="J162" s="4">
        <v>70000</v>
      </c>
      <c r="K162" s="3" t="s">
        <v>48</v>
      </c>
      <c r="L162" s="3" t="s">
        <v>49</v>
      </c>
      <c r="M162" s="3" t="s">
        <v>27</v>
      </c>
    </row>
    <row r="163" spans="1:13" ht="12.5" x14ac:dyDescent="0.25">
      <c r="A163" s="2">
        <v>45417.850126909718</v>
      </c>
      <c r="B163" s="3" t="s">
        <v>42</v>
      </c>
      <c r="C163" s="3" t="s">
        <v>309</v>
      </c>
      <c r="D163" s="3" t="s">
        <v>23</v>
      </c>
      <c r="E163" s="3" t="s">
        <v>15</v>
      </c>
      <c r="F163" s="3" t="s">
        <v>310</v>
      </c>
      <c r="G163" s="3" t="s">
        <v>17</v>
      </c>
      <c r="H163" s="3" t="s">
        <v>47</v>
      </c>
      <c r="J163" s="3">
        <v>100000</v>
      </c>
      <c r="K163" s="3" t="s">
        <v>81</v>
      </c>
      <c r="L163" s="3" t="s">
        <v>49</v>
      </c>
      <c r="M163" s="3" t="s">
        <v>27</v>
      </c>
    </row>
    <row r="164" spans="1:13" ht="12.5" x14ac:dyDescent="0.25">
      <c r="A164" s="2">
        <v>45417.85270447917</v>
      </c>
      <c r="B164" s="3" t="s">
        <v>13</v>
      </c>
      <c r="C164" s="3" t="s">
        <v>311</v>
      </c>
      <c r="D164" s="3" t="s">
        <v>14</v>
      </c>
      <c r="E164" s="3" t="s">
        <v>56</v>
      </c>
      <c r="F164" s="3" t="s">
        <v>16</v>
      </c>
      <c r="G164" s="3" t="s">
        <v>34</v>
      </c>
      <c r="H164" s="3" t="s">
        <v>312</v>
      </c>
      <c r="I164" s="3" t="s">
        <v>313</v>
      </c>
      <c r="J164" s="3">
        <v>100000</v>
      </c>
      <c r="K164" s="3" t="s">
        <v>66</v>
      </c>
      <c r="L164" s="3" t="s">
        <v>49</v>
      </c>
      <c r="M164" s="3" t="s">
        <v>27</v>
      </c>
    </row>
    <row r="165" spans="1:13" ht="12.5" x14ac:dyDescent="0.25">
      <c r="A165" s="2">
        <v>45417.855406666669</v>
      </c>
      <c r="B165" s="3" t="s">
        <v>13</v>
      </c>
      <c r="D165" s="3" t="s">
        <v>23</v>
      </c>
      <c r="E165" s="3" t="s">
        <v>15</v>
      </c>
      <c r="F165" s="3" t="s">
        <v>24</v>
      </c>
      <c r="G165" s="3" t="s">
        <v>17</v>
      </c>
      <c r="H165" s="3" t="s">
        <v>85</v>
      </c>
      <c r="J165" s="3">
        <v>30000</v>
      </c>
      <c r="K165" s="3" t="s">
        <v>20</v>
      </c>
      <c r="L165" s="3" t="s">
        <v>49</v>
      </c>
      <c r="M165" s="3" t="s">
        <v>22</v>
      </c>
    </row>
    <row r="166" spans="1:13" ht="12.5" x14ac:dyDescent="0.25">
      <c r="A166" s="2">
        <v>45417.888434050925</v>
      </c>
      <c r="B166" s="3" t="s">
        <v>13</v>
      </c>
      <c r="D166" s="3" t="s">
        <v>23</v>
      </c>
      <c r="E166" s="3" t="s">
        <v>33</v>
      </c>
      <c r="F166" s="3" t="s">
        <v>28</v>
      </c>
      <c r="G166" s="3" t="s">
        <v>34</v>
      </c>
      <c r="H166" s="3" t="s">
        <v>217</v>
      </c>
      <c r="J166" s="3">
        <v>400000</v>
      </c>
      <c r="K166" s="3" t="s">
        <v>97</v>
      </c>
      <c r="L166" s="3" t="s">
        <v>21</v>
      </c>
      <c r="M166" s="3" t="s">
        <v>27</v>
      </c>
    </row>
    <row r="167" spans="1:13" ht="12.5" x14ac:dyDescent="0.25">
      <c r="A167" s="2">
        <v>45417.941730972219</v>
      </c>
      <c r="B167" s="3" t="s">
        <v>13</v>
      </c>
      <c r="D167" s="3" t="s">
        <v>69</v>
      </c>
      <c r="E167" s="3" t="s">
        <v>56</v>
      </c>
      <c r="F167" s="3" t="s">
        <v>274</v>
      </c>
      <c r="G167" s="3" t="s">
        <v>34</v>
      </c>
      <c r="H167" s="3" t="s">
        <v>286</v>
      </c>
      <c r="J167" s="3">
        <v>70000</v>
      </c>
      <c r="K167" s="3" t="s">
        <v>87</v>
      </c>
      <c r="L167" s="3" t="s">
        <v>49</v>
      </c>
      <c r="M167" s="3" t="s">
        <v>27</v>
      </c>
    </row>
    <row r="168" spans="1:13" ht="12.5" x14ac:dyDescent="0.25">
      <c r="A168" s="2">
        <v>45417.994089629632</v>
      </c>
      <c r="B168" s="3" t="s">
        <v>127</v>
      </c>
      <c r="C168" s="3" t="s">
        <v>284</v>
      </c>
      <c r="D168" s="3" t="s">
        <v>32</v>
      </c>
      <c r="E168" s="3" t="s">
        <v>33</v>
      </c>
      <c r="F168" s="3" t="s">
        <v>314</v>
      </c>
      <c r="G168" s="3" t="s">
        <v>34</v>
      </c>
      <c r="H168" s="3" t="s">
        <v>315</v>
      </c>
      <c r="J168" s="3">
        <v>0</v>
      </c>
      <c r="K168" s="3" t="s">
        <v>316</v>
      </c>
      <c r="L168" s="3" t="s">
        <v>31</v>
      </c>
      <c r="M168" s="3" t="s">
        <v>27</v>
      </c>
    </row>
    <row r="169" spans="1:13" ht="12.5" x14ac:dyDescent="0.25">
      <c r="A169" s="2">
        <v>45418.103330752318</v>
      </c>
      <c r="B169" s="3" t="s">
        <v>42</v>
      </c>
      <c r="D169" s="3" t="s">
        <v>23</v>
      </c>
      <c r="E169" s="3" t="s">
        <v>15</v>
      </c>
      <c r="F169" s="3" t="s">
        <v>19</v>
      </c>
      <c r="G169" s="3" t="s">
        <v>17</v>
      </c>
      <c r="H169" s="3" t="s">
        <v>202</v>
      </c>
      <c r="J169" s="3" t="s">
        <v>19</v>
      </c>
      <c r="K169" s="3" t="s">
        <v>20</v>
      </c>
      <c r="L169" s="3" t="s">
        <v>21</v>
      </c>
      <c r="M169" s="3" t="s">
        <v>22</v>
      </c>
    </row>
    <row r="170" spans="1:13" ht="12.5" x14ac:dyDescent="0.25">
      <c r="A170" s="2">
        <v>45418.214367199078</v>
      </c>
      <c r="B170" s="3" t="s">
        <v>13</v>
      </c>
      <c r="D170" s="3" t="s">
        <v>23</v>
      </c>
      <c r="E170" s="3" t="s">
        <v>56</v>
      </c>
      <c r="F170" s="3" t="s">
        <v>317</v>
      </c>
      <c r="G170" s="3" t="s">
        <v>34</v>
      </c>
      <c r="H170" s="3" t="s">
        <v>265</v>
      </c>
      <c r="J170" s="3">
        <v>312000</v>
      </c>
      <c r="K170" s="3" t="s">
        <v>81</v>
      </c>
      <c r="L170" s="3" t="s">
        <v>21</v>
      </c>
      <c r="M170" s="3" t="s">
        <v>27</v>
      </c>
    </row>
    <row r="171" spans="1:13" ht="12.5" x14ac:dyDescent="0.25">
      <c r="A171" s="2">
        <v>45418.558073981483</v>
      </c>
      <c r="B171" s="3" t="s">
        <v>13</v>
      </c>
      <c r="D171" s="3" t="s">
        <v>14</v>
      </c>
      <c r="E171" s="3" t="s">
        <v>56</v>
      </c>
      <c r="F171" s="3" t="s">
        <v>318</v>
      </c>
      <c r="G171" s="3" t="s">
        <v>17</v>
      </c>
      <c r="H171" s="3" t="s">
        <v>29</v>
      </c>
      <c r="J171" s="3">
        <v>100000</v>
      </c>
      <c r="K171" s="3" t="s">
        <v>48</v>
      </c>
      <c r="L171" s="3" t="s">
        <v>49</v>
      </c>
      <c r="M171" s="3" t="s">
        <v>27</v>
      </c>
    </row>
    <row r="172" spans="1:13" ht="12.5" x14ac:dyDescent="0.25">
      <c r="A172" s="2">
        <v>45418.58849091435</v>
      </c>
      <c r="B172" s="3" t="s">
        <v>13</v>
      </c>
      <c r="D172" s="3" t="s">
        <v>32</v>
      </c>
      <c r="E172" s="3" t="s">
        <v>15</v>
      </c>
      <c r="F172" s="3" t="s">
        <v>319</v>
      </c>
      <c r="G172" s="3" t="s">
        <v>34</v>
      </c>
      <c r="H172" s="3" t="s">
        <v>156</v>
      </c>
      <c r="J172" s="3">
        <v>25000</v>
      </c>
      <c r="K172" s="3" t="s">
        <v>20</v>
      </c>
      <c r="L172" s="3" t="s">
        <v>49</v>
      </c>
      <c r="M172" s="3" t="s">
        <v>27</v>
      </c>
    </row>
    <row r="173" spans="1:13" ht="12.5" x14ac:dyDescent="0.25">
      <c r="A173" s="2">
        <v>45418.623568009258</v>
      </c>
      <c r="B173" s="3" t="s">
        <v>13</v>
      </c>
      <c r="D173" s="3" t="s">
        <v>32</v>
      </c>
      <c r="E173" s="3" t="s">
        <v>15</v>
      </c>
      <c r="F173" s="3" t="s">
        <v>219</v>
      </c>
      <c r="G173" s="3" t="s">
        <v>34</v>
      </c>
      <c r="H173" s="3" t="s">
        <v>320</v>
      </c>
      <c r="I173" s="3" t="s">
        <v>313</v>
      </c>
      <c r="J173" s="3">
        <v>18000</v>
      </c>
      <c r="K173" s="3" t="s">
        <v>36</v>
      </c>
      <c r="L173" s="3" t="s">
        <v>31</v>
      </c>
      <c r="M173" s="3" t="s">
        <v>22</v>
      </c>
    </row>
    <row r="174" spans="1:13" ht="12.5" x14ac:dyDescent="0.25">
      <c r="A174" s="2">
        <v>45418.717786469904</v>
      </c>
      <c r="B174" s="3" t="s">
        <v>42</v>
      </c>
      <c r="C174" s="3" t="s">
        <v>321</v>
      </c>
      <c r="D174" s="3" t="s">
        <v>14</v>
      </c>
      <c r="E174" s="3" t="s">
        <v>33</v>
      </c>
      <c r="F174" s="3" t="s">
        <v>322</v>
      </c>
      <c r="G174" s="3" t="s">
        <v>17</v>
      </c>
      <c r="H174" s="3" t="s">
        <v>248</v>
      </c>
      <c r="J174" s="3">
        <v>90100</v>
      </c>
      <c r="K174" s="3" t="s">
        <v>30</v>
      </c>
      <c r="L174" s="3" t="s">
        <v>49</v>
      </c>
      <c r="M174" s="3" t="s">
        <v>27</v>
      </c>
    </row>
    <row r="175" spans="1:13" ht="12.5" x14ac:dyDescent="0.25">
      <c r="A175" s="2">
        <v>45418.772892071764</v>
      </c>
      <c r="B175" s="3" t="s">
        <v>13</v>
      </c>
      <c r="D175" s="3" t="s">
        <v>14</v>
      </c>
      <c r="E175" s="3" t="s">
        <v>59</v>
      </c>
      <c r="F175" s="3" t="s">
        <v>323</v>
      </c>
      <c r="G175" s="3" t="s">
        <v>17</v>
      </c>
      <c r="H175" s="3" t="s">
        <v>29</v>
      </c>
      <c r="J175" s="3">
        <v>124000</v>
      </c>
      <c r="K175" s="3" t="s">
        <v>218</v>
      </c>
      <c r="L175" s="3" t="s">
        <v>49</v>
      </c>
      <c r="M175" s="3" t="s">
        <v>27</v>
      </c>
    </row>
    <row r="176" spans="1:13" ht="12.5" x14ac:dyDescent="0.25">
      <c r="A176" s="2">
        <v>45418.774775671292</v>
      </c>
      <c r="B176" s="3" t="s">
        <v>13</v>
      </c>
      <c r="D176" s="3" t="s">
        <v>14</v>
      </c>
      <c r="E176" s="3" t="s">
        <v>56</v>
      </c>
      <c r="F176" s="3" t="s">
        <v>204</v>
      </c>
      <c r="G176" s="3" t="s">
        <v>34</v>
      </c>
      <c r="H176" s="3" t="s">
        <v>324</v>
      </c>
      <c r="I176" s="3" t="s">
        <v>325</v>
      </c>
      <c r="J176" s="3">
        <v>310000</v>
      </c>
      <c r="K176" s="3" t="s">
        <v>48</v>
      </c>
      <c r="L176" s="3" t="s">
        <v>21</v>
      </c>
      <c r="M176" s="3" t="s">
        <v>27</v>
      </c>
    </row>
    <row r="177" spans="1:13" ht="12.5" x14ac:dyDescent="0.25">
      <c r="A177" s="2">
        <v>45418.816287650465</v>
      </c>
      <c r="B177" s="3" t="s">
        <v>13</v>
      </c>
      <c r="D177" s="3" t="s">
        <v>32</v>
      </c>
      <c r="E177" s="3" t="s">
        <v>33</v>
      </c>
      <c r="F177" s="3" t="s">
        <v>270</v>
      </c>
      <c r="G177" s="3" t="s">
        <v>17</v>
      </c>
      <c r="H177" s="3" t="s">
        <v>183</v>
      </c>
      <c r="J177" s="3">
        <v>25000</v>
      </c>
      <c r="K177" s="3" t="s">
        <v>20</v>
      </c>
      <c r="L177" s="3" t="s">
        <v>31</v>
      </c>
      <c r="M177" s="3" t="s">
        <v>22</v>
      </c>
    </row>
    <row r="178" spans="1:13" ht="12.5" x14ac:dyDescent="0.25">
      <c r="A178" s="2">
        <v>45418.819841527773</v>
      </c>
      <c r="B178" s="3" t="s">
        <v>42</v>
      </c>
      <c r="C178" s="3" t="s">
        <v>326</v>
      </c>
      <c r="D178" s="3" t="s">
        <v>23</v>
      </c>
      <c r="E178" s="3" t="s">
        <v>15</v>
      </c>
      <c r="F178" s="3" t="s">
        <v>327</v>
      </c>
      <c r="G178" s="3" t="s">
        <v>34</v>
      </c>
      <c r="H178" s="3" t="s">
        <v>119</v>
      </c>
      <c r="J178" s="3">
        <v>20000</v>
      </c>
      <c r="K178" s="3" t="s">
        <v>20</v>
      </c>
      <c r="L178" s="3" t="s">
        <v>31</v>
      </c>
      <c r="M178" s="3" t="s">
        <v>27</v>
      </c>
    </row>
    <row r="179" spans="1:13" ht="12.5" x14ac:dyDescent="0.25">
      <c r="A179" s="2">
        <v>45418.833448379628</v>
      </c>
      <c r="B179" s="3" t="s">
        <v>42</v>
      </c>
      <c r="C179" s="3" t="s">
        <v>328</v>
      </c>
      <c r="D179" s="3" t="s">
        <v>32</v>
      </c>
      <c r="E179" s="3" t="s">
        <v>15</v>
      </c>
      <c r="F179" s="3" t="s">
        <v>329</v>
      </c>
      <c r="G179" s="3" t="s">
        <v>17</v>
      </c>
      <c r="H179" s="3" t="s">
        <v>223</v>
      </c>
      <c r="J179" s="3">
        <v>0</v>
      </c>
      <c r="K179" s="3" t="s">
        <v>330</v>
      </c>
      <c r="L179" s="3" t="s">
        <v>31</v>
      </c>
      <c r="M179" s="3" t="s">
        <v>22</v>
      </c>
    </row>
    <row r="180" spans="1:13" ht="12.5" x14ac:dyDescent="0.25">
      <c r="A180" s="2">
        <v>45418.835980381948</v>
      </c>
      <c r="B180" s="3" t="s">
        <v>13</v>
      </c>
      <c r="D180" s="3" t="s">
        <v>69</v>
      </c>
      <c r="E180" s="3" t="s">
        <v>59</v>
      </c>
      <c r="F180" s="3" t="s">
        <v>331</v>
      </c>
      <c r="G180" s="3" t="s">
        <v>34</v>
      </c>
      <c r="H180" s="3" t="s">
        <v>332</v>
      </c>
      <c r="J180" s="3">
        <v>75000</v>
      </c>
      <c r="K180" s="3" t="s">
        <v>53</v>
      </c>
      <c r="L180" s="3" t="s">
        <v>31</v>
      </c>
      <c r="M180" s="3" t="s">
        <v>22</v>
      </c>
    </row>
    <row r="181" spans="1:13" ht="12.5" x14ac:dyDescent="0.25">
      <c r="A181" s="2">
        <v>45418.838784259264</v>
      </c>
      <c r="B181" s="3" t="s">
        <v>127</v>
      </c>
      <c r="D181" s="3" t="s">
        <v>69</v>
      </c>
      <c r="E181" s="3" t="s">
        <v>15</v>
      </c>
      <c r="F181" s="3" t="s">
        <v>28</v>
      </c>
      <c r="G181" s="3" t="s">
        <v>34</v>
      </c>
      <c r="H181" s="3" t="s">
        <v>96</v>
      </c>
      <c r="J181" s="3">
        <v>254000</v>
      </c>
      <c r="K181" s="3" t="s">
        <v>20</v>
      </c>
      <c r="L181" s="3" t="s">
        <v>54</v>
      </c>
      <c r="M181" s="3" t="s">
        <v>22</v>
      </c>
    </row>
    <row r="182" spans="1:13" ht="12.5" x14ac:dyDescent="0.25">
      <c r="A182" s="2">
        <v>45418.850899155092</v>
      </c>
      <c r="B182" s="3" t="s">
        <v>13</v>
      </c>
      <c r="D182" s="3" t="s">
        <v>69</v>
      </c>
      <c r="E182" s="3" t="s">
        <v>15</v>
      </c>
      <c r="F182" s="3" t="s">
        <v>333</v>
      </c>
      <c r="G182" s="3" t="s">
        <v>34</v>
      </c>
      <c r="H182" s="3" t="s">
        <v>77</v>
      </c>
      <c r="I182" s="3" t="s">
        <v>334</v>
      </c>
      <c r="J182" s="3">
        <v>143500</v>
      </c>
      <c r="K182" s="3" t="s">
        <v>335</v>
      </c>
      <c r="L182" s="3" t="s">
        <v>54</v>
      </c>
      <c r="M182" s="3" t="s">
        <v>27</v>
      </c>
    </row>
    <row r="183" spans="1:13" ht="12.5" x14ac:dyDescent="0.25">
      <c r="A183" s="2">
        <v>45418.898018391206</v>
      </c>
      <c r="B183" s="3" t="s">
        <v>13</v>
      </c>
      <c r="C183" s="3" t="s">
        <v>336</v>
      </c>
      <c r="D183" s="3" t="s">
        <v>23</v>
      </c>
      <c r="E183" s="3" t="s">
        <v>15</v>
      </c>
      <c r="F183" s="3" t="s">
        <v>327</v>
      </c>
      <c r="G183" s="3" t="s">
        <v>17</v>
      </c>
      <c r="H183" s="3" t="s">
        <v>190</v>
      </c>
      <c r="J183" s="3">
        <v>75000</v>
      </c>
      <c r="K183" s="3" t="s">
        <v>199</v>
      </c>
      <c r="L183" s="3" t="s">
        <v>31</v>
      </c>
      <c r="M183" s="3" t="s">
        <v>22</v>
      </c>
    </row>
    <row r="184" spans="1:13" ht="12.5" x14ac:dyDescent="0.25">
      <c r="A184" s="2">
        <v>45419.366625358802</v>
      </c>
      <c r="B184" s="3" t="s">
        <v>13</v>
      </c>
      <c r="C184" s="3" t="s">
        <v>337</v>
      </c>
      <c r="D184" s="3" t="s">
        <v>14</v>
      </c>
      <c r="E184" s="3" t="s">
        <v>56</v>
      </c>
      <c r="F184" s="3" t="s">
        <v>338</v>
      </c>
      <c r="G184" s="3" t="s">
        <v>34</v>
      </c>
      <c r="H184" s="3" t="s">
        <v>61</v>
      </c>
      <c r="J184" s="3">
        <v>80000</v>
      </c>
      <c r="K184" s="3" t="s">
        <v>81</v>
      </c>
      <c r="L184" s="3" t="s">
        <v>49</v>
      </c>
      <c r="M184" s="3" t="s">
        <v>27</v>
      </c>
    </row>
    <row r="185" spans="1:13" ht="12.5" x14ac:dyDescent="0.25">
      <c r="A185" s="2">
        <v>45419.412500370367</v>
      </c>
      <c r="B185" s="3" t="s">
        <v>13</v>
      </c>
      <c r="D185" s="3" t="s">
        <v>23</v>
      </c>
      <c r="E185" s="3" t="s">
        <v>33</v>
      </c>
      <c r="F185" s="3" t="s">
        <v>339</v>
      </c>
      <c r="G185" s="3" t="s">
        <v>34</v>
      </c>
      <c r="H185" s="3" t="s">
        <v>340</v>
      </c>
      <c r="J185" s="5" t="s">
        <v>39</v>
      </c>
      <c r="K185" s="3" t="s">
        <v>341</v>
      </c>
      <c r="L185" s="3" t="s">
        <v>21</v>
      </c>
      <c r="M185" s="3" t="s">
        <v>22</v>
      </c>
    </row>
    <row r="186" spans="1:13" ht="12.5" x14ac:dyDescent="0.25">
      <c r="A186" s="2">
        <v>45419.427853344911</v>
      </c>
      <c r="B186" s="3" t="s">
        <v>127</v>
      </c>
      <c r="D186" s="3" t="s">
        <v>14</v>
      </c>
      <c r="E186" s="3" t="s">
        <v>45</v>
      </c>
      <c r="F186" s="3" t="s">
        <v>342</v>
      </c>
      <c r="G186" s="3" t="s">
        <v>34</v>
      </c>
      <c r="H186" s="3" t="s">
        <v>343</v>
      </c>
      <c r="J186" s="3">
        <v>330000</v>
      </c>
      <c r="K186" s="3" t="s">
        <v>30</v>
      </c>
      <c r="L186" s="3" t="s">
        <v>54</v>
      </c>
      <c r="M186" s="3" t="s">
        <v>27</v>
      </c>
    </row>
    <row r="187" spans="1:13" ht="12.5" x14ac:dyDescent="0.25">
      <c r="A187" s="2">
        <v>45419.440423958338</v>
      </c>
      <c r="B187" s="3" t="s">
        <v>55</v>
      </c>
      <c r="D187" s="3" t="s">
        <v>69</v>
      </c>
      <c r="E187" s="3" t="s">
        <v>45</v>
      </c>
      <c r="F187" s="3" t="s">
        <v>28</v>
      </c>
      <c r="G187" s="3" t="s">
        <v>34</v>
      </c>
      <c r="H187" s="3" t="s">
        <v>202</v>
      </c>
      <c r="J187" s="3">
        <v>440000</v>
      </c>
      <c r="K187" s="3" t="s">
        <v>30</v>
      </c>
      <c r="L187" s="3" t="s">
        <v>31</v>
      </c>
      <c r="M187" s="3" t="s">
        <v>27</v>
      </c>
    </row>
    <row r="188" spans="1:13" ht="12.5" x14ac:dyDescent="0.25">
      <c r="A188" s="2">
        <v>45419.448493680553</v>
      </c>
      <c r="B188" s="3" t="s">
        <v>13</v>
      </c>
      <c r="D188" s="3" t="s">
        <v>32</v>
      </c>
      <c r="E188" s="3" t="s">
        <v>33</v>
      </c>
      <c r="F188" s="3" t="s">
        <v>344</v>
      </c>
      <c r="G188" s="3" t="s">
        <v>34</v>
      </c>
      <c r="H188" s="3" t="s">
        <v>345</v>
      </c>
      <c r="J188" s="3" t="s">
        <v>346</v>
      </c>
      <c r="K188" s="3" t="s">
        <v>66</v>
      </c>
      <c r="L188" s="3" t="s">
        <v>31</v>
      </c>
      <c r="M188" s="3" t="s">
        <v>22</v>
      </c>
    </row>
    <row r="189" spans="1:13" ht="12.5" x14ac:dyDescent="0.25">
      <c r="A189" s="2">
        <v>45419.470563657407</v>
      </c>
      <c r="B189" s="3" t="s">
        <v>127</v>
      </c>
      <c r="D189" s="3" t="s">
        <v>23</v>
      </c>
      <c r="E189" s="3" t="s">
        <v>33</v>
      </c>
      <c r="F189" s="3" t="s">
        <v>347</v>
      </c>
      <c r="G189" s="3" t="s">
        <v>17</v>
      </c>
      <c r="H189" s="3" t="s">
        <v>348</v>
      </c>
      <c r="J189" s="3" t="s">
        <v>349</v>
      </c>
      <c r="K189" s="3" t="s">
        <v>48</v>
      </c>
      <c r="L189" s="3" t="s">
        <v>54</v>
      </c>
      <c r="M189" s="3" t="s">
        <v>22</v>
      </c>
    </row>
    <row r="190" spans="1:13" ht="12.5" x14ac:dyDescent="0.25">
      <c r="A190" s="2">
        <v>45419.480514479168</v>
      </c>
      <c r="B190" s="3" t="s">
        <v>13</v>
      </c>
      <c r="D190" s="3" t="s">
        <v>23</v>
      </c>
      <c r="E190" s="3" t="s">
        <v>15</v>
      </c>
      <c r="F190" s="3" t="s">
        <v>168</v>
      </c>
      <c r="G190" s="3" t="s">
        <v>17</v>
      </c>
      <c r="H190" s="3" t="s">
        <v>286</v>
      </c>
      <c r="J190" s="3">
        <v>190000</v>
      </c>
      <c r="K190" s="3" t="s">
        <v>350</v>
      </c>
      <c r="L190" s="3" t="s">
        <v>31</v>
      </c>
      <c r="M190" s="3" t="s">
        <v>27</v>
      </c>
    </row>
    <row r="191" spans="1:13" ht="12.5" x14ac:dyDescent="0.25">
      <c r="A191" s="2">
        <v>45419.567751342591</v>
      </c>
      <c r="B191" s="3" t="s">
        <v>13</v>
      </c>
      <c r="C191" s="3" t="s">
        <v>351</v>
      </c>
      <c r="D191" s="3" t="s">
        <v>23</v>
      </c>
      <c r="E191" s="3" t="s">
        <v>15</v>
      </c>
      <c r="F191" s="3" t="s">
        <v>352</v>
      </c>
      <c r="G191" s="3" t="s">
        <v>34</v>
      </c>
      <c r="H191" s="3" t="s">
        <v>353</v>
      </c>
      <c r="J191" s="3">
        <v>70000</v>
      </c>
      <c r="K191" s="3" t="s">
        <v>20</v>
      </c>
      <c r="L191" s="3" t="s">
        <v>49</v>
      </c>
      <c r="M191" s="3" t="s">
        <v>27</v>
      </c>
    </row>
    <row r="192" spans="1:13" ht="12.5" x14ac:dyDescent="0.25">
      <c r="A192" s="2">
        <v>45419.5710602662</v>
      </c>
      <c r="B192" s="3" t="s">
        <v>13</v>
      </c>
      <c r="D192" s="3" t="s">
        <v>69</v>
      </c>
      <c r="E192" s="3" t="s">
        <v>59</v>
      </c>
      <c r="F192" s="3" t="s">
        <v>354</v>
      </c>
      <c r="G192" s="3" t="s">
        <v>34</v>
      </c>
      <c r="H192" s="3" t="s">
        <v>355</v>
      </c>
      <c r="J192" s="3">
        <v>300000</v>
      </c>
      <c r="K192" s="3" t="s">
        <v>199</v>
      </c>
      <c r="L192" s="3" t="s">
        <v>31</v>
      </c>
      <c r="M192" s="3" t="s">
        <v>22</v>
      </c>
    </row>
    <row r="193" spans="1:13" ht="12.5" x14ac:dyDescent="0.25">
      <c r="A193" s="2">
        <v>45419.598129398146</v>
      </c>
      <c r="B193" s="3" t="s">
        <v>42</v>
      </c>
      <c r="C193" s="3" t="s">
        <v>356</v>
      </c>
      <c r="D193" s="3" t="s">
        <v>23</v>
      </c>
      <c r="E193" s="3" t="s">
        <v>15</v>
      </c>
      <c r="F193" s="3" t="s">
        <v>357</v>
      </c>
      <c r="G193" s="3" t="s">
        <v>17</v>
      </c>
      <c r="H193" s="3" t="s">
        <v>29</v>
      </c>
      <c r="J193" s="3">
        <v>70000</v>
      </c>
      <c r="K193" s="3" t="s">
        <v>66</v>
      </c>
      <c r="L193" s="3" t="s">
        <v>49</v>
      </c>
      <c r="M193" s="3" t="s">
        <v>27</v>
      </c>
    </row>
    <row r="194" spans="1:13" ht="12.5" x14ac:dyDescent="0.25">
      <c r="A194" s="2">
        <v>45419.718731620371</v>
      </c>
      <c r="B194" s="3" t="s">
        <v>13</v>
      </c>
      <c r="D194" s="3" t="s">
        <v>69</v>
      </c>
      <c r="E194" s="3" t="s">
        <v>59</v>
      </c>
      <c r="F194" s="3" t="s">
        <v>244</v>
      </c>
      <c r="G194" s="3" t="s">
        <v>34</v>
      </c>
      <c r="H194" s="3" t="s">
        <v>86</v>
      </c>
      <c r="J194" s="3">
        <v>670000</v>
      </c>
      <c r="K194" s="3" t="s">
        <v>358</v>
      </c>
      <c r="L194" s="3" t="s">
        <v>31</v>
      </c>
      <c r="M194" s="3" t="s">
        <v>27</v>
      </c>
    </row>
    <row r="195" spans="1:13" ht="12.5" x14ac:dyDescent="0.25">
      <c r="A195" s="2">
        <v>45419.747271087967</v>
      </c>
      <c r="B195" s="3" t="s">
        <v>42</v>
      </c>
      <c r="C195" s="3" t="s">
        <v>359</v>
      </c>
      <c r="D195" s="3" t="s">
        <v>23</v>
      </c>
      <c r="E195" s="3" t="s">
        <v>15</v>
      </c>
      <c r="F195" s="3" t="s">
        <v>270</v>
      </c>
      <c r="G195" s="3" t="s">
        <v>34</v>
      </c>
      <c r="H195" s="3" t="s">
        <v>25</v>
      </c>
      <c r="J195" s="3">
        <v>130000</v>
      </c>
      <c r="K195" s="3" t="s">
        <v>48</v>
      </c>
      <c r="L195" s="3" t="s">
        <v>49</v>
      </c>
      <c r="M195" s="3" t="s">
        <v>22</v>
      </c>
    </row>
    <row r="196" spans="1:13" ht="12.5" x14ac:dyDescent="0.25">
      <c r="A196" s="2">
        <v>45419.752196631947</v>
      </c>
      <c r="B196" s="3" t="s">
        <v>13</v>
      </c>
      <c r="D196" s="3" t="s">
        <v>14</v>
      </c>
      <c r="E196" s="3" t="s">
        <v>56</v>
      </c>
      <c r="F196" s="3" t="s">
        <v>360</v>
      </c>
      <c r="G196" s="3" t="s">
        <v>17</v>
      </c>
      <c r="H196" s="3" t="s">
        <v>117</v>
      </c>
      <c r="J196" s="4">
        <v>300000</v>
      </c>
      <c r="K196" s="3" t="s">
        <v>361</v>
      </c>
      <c r="L196" s="3" t="s">
        <v>21</v>
      </c>
      <c r="M196" s="3" t="s">
        <v>27</v>
      </c>
    </row>
    <row r="197" spans="1:13" ht="12.5" x14ac:dyDescent="0.25">
      <c r="A197" s="2">
        <v>45419.780193425926</v>
      </c>
      <c r="B197" s="3" t="s">
        <v>13</v>
      </c>
      <c r="D197" s="3" t="s">
        <v>44</v>
      </c>
      <c r="E197" s="3" t="s">
        <v>45</v>
      </c>
      <c r="F197" s="3" t="s">
        <v>219</v>
      </c>
      <c r="G197" s="3" t="s">
        <v>34</v>
      </c>
      <c r="H197" s="3" t="s">
        <v>362</v>
      </c>
      <c r="J197" s="3" t="s">
        <v>363</v>
      </c>
      <c r="K197" s="3" t="s">
        <v>364</v>
      </c>
      <c r="L197" s="3" t="s">
        <v>54</v>
      </c>
      <c r="M197" s="3" t="s">
        <v>27</v>
      </c>
    </row>
    <row r="198" spans="1:13" ht="12.5" x14ac:dyDescent="0.25">
      <c r="A198" s="2">
        <v>45419.783392280093</v>
      </c>
      <c r="B198" s="3" t="s">
        <v>13</v>
      </c>
      <c r="D198" s="3" t="s">
        <v>14</v>
      </c>
      <c r="E198" s="3" t="s">
        <v>33</v>
      </c>
      <c r="F198" s="3" t="s">
        <v>28</v>
      </c>
      <c r="G198" s="3" t="s">
        <v>34</v>
      </c>
      <c r="H198" s="3" t="s">
        <v>47</v>
      </c>
      <c r="J198" s="3">
        <v>70000</v>
      </c>
      <c r="K198" s="3" t="s">
        <v>365</v>
      </c>
      <c r="L198" s="3" t="s">
        <v>49</v>
      </c>
      <c r="M198" s="3" t="s">
        <v>27</v>
      </c>
    </row>
    <row r="199" spans="1:13" ht="12.5" x14ac:dyDescent="0.25">
      <c r="A199" s="2">
        <v>45419.791371874999</v>
      </c>
      <c r="B199" s="3" t="s">
        <v>127</v>
      </c>
      <c r="D199" s="3" t="s">
        <v>32</v>
      </c>
      <c r="E199" s="3" t="s">
        <v>33</v>
      </c>
      <c r="F199" s="3" t="s">
        <v>366</v>
      </c>
      <c r="G199" s="3" t="s">
        <v>17</v>
      </c>
      <c r="H199" s="3" t="s">
        <v>99</v>
      </c>
      <c r="J199" s="3">
        <v>35728.300000000003</v>
      </c>
      <c r="K199" s="3" t="s">
        <v>20</v>
      </c>
      <c r="L199" s="3" t="s">
        <v>21</v>
      </c>
      <c r="M199" s="3" t="s">
        <v>22</v>
      </c>
    </row>
    <row r="200" spans="1:13" ht="12.5" x14ac:dyDescent="0.25">
      <c r="A200" s="2">
        <v>45419.809368136572</v>
      </c>
      <c r="B200" s="3" t="s">
        <v>42</v>
      </c>
      <c r="D200" s="3" t="s">
        <v>14</v>
      </c>
      <c r="E200" s="3" t="s">
        <v>56</v>
      </c>
      <c r="F200" s="3" t="s">
        <v>367</v>
      </c>
      <c r="G200" s="3" t="s">
        <v>17</v>
      </c>
      <c r="H200" s="3" t="s">
        <v>368</v>
      </c>
      <c r="J200" s="3">
        <v>100000</v>
      </c>
      <c r="K200" s="3" t="s">
        <v>138</v>
      </c>
      <c r="L200" s="3" t="s">
        <v>54</v>
      </c>
      <c r="M200" s="3" t="s">
        <v>22</v>
      </c>
    </row>
    <row r="201" spans="1:13" ht="12.5" x14ac:dyDescent="0.25">
      <c r="A201" s="2">
        <v>45419.861686226854</v>
      </c>
      <c r="B201" s="3" t="s">
        <v>13</v>
      </c>
      <c r="D201" s="3" t="s">
        <v>84</v>
      </c>
      <c r="E201" s="3" t="s">
        <v>33</v>
      </c>
      <c r="F201" s="3" t="s">
        <v>369</v>
      </c>
      <c r="G201" s="3" t="s">
        <v>17</v>
      </c>
      <c r="H201" s="3" t="s">
        <v>370</v>
      </c>
      <c r="I201" s="3" t="s">
        <v>371</v>
      </c>
      <c r="J201" s="3">
        <v>40000</v>
      </c>
      <c r="K201" s="3" t="s">
        <v>20</v>
      </c>
      <c r="L201" s="3" t="s">
        <v>21</v>
      </c>
      <c r="M201" s="3" t="s">
        <v>22</v>
      </c>
    </row>
    <row r="202" spans="1:13" ht="12.5" x14ac:dyDescent="0.25">
      <c r="A202" s="2">
        <v>45419.86471037037</v>
      </c>
      <c r="B202" s="3" t="s">
        <v>42</v>
      </c>
      <c r="C202" s="3" t="s">
        <v>372</v>
      </c>
      <c r="D202" s="3" t="s">
        <v>23</v>
      </c>
      <c r="E202" s="3" t="s">
        <v>15</v>
      </c>
      <c r="F202" s="3" t="s">
        <v>352</v>
      </c>
      <c r="G202" s="3" t="s">
        <v>34</v>
      </c>
      <c r="H202" s="3" t="s">
        <v>373</v>
      </c>
      <c r="J202" s="3">
        <v>25000</v>
      </c>
      <c r="K202" s="3" t="s">
        <v>374</v>
      </c>
      <c r="L202" s="3" t="s">
        <v>31</v>
      </c>
      <c r="M202" s="3" t="s">
        <v>27</v>
      </c>
    </row>
    <row r="203" spans="1:13" ht="12.5" x14ac:dyDescent="0.25">
      <c r="A203" s="2">
        <v>45419.868479629629</v>
      </c>
      <c r="B203" s="3" t="s">
        <v>42</v>
      </c>
      <c r="C203" s="3" t="s">
        <v>375</v>
      </c>
      <c r="D203" s="3" t="s">
        <v>14</v>
      </c>
      <c r="E203" s="3" t="s">
        <v>56</v>
      </c>
      <c r="F203" s="3" t="s">
        <v>80</v>
      </c>
      <c r="G203" s="3" t="s">
        <v>17</v>
      </c>
      <c r="H203" s="3" t="s">
        <v>190</v>
      </c>
      <c r="J203" s="3">
        <v>129000</v>
      </c>
      <c r="K203" s="3" t="s">
        <v>48</v>
      </c>
      <c r="L203" s="3" t="s">
        <v>49</v>
      </c>
      <c r="M203" s="3" t="s">
        <v>27</v>
      </c>
    </row>
    <row r="204" spans="1:13" ht="12.5" x14ac:dyDescent="0.25">
      <c r="A204" s="2">
        <v>45419.882540937499</v>
      </c>
      <c r="B204" s="3" t="s">
        <v>13</v>
      </c>
      <c r="D204" s="3" t="s">
        <v>14</v>
      </c>
      <c r="E204" s="3" t="s">
        <v>56</v>
      </c>
      <c r="F204" s="3" t="s">
        <v>274</v>
      </c>
      <c r="G204" s="3" t="s">
        <v>34</v>
      </c>
      <c r="H204" s="3" t="s">
        <v>209</v>
      </c>
      <c r="J204" s="3">
        <v>120000</v>
      </c>
      <c r="K204" s="3" t="s">
        <v>81</v>
      </c>
      <c r="L204" s="3" t="s">
        <v>49</v>
      </c>
      <c r="M204" s="3" t="s">
        <v>27</v>
      </c>
    </row>
    <row r="205" spans="1:13" ht="12.5" x14ac:dyDescent="0.25">
      <c r="A205" s="2">
        <v>45419.888295648147</v>
      </c>
      <c r="B205" s="3" t="s">
        <v>13</v>
      </c>
      <c r="D205" s="3" t="s">
        <v>14</v>
      </c>
      <c r="E205" s="3" t="s">
        <v>56</v>
      </c>
      <c r="F205" s="3" t="s">
        <v>24</v>
      </c>
      <c r="G205" s="3" t="s">
        <v>34</v>
      </c>
      <c r="H205" s="3" t="s">
        <v>376</v>
      </c>
      <c r="J205" s="3">
        <v>275000</v>
      </c>
      <c r="K205" s="3" t="s">
        <v>377</v>
      </c>
      <c r="L205" s="3" t="s">
        <v>31</v>
      </c>
      <c r="M205" s="3" t="s">
        <v>27</v>
      </c>
    </row>
    <row r="206" spans="1:13" ht="12.5" x14ac:dyDescent="0.25">
      <c r="A206" s="2">
        <v>45419.891767581023</v>
      </c>
      <c r="B206" s="3" t="s">
        <v>13</v>
      </c>
      <c r="D206" s="3" t="s">
        <v>14</v>
      </c>
      <c r="E206" s="3" t="s">
        <v>15</v>
      </c>
      <c r="F206" s="3" t="s">
        <v>51</v>
      </c>
      <c r="G206" s="3" t="s">
        <v>17</v>
      </c>
      <c r="H206" s="3" t="s">
        <v>172</v>
      </c>
      <c r="J206" s="4">
        <v>330000</v>
      </c>
      <c r="K206" s="3" t="s">
        <v>26</v>
      </c>
      <c r="L206" s="3" t="s">
        <v>54</v>
      </c>
      <c r="M206" s="3" t="s">
        <v>27</v>
      </c>
    </row>
    <row r="207" spans="1:13" ht="12.5" x14ac:dyDescent="0.25">
      <c r="A207" s="2">
        <v>45419.896932476855</v>
      </c>
      <c r="B207" s="3" t="s">
        <v>42</v>
      </c>
      <c r="C207" s="3" t="s">
        <v>375</v>
      </c>
      <c r="D207" s="3" t="s">
        <v>14</v>
      </c>
      <c r="E207" s="3" t="s">
        <v>15</v>
      </c>
      <c r="F207" s="3" t="s">
        <v>219</v>
      </c>
      <c r="G207" s="3" t="s">
        <v>17</v>
      </c>
      <c r="H207" s="3" t="s">
        <v>112</v>
      </c>
      <c r="J207" s="4">
        <v>90000</v>
      </c>
      <c r="K207" s="3" t="s">
        <v>378</v>
      </c>
      <c r="L207" s="3" t="s">
        <v>31</v>
      </c>
      <c r="M207" s="3" t="s">
        <v>22</v>
      </c>
    </row>
    <row r="208" spans="1:13" ht="12.5" x14ac:dyDescent="0.25">
      <c r="A208" s="2">
        <v>45419.908411064811</v>
      </c>
      <c r="B208" s="3" t="s">
        <v>42</v>
      </c>
      <c r="C208" s="3" t="s">
        <v>379</v>
      </c>
      <c r="D208" s="3" t="s">
        <v>14</v>
      </c>
      <c r="E208" s="3" t="s">
        <v>45</v>
      </c>
      <c r="F208" s="3" t="s">
        <v>380</v>
      </c>
      <c r="G208" s="3" t="s">
        <v>17</v>
      </c>
      <c r="H208" s="3" t="s">
        <v>381</v>
      </c>
      <c r="I208" s="3" t="s">
        <v>105</v>
      </c>
      <c r="J208" s="3">
        <v>320000</v>
      </c>
      <c r="K208" s="3" t="s">
        <v>30</v>
      </c>
      <c r="L208" s="3" t="s">
        <v>54</v>
      </c>
      <c r="M208" s="3" t="s">
        <v>27</v>
      </c>
    </row>
    <row r="209" spans="1:13" ht="12.5" x14ac:dyDescent="0.25">
      <c r="A209" s="2">
        <v>45419.959380555556</v>
      </c>
      <c r="B209" s="3" t="s">
        <v>13</v>
      </c>
      <c r="D209" s="3" t="s">
        <v>69</v>
      </c>
      <c r="E209" s="3" t="s">
        <v>56</v>
      </c>
      <c r="F209" s="3" t="s">
        <v>103</v>
      </c>
      <c r="G209" s="3" t="s">
        <v>34</v>
      </c>
      <c r="H209" s="3" t="s">
        <v>382</v>
      </c>
      <c r="I209" s="3" t="s">
        <v>105</v>
      </c>
      <c r="J209" s="3">
        <v>130000</v>
      </c>
      <c r="K209" s="3" t="s">
        <v>87</v>
      </c>
      <c r="L209" s="3" t="s">
        <v>54</v>
      </c>
      <c r="M209" s="3" t="s">
        <v>27</v>
      </c>
    </row>
    <row r="210" spans="1:13" ht="12.5" x14ac:dyDescent="0.25">
      <c r="A210" s="2">
        <v>45419.984447893519</v>
      </c>
      <c r="B210" s="3" t="s">
        <v>13</v>
      </c>
      <c r="D210" s="3" t="s">
        <v>14</v>
      </c>
      <c r="E210" s="3" t="s">
        <v>56</v>
      </c>
      <c r="F210" s="3" t="s">
        <v>24</v>
      </c>
      <c r="G210" s="3" t="s">
        <v>17</v>
      </c>
      <c r="H210" s="3" t="s">
        <v>190</v>
      </c>
      <c r="J210" s="3">
        <v>267000</v>
      </c>
      <c r="K210" s="3" t="s">
        <v>71</v>
      </c>
      <c r="L210" s="3" t="s">
        <v>54</v>
      </c>
      <c r="M210" s="3" t="s">
        <v>27</v>
      </c>
    </row>
    <row r="211" spans="1:13" ht="12.5" x14ac:dyDescent="0.25">
      <c r="A211" s="2">
        <v>45420.322469212959</v>
      </c>
      <c r="B211" s="3" t="s">
        <v>13</v>
      </c>
      <c r="D211" s="3" t="s">
        <v>84</v>
      </c>
      <c r="E211" s="3" t="s">
        <v>45</v>
      </c>
      <c r="F211" s="3" t="s">
        <v>244</v>
      </c>
      <c r="G211" s="3" t="s">
        <v>34</v>
      </c>
      <c r="H211" s="3" t="s">
        <v>383</v>
      </c>
      <c r="J211" s="3">
        <v>550000</v>
      </c>
      <c r="K211" s="3" t="s">
        <v>384</v>
      </c>
      <c r="L211" s="3" t="s">
        <v>21</v>
      </c>
      <c r="M211" s="3" t="s">
        <v>27</v>
      </c>
    </row>
    <row r="212" spans="1:13" ht="12.5" x14ac:dyDescent="0.25">
      <c r="A212" s="2">
        <v>45420.526007800931</v>
      </c>
      <c r="B212" s="3" t="s">
        <v>13</v>
      </c>
      <c r="D212" s="3" t="s">
        <v>23</v>
      </c>
      <c r="E212" s="3" t="s">
        <v>15</v>
      </c>
      <c r="F212" s="3" t="s">
        <v>270</v>
      </c>
      <c r="G212" s="3" t="s">
        <v>17</v>
      </c>
      <c r="H212" s="3" t="s">
        <v>286</v>
      </c>
      <c r="J212" s="3" t="s">
        <v>385</v>
      </c>
      <c r="K212" s="3" t="s">
        <v>48</v>
      </c>
      <c r="L212" s="3" t="s">
        <v>31</v>
      </c>
      <c r="M212" s="3" t="s">
        <v>22</v>
      </c>
    </row>
    <row r="213" spans="1:13" ht="12.5" x14ac:dyDescent="0.25">
      <c r="A213" s="2">
        <v>45420.639156516205</v>
      </c>
      <c r="B213" s="3" t="s">
        <v>13</v>
      </c>
      <c r="D213" s="3" t="s">
        <v>14</v>
      </c>
      <c r="E213" s="3" t="s">
        <v>59</v>
      </c>
      <c r="F213" s="3" t="s">
        <v>367</v>
      </c>
      <c r="G213" s="3" t="s">
        <v>17</v>
      </c>
      <c r="H213" s="3" t="s">
        <v>386</v>
      </c>
      <c r="J213" s="3">
        <v>300000</v>
      </c>
      <c r="K213" s="3" t="s">
        <v>81</v>
      </c>
      <c r="L213" s="3" t="s">
        <v>31</v>
      </c>
      <c r="M213" s="3" t="s">
        <v>27</v>
      </c>
    </row>
    <row r="214" spans="1:13" ht="12.5" x14ac:dyDescent="0.25">
      <c r="A214" s="2">
        <v>45420.693613831019</v>
      </c>
      <c r="B214" s="3" t="s">
        <v>13</v>
      </c>
      <c r="D214" s="3" t="s">
        <v>23</v>
      </c>
      <c r="E214" s="3" t="s">
        <v>33</v>
      </c>
      <c r="F214" s="3" t="s">
        <v>63</v>
      </c>
      <c r="G214" s="3" t="s">
        <v>17</v>
      </c>
      <c r="H214" s="3" t="s">
        <v>387</v>
      </c>
      <c r="J214" s="3">
        <v>90000</v>
      </c>
      <c r="K214" s="3" t="s">
        <v>81</v>
      </c>
      <c r="L214" s="3" t="s">
        <v>49</v>
      </c>
      <c r="M214" s="3" t="s">
        <v>27</v>
      </c>
    </row>
    <row r="215" spans="1:13" ht="12.5" x14ac:dyDescent="0.25">
      <c r="A215" s="2">
        <v>45421.071351956023</v>
      </c>
      <c r="B215" s="3" t="s">
        <v>13</v>
      </c>
      <c r="D215" s="3" t="s">
        <v>32</v>
      </c>
      <c r="E215" s="3" t="s">
        <v>56</v>
      </c>
      <c r="F215" s="3" t="s">
        <v>388</v>
      </c>
      <c r="G215" s="3" t="s">
        <v>34</v>
      </c>
      <c r="H215" s="3" t="s">
        <v>389</v>
      </c>
      <c r="J215" s="3">
        <v>25000</v>
      </c>
      <c r="K215" s="3" t="s">
        <v>374</v>
      </c>
      <c r="L215" s="3" t="s">
        <v>49</v>
      </c>
      <c r="M215" s="3" t="s">
        <v>22</v>
      </c>
    </row>
    <row r="216" spans="1:13" ht="12.5" x14ac:dyDescent="0.25">
      <c r="A216" s="2">
        <v>45422.729207245371</v>
      </c>
      <c r="B216" s="3" t="s">
        <v>13</v>
      </c>
      <c r="D216" s="3" t="s">
        <v>14</v>
      </c>
      <c r="E216" s="3" t="s">
        <v>15</v>
      </c>
      <c r="F216" s="3" t="s">
        <v>100</v>
      </c>
      <c r="G216" s="3" t="s">
        <v>17</v>
      </c>
      <c r="H216" s="3" t="s">
        <v>112</v>
      </c>
      <c r="J216" s="3">
        <v>280000</v>
      </c>
      <c r="K216" s="3" t="s">
        <v>30</v>
      </c>
      <c r="L216" s="3" t="s">
        <v>31</v>
      </c>
      <c r="M216" s="3" t="s">
        <v>27</v>
      </c>
    </row>
    <row r="217" spans="1:13" ht="12.5" x14ac:dyDescent="0.25">
      <c r="A217" s="2">
        <v>45426.955383159722</v>
      </c>
      <c r="B217" s="3" t="s">
        <v>13</v>
      </c>
      <c r="D217" s="3" t="s">
        <v>23</v>
      </c>
      <c r="E217" s="3" t="s">
        <v>15</v>
      </c>
      <c r="F217" s="3" t="s">
        <v>63</v>
      </c>
      <c r="G217" s="3" t="s">
        <v>17</v>
      </c>
      <c r="H217" s="3" t="s">
        <v>124</v>
      </c>
      <c r="J217" s="3">
        <v>90000</v>
      </c>
      <c r="K217" s="3" t="s">
        <v>81</v>
      </c>
      <c r="L217" s="3" t="s">
        <v>49</v>
      </c>
      <c r="M217" s="3" t="s">
        <v>27</v>
      </c>
    </row>
    <row r="218" spans="1:13" ht="12.5" x14ac:dyDescent="0.25">
      <c r="A218" s="2">
        <v>45428.447627384259</v>
      </c>
      <c r="B218" s="3" t="s">
        <v>13</v>
      </c>
      <c r="D218" s="3" t="s">
        <v>14</v>
      </c>
      <c r="E218" s="3" t="s">
        <v>56</v>
      </c>
      <c r="F218" s="3" t="s">
        <v>390</v>
      </c>
      <c r="G218" s="3" t="s">
        <v>17</v>
      </c>
      <c r="H218" s="3" t="s">
        <v>85</v>
      </c>
      <c r="J218" s="3">
        <v>50000</v>
      </c>
      <c r="K218" s="3" t="s">
        <v>30</v>
      </c>
      <c r="L218" s="3" t="s">
        <v>54</v>
      </c>
      <c r="M218" s="3" t="s">
        <v>22</v>
      </c>
    </row>
    <row r="219" spans="1:13" ht="12.5" x14ac:dyDescent="0.25">
      <c r="A219" s="2">
        <v>45437.728555798611</v>
      </c>
      <c r="B219" s="3" t="s">
        <v>42</v>
      </c>
      <c r="C219" s="3" t="s">
        <v>391</v>
      </c>
      <c r="D219" s="3" t="s">
        <v>23</v>
      </c>
      <c r="E219" s="3" t="s">
        <v>15</v>
      </c>
      <c r="F219" s="3" t="s">
        <v>392</v>
      </c>
      <c r="G219" s="3" t="s">
        <v>17</v>
      </c>
      <c r="H219" s="3" t="s">
        <v>187</v>
      </c>
      <c r="J219" s="3">
        <v>120000</v>
      </c>
      <c r="K219" s="3" t="s">
        <v>66</v>
      </c>
      <c r="L219" s="3" t="s">
        <v>54</v>
      </c>
      <c r="M219" s="3" t="s">
        <v>22</v>
      </c>
    </row>
    <row r="220" spans="1:13" ht="12.5" x14ac:dyDescent="0.25">
      <c r="A220" s="2">
        <v>45438.312219039348</v>
      </c>
      <c r="B220" s="3" t="s">
        <v>55</v>
      </c>
      <c r="D220" s="3" t="s">
        <v>69</v>
      </c>
      <c r="E220" s="3" t="s">
        <v>59</v>
      </c>
      <c r="F220" s="3" t="s">
        <v>24</v>
      </c>
      <c r="G220" s="3" t="s">
        <v>34</v>
      </c>
      <c r="H220" s="3" t="s">
        <v>223</v>
      </c>
      <c r="J220" s="3">
        <v>400000</v>
      </c>
      <c r="K220" s="3" t="s">
        <v>393</v>
      </c>
      <c r="L220" s="3" t="s">
        <v>31</v>
      </c>
      <c r="M220" s="3" t="s">
        <v>22</v>
      </c>
    </row>
    <row r="221" spans="1:13" ht="12.5" x14ac:dyDescent="0.25">
      <c r="A221" s="2">
        <v>45440.443701898148</v>
      </c>
      <c r="B221" s="3" t="s">
        <v>13</v>
      </c>
      <c r="D221" s="3" t="s">
        <v>23</v>
      </c>
      <c r="E221" s="3" t="s">
        <v>33</v>
      </c>
      <c r="F221" s="3" t="s">
        <v>83</v>
      </c>
      <c r="G221" s="3" t="s">
        <v>17</v>
      </c>
      <c r="H221" s="3" t="s">
        <v>47</v>
      </c>
      <c r="J221" s="4">
        <v>38000</v>
      </c>
      <c r="K221" s="3" t="s">
        <v>138</v>
      </c>
      <c r="L221" s="3" t="s">
        <v>49</v>
      </c>
      <c r="M221" s="3" t="s">
        <v>22</v>
      </c>
    </row>
    <row r="222" spans="1:13" ht="12.5" x14ac:dyDescent="0.25">
      <c r="A222" s="2">
        <v>45440.445091354166</v>
      </c>
      <c r="B222" s="3" t="s">
        <v>42</v>
      </c>
      <c r="C222" s="3" t="s">
        <v>359</v>
      </c>
      <c r="D222" s="3" t="s">
        <v>32</v>
      </c>
      <c r="E222" s="3" t="s">
        <v>33</v>
      </c>
      <c r="F222" s="3" t="s">
        <v>270</v>
      </c>
      <c r="G222" s="3" t="s">
        <v>17</v>
      </c>
      <c r="H222" s="3" t="s">
        <v>119</v>
      </c>
      <c r="J222" s="4">
        <v>35000</v>
      </c>
      <c r="K222" s="3" t="s">
        <v>20</v>
      </c>
      <c r="L222" s="3" t="s">
        <v>49</v>
      </c>
      <c r="M222" s="3" t="s">
        <v>27</v>
      </c>
    </row>
    <row r="223" spans="1:13" ht="12.5" x14ac:dyDescent="0.25">
      <c r="A223" s="2">
        <v>45445.498682789352</v>
      </c>
      <c r="B223" s="3" t="s">
        <v>55</v>
      </c>
      <c r="D223" s="3" t="s">
        <v>69</v>
      </c>
      <c r="E223" s="3" t="s">
        <v>59</v>
      </c>
      <c r="F223" s="3" t="s">
        <v>24</v>
      </c>
      <c r="G223" s="3" t="s">
        <v>34</v>
      </c>
      <c r="H223" s="3" t="s">
        <v>394</v>
      </c>
      <c r="J223" s="4">
        <v>150000</v>
      </c>
      <c r="K223" s="3" t="s">
        <v>87</v>
      </c>
      <c r="L223" s="3" t="s">
        <v>49</v>
      </c>
      <c r="M223" s="3" t="s">
        <v>27</v>
      </c>
    </row>
    <row r="224" spans="1:13" ht="12.5" x14ac:dyDescent="0.25">
      <c r="A224" s="2">
        <v>45566.601543668978</v>
      </c>
      <c r="B224" s="3" t="s">
        <v>13</v>
      </c>
      <c r="D224" s="3" t="s">
        <v>14</v>
      </c>
      <c r="E224" s="3" t="s">
        <v>15</v>
      </c>
      <c r="F224" s="3" t="s">
        <v>395</v>
      </c>
      <c r="G224" s="3" t="s">
        <v>17</v>
      </c>
      <c r="H224" s="3" t="s">
        <v>114</v>
      </c>
      <c r="J224" s="4">
        <v>72000</v>
      </c>
      <c r="K224" s="3" t="s">
        <v>396</v>
      </c>
      <c r="L224" s="3" t="s">
        <v>49</v>
      </c>
      <c r="M224" s="3" t="s">
        <v>27</v>
      </c>
    </row>
    <row r="225" spans="1:13" ht="12.5" x14ac:dyDescent="0.25">
      <c r="A225" s="2">
        <v>45566.660603113429</v>
      </c>
      <c r="B225" s="3" t="s">
        <v>13</v>
      </c>
      <c r="D225" s="3" t="s">
        <v>23</v>
      </c>
      <c r="E225" s="3" t="s">
        <v>15</v>
      </c>
      <c r="F225" s="3" t="s">
        <v>24</v>
      </c>
      <c r="G225" s="3" t="s">
        <v>17</v>
      </c>
      <c r="H225" s="3" t="s">
        <v>397</v>
      </c>
      <c r="J225" s="3">
        <v>92000</v>
      </c>
      <c r="K225" s="3" t="s">
        <v>243</v>
      </c>
      <c r="L225" s="3" t="s">
        <v>21</v>
      </c>
      <c r="M225" s="3" t="s">
        <v>27</v>
      </c>
    </row>
    <row r="226" spans="1:13" ht="12.5" x14ac:dyDescent="0.25">
      <c r="A226" s="2">
        <v>45566.769819594905</v>
      </c>
      <c r="B226" s="3" t="s">
        <v>13</v>
      </c>
      <c r="D226" s="3" t="s">
        <v>32</v>
      </c>
      <c r="E226" s="3" t="s">
        <v>33</v>
      </c>
      <c r="F226" s="3" t="s">
        <v>28</v>
      </c>
      <c r="G226" s="3" t="s">
        <v>34</v>
      </c>
      <c r="H226" s="3" t="s">
        <v>398</v>
      </c>
      <c r="J226" s="4">
        <v>50000</v>
      </c>
      <c r="K226" s="3" t="s">
        <v>399</v>
      </c>
      <c r="L226" s="3" t="s">
        <v>31</v>
      </c>
      <c r="M226" s="3" t="s">
        <v>27</v>
      </c>
    </row>
    <row r="227" spans="1:13" ht="12.5" x14ac:dyDescent="0.25">
      <c r="A227" s="2">
        <v>45566.801139247684</v>
      </c>
      <c r="B227" s="3" t="s">
        <v>42</v>
      </c>
      <c r="C227" s="3" t="s">
        <v>400</v>
      </c>
      <c r="D227" s="3" t="s">
        <v>23</v>
      </c>
      <c r="E227" s="3" t="s">
        <v>15</v>
      </c>
      <c r="F227" s="3" t="s">
        <v>401</v>
      </c>
      <c r="G227" s="3" t="s">
        <v>17</v>
      </c>
      <c r="H227" s="3" t="s">
        <v>174</v>
      </c>
      <c r="J227" s="3">
        <v>123000</v>
      </c>
      <c r="K227" s="3" t="s">
        <v>402</v>
      </c>
      <c r="L227" s="3" t="s">
        <v>54</v>
      </c>
      <c r="M227" s="3" t="s">
        <v>27</v>
      </c>
    </row>
    <row r="228" spans="1:13" ht="12.5" x14ac:dyDescent="0.25">
      <c r="A228" s="2">
        <v>45566.805943298612</v>
      </c>
      <c r="B228" s="3" t="s">
        <v>127</v>
      </c>
      <c r="D228" s="3" t="s">
        <v>14</v>
      </c>
      <c r="E228" s="3" t="s">
        <v>56</v>
      </c>
      <c r="F228" s="3" t="s">
        <v>244</v>
      </c>
      <c r="G228" s="3" t="s">
        <v>17</v>
      </c>
      <c r="H228" s="3" t="s">
        <v>307</v>
      </c>
      <c r="J228" s="4">
        <v>265000</v>
      </c>
      <c r="K228" s="3" t="s">
        <v>87</v>
      </c>
      <c r="L228" s="3" t="s">
        <v>49</v>
      </c>
      <c r="M228" s="3" t="s">
        <v>27</v>
      </c>
    </row>
    <row r="229" spans="1:13" ht="12.5" x14ac:dyDescent="0.25">
      <c r="A229" s="2">
        <v>45566.833454444444</v>
      </c>
      <c r="B229" s="3" t="s">
        <v>42</v>
      </c>
      <c r="C229" s="3" t="s">
        <v>403</v>
      </c>
      <c r="D229" s="3" t="s">
        <v>14</v>
      </c>
      <c r="E229" s="3" t="s">
        <v>15</v>
      </c>
      <c r="F229" s="3" t="s">
        <v>24</v>
      </c>
      <c r="G229" s="3" t="s">
        <v>17</v>
      </c>
      <c r="H229" s="3" t="s">
        <v>42</v>
      </c>
      <c r="I229" s="3" t="s">
        <v>404</v>
      </c>
      <c r="J229" s="4">
        <v>50000</v>
      </c>
      <c r="K229" s="3" t="s">
        <v>20</v>
      </c>
      <c r="L229" s="3" t="s">
        <v>49</v>
      </c>
      <c r="M229" s="3" t="s">
        <v>22</v>
      </c>
    </row>
    <row r="230" spans="1:13" ht="12.5" x14ac:dyDescent="0.25">
      <c r="A230" s="2">
        <v>45566.871409664353</v>
      </c>
      <c r="B230" s="3" t="s">
        <v>55</v>
      </c>
      <c r="D230" s="3" t="s">
        <v>14</v>
      </c>
      <c r="E230" s="3" t="s">
        <v>56</v>
      </c>
      <c r="F230" s="3" t="s">
        <v>306</v>
      </c>
      <c r="G230" s="3" t="s">
        <v>34</v>
      </c>
      <c r="H230" s="3" t="s">
        <v>133</v>
      </c>
      <c r="J230" s="3">
        <v>65000</v>
      </c>
      <c r="K230" s="3" t="s">
        <v>48</v>
      </c>
      <c r="L230" s="3" t="s">
        <v>49</v>
      </c>
      <c r="M230" s="3" t="s">
        <v>22</v>
      </c>
    </row>
    <row r="231" spans="1:13" ht="12.5" x14ac:dyDescent="0.25">
      <c r="A231" s="2">
        <v>45566.901353368055</v>
      </c>
      <c r="B231" s="3" t="s">
        <v>42</v>
      </c>
      <c r="C231" s="3" t="s">
        <v>405</v>
      </c>
      <c r="D231" s="3" t="s">
        <v>23</v>
      </c>
      <c r="E231" s="3" t="s">
        <v>56</v>
      </c>
      <c r="F231" s="3" t="s">
        <v>406</v>
      </c>
      <c r="G231" s="3" t="s">
        <v>34</v>
      </c>
      <c r="H231" s="3" t="s">
        <v>407</v>
      </c>
      <c r="I231" s="3" t="s">
        <v>285</v>
      </c>
      <c r="J231" s="3" t="s">
        <v>408</v>
      </c>
      <c r="K231" s="3" t="s">
        <v>20</v>
      </c>
      <c r="L231" s="3" t="s">
        <v>21</v>
      </c>
      <c r="M231" s="3" t="s">
        <v>27</v>
      </c>
    </row>
    <row r="232" spans="1:13" ht="12.5" x14ac:dyDescent="0.25">
      <c r="A232" s="2">
        <v>45566.925051689817</v>
      </c>
      <c r="B232" s="3" t="s">
        <v>42</v>
      </c>
      <c r="C232" s="3" t="s">
        <v>409</v>
      </c>
      <c r="D232" s="3" t="s">
        <v>14</v>
      </c>
      <c r="E232" s="3" t="s">
        <v>56</v>
      </c>
      <c r="F232" s="3" t="s">
        <v>270</v>
      </c>
      <c r="G232" s="3" t="s">
        <v>17</v>
      </c>
      <c r="H232" s="3" t="s">
        <v>248</v>
      </c>
      <c r="J232" s="3">
        <v>150000</v>
      </c>
      <c r="K232" s="3" t="s">
        <v>53</v>
      </c>
      <c r="L232" s="3" t="s">
        <v>49</v>
      </c>
      <c r="M232" s="3" t="s">
        <v>27</v>
      </c>
    </row>
    <row r="233" spans="1:13" ht="12.5" x14ac:dyDescent="0.25">
      <c r="A233" s="2">
        <v>45566.962172870371</v>
      </c>
      <c r="B233" s="3" t="s">
        <v>42</v>
      </c>
      <c r="C233" s="3" t="s">
        <v>410</v>
      </c>
      <c r="D233" s="3" t="s">
        <v>23</v>
      </c>
      <c r="E233" s="3" t="s">
        <v>15</v>
      </c>
      <c r="F233" s="3" t="s">
        <v>76</v>
      </c>
      <c r="G233" s="3" t="s">
        <v>17</v>
      </c>
      <c r="H233" s="3" t="s">
        <v>29</v>
      </c>
      <c r="J233" s="4">
        <v>50000</v>
      </c>
      <c r="K233" s="3" t="s">
        <v>411</v>
      </c>
      <c r="L233" s="3" t="s">
        <v>31</v>
      </c>
      <c r="M233" s="3" t="s">
        <v>27</v>
      </c>
    </row>
    <row r="234" spans="1:13" ht="12.5" x14ac:dyDescent="0.25">
      <c r="A234" s="2">
        <v>45567.313335682869</v>
      </c>
      <c r="B234" s="3" t="s">
        <v>13</v>
      </c>
      <c r="D234" s="3" t="s">
        <v>23</v>
      </c>
      <c r="E234" s="3" t="s">
        <v>15</v>
      </c>
      <c r="F234" s="3" t="s">
        <v>401</v>
      </c>
      <c r="G234" s="3" t="s">
        <v>17</v>
      </c>
      <c r="H234" s="3" t="s">
        <v>85</v>
      </c>
      <c r="J234" s="4">
        <v>122000</v>
      </c>
      <c r="K234" s="3" t="s">
        <v>218</v>
      </c>
      <c r="L234" s="3" t="s">
        <v>21</v>
      </c>
      <c r="M234" s="3" t="s">
        <v>27</v>
      </c>
    </row>
    <row r="235" spans="1:13" ht="12.5" x14ac:dyDescent="0.25">
      <c r="A235" s="2">
        <v>45567.382770520839</v>
      </c>
      <c r="B235" s="3" t="s">
        <v>13</v>
      </c>
      <c r="D235" s="3" t="s">
        <v>23</v>
      </c>
      <c r="E235" s="3" t="s">
        <v>33</v>
      </c>
      <c r="F235" s="3" t="s">
        <v>108</v>
      </c>
      <c r="G235" s="3" t="s">
        <v>17</v>
      </c>
      <c r="H235" s="3" t="s">
        <v>286</v>
      </c>
      <c r="J235" s="3">
        <v>70000</v>
      </c>
      <c r="K235" s="3" t="s">
        <v>48</v>
      </c>
      <c r="L235" s="3" t="s">
        <v>49</v>
      </c>
      <c r="M235" s="3" t="s">
        <v>27</v>
      </c>
    </row>
    <row r="236" spans="1:13" ht="12.5" x14ac:dyDescent="0.25">
      <c r="A236" s="2">
        <v>45567.526127430552</v>
      </c>
      <c r="B236" s="3" t="s">
        <v>42</v>
      </c>
      <c r="C236" s="3" t="s">
        <v>412</v>
      </c>
      <c r="D236" s="3" t="s">
        <v>23</v>
      </c>
      <c r="E236" s="3" t="s">
        <v>15</v>
      </c>
      <c r="F236" s="3" t="s">
        <v>275</v>
      </c>
      <c r="G236" s="3" t="s">
        <v>34</v>
      </c>
      <c r="H236" s="3" t="s">
        <v>164</v>
      </c>
      <c r="J236" s="3">
        <v>160000</v>
      </c>
      <c r="K236" s="3" t="s">
        <v>81</v>
      </c>
      <c r="L236" s="3" t="s">
        <v>49</v>
      </c>
      <c r="M236" s="3" t="s">
        <v>27</v>
      </c>
    </row>
    <row r="237" spans="1:13" ht="12.5" x14ac:dyDescent="0.25">
      <c r="A237" s="2">
        <v>45627.786630844908</v>
      </c>
      <c r="B237" s="3" t="s">
        <v>127</v>
      </c>
      <c r="D237" s="3" t="s">
        <v>23</v>
      </c>
      <c r="E237" s="3" t="s">
        <v>56</v>
      </c>
      <c r="F237" s="3" t="s">
        <v>108</v>
      </c>
      <c r="G237" s="3" t="s">
        <v>17</v>
      </c>
      <c r="H237" s="3" t="s">
        <v>61</v>
      </c>
      <c r="J237" s="3">
        <v>200000</v>
      </c>
      <c r="K237" s="3" t="s">
        <v>81</v>
      </c>
      <c r="L237" s="3" t="s">
        <v>31</v>
      </c>
      <c r="M237" s="3" t="s">
        <v>27</v>
      </c>
    </row>
    <row r="238" spans="1:13" ht="12.5" x14ac:dyDescent="0.25">
      <c r="A238" s="2">
        <v>45627.786804756943</v>
      </c>
      <c r="B238" s="3" t="s">
        <v>13</v>
      </c>
      <c r="D238" s="3" t="s">
        <v>84</v>
      </c>
      <c r="E238" s="3" t="s">
        <v>56</v>
      </c>
      <c r="F238" s="3" t="s">
        <v>60</v>
      </c>
      <c r="G238" s="3" t="s">
        <v>17</v>
      </c>
      <c r="H238" s="3" t="s">
        <v>394</v>
      </c>
      <c r="I238" s="3" t="s">
        <v>413</v>
      </c>
      <c r="J238" s="4">
        <v>120000</v>
      </c>
      <c r="K238" s="3" t="s">
        <v>218</v>
      </c>
      <c r="L238" s="3" t="s">
        <v>49</v>
      </c>
      <c r="M238" s="3" t="s">
        <v>27</v>
      </c>
    </row>
    <row r="239" spans="1:13" ht="12.5" x14ac:dyDescent="0.25">
      <c r="A239" s="2">
        <v>45627.789534606476</v>
      </c>
      <c r="B239" s="3" t="s">
        <v>13</v>
      </c>
      <c r="D239" s="3" t="s">
        <v>23</v>
      </c>
      <c r="E239" s="3" t="s">
        <v>33</v>
      </c>
      <c r="F239" s="3" t="s">
        <v>414</v>
      </c>
      <c r="G239" s="3" t="s">
        <v>34</v>
      </c>
      <c r="H239" s="3" t="s">
        <v>217</v>
      </c>
      <c r="J239" s="3">
        <v>50000</v>
      </c>
      <c r="K239" s="3" t="s">
        <v>36</v>
      </c>
      <c r="L239" s="3" t="s">
        <v>31</v>
      </c>
      <c r="M239" s="3" t="s">
        <v>22</v>
      </c>
    </row>
    <row r="240" spans="1:13" ht="12.5" x14ac:dyDescent="0.25">
      <c r="A240" s="2">
        <v>45627.791965439814</v>
      </c>
      <c r="B240" s="3" t="s">
        <v>13</v>
      </c>
      <c r="D240" s="3" t="s">
        <v>14</v>
      </c>
      <c r="E240" s="3" t="s">
        <v>56</v>
      </c>
      <c r="F240" s="3" t="s">
        <v>415</v>
      </c>
      <c r="G240" s="3" t="s">
        <v>17</v>
      </c>
      <c r="H240" s="3" t="s">
        <v>181</v>
      </c>
      <c r="I240" s="3" t="s">
        <v>78</v>
      </c>
      <c r="J240" s="3">
        <v>62500</v>
      </c>
      <c r="K240" s="3" t="s">
        <v>48</v>
      </c>
      <c r="L240" s="3" t="s">
        <v>49</v>
      </c>
      <c r="M240" s="3" t="s">
        <v>27</v>
      </c>
    </row>
    <row r="241" spans="1:13" ht="12.5" x14ac:dyDescent="0.25">
      <c r="A241" s="2">
        <v>45627.795587986111</v>
      </c>
      <c r="B241" s="3" t="s">
        <v>127</v>
      </c>
      <c r="D241" s="3" t="s">
        <v>23</v>
      </c>
      <c r="E241" s="3" t="s">
        <v>15</v>
      </c>
      <c r="F241" s="3" t="s">
        <v>28</v>
      </c>
      <c r="G241" s="3" t="s">
        <v>34</v>
      </c>
      <c r="H241" s="3" t="s">
        <v>209</v>
      </c>
      <c r="J241" s="3">
        <v>75000</v>
      </c>
      <c r="K241" s="3" t="s">
        <v>147</v>
      </c>
      <c r="L241" s="3" t="s">
        <v>54</v>
      </c>
      <c r="M241" s="3" t="s">
        <v>27</v>
      </c>
    </row>
    <row r="242" spans="1:13" ht="12.5" x14ac:dyDescent="0.25">
      <c r="A242" s="2">
        <v>45627.800643148148</v>
      </c>
      <c r="B242" s="3" t="s">
        <v>13</v>
      </c>
      <c r="D242" s="3" t="s">
        <v>32</v>
      </c>
      <c r="E242" s="3" t="s">
        <v>33</v>
      </c>
      <c r="F242" s="3" t="s">
        <v>357</v>
      </c>
      <c r="G242" s="3" t="s">
        <v>34</v>
      </c>
      <c r="H242" s="3" t="s">
        <v>114</v>
      </c>
      <c r="J242" s="3" t="s">
        <v>416</v>
      </c>
      <c r="K242" s="3" t="s">
        <v>138</v>
      </c>
      <c r="L242" s="3" t="s">
        <v>21</v>
      </c>
      <c r="M242" s="3" t="s">
        <v>27</v>
      </c>
    </row>
    <row r="243" spans="1:13" ht="12.5" x14ac:dyDescent="0.25">
      <c r="A243" s="2">
        <v>45627.802202858795</v>
      </c>
      <c r="B243" s="3" t="s">
        <v>55</v>
      </c>
      <c r="D243" s="3" t="s">
        <v>32</v>
      </c>
      <c r="E243" s="3" t="s">
        <v>33</v>
      </c>
      <c r="F243" s="3" t="s">
        <v>118</v>
      </c>
      <c r="G243" s="3" t="s">
        <v>17</v>
      </c>
      <c r="H243" s="3" t="s">
        <v>57</v>
      </c>
      <c r="J243" s="3">
        <v>35000</v>
      </c>
      <c r="K243" s="3" t="s">
        <v>20</v>
      </c>
      <c r="L243" s="3" t="s">
        <v>31</v>
      </c>
      <c r="M243" s="3" t="s">
        <v>27</v>
      </c>
    </row>
    <row r="244" spans="1:13" ht="12.5" x14ac:dyDescent="0.25">
      <c r="A244" s="2">
        <v>45627.805449641208</v>
      </c>
      <c r="B244" s="3" t="s">
        <v>13</v>
      </c>
      <c r="D244" s="3" t="s">
        <v>14</v>
      </c>
      <c r="E244" s="3" t="s">
        <v>15</v>
      </c>
      <c r="F244" s="3" t="s">
        <v>28</v>
      </c>
      <c r="G244" s="3" t="s">
        <v>17</v>
      </c>
      <c r="H244" s="3" t="s">
        <v>355</v>
      </c>
      <c r="J244" s="3">
        <v>45000</v>
      </c>
      <c r="K244" s="3" t="s">
        <v>417</v>
      </c>
      <c r="L244" s="3" t="s">
        <v>21</v>
      </c>
      <c r="M244" s="3" t="s">
        <v>27</v>
      </c>
    </row>
    <row r="245" spans="1:13" ht="12.5" x14ac:dyDescent="0.25">
      <c r="A245" s="2">
        <v>45627.807483738427</v>
      </c>
      <c r="B245" s="3" t="s">
        <v>13</v>
      </c>
      <c r="D245" s="3" t="s">
        <v>14</v>
      </c>
      <c r="E245" s="3" t="s">
        <v>56</v>
      </c>
      <c r="F245" s="3" t="s">
        <v>142</v>
      </c>
      <c r="G245" s="3" t="s">
        <v>17</v>
      </c>
      <c r="H245" s="3" t="s">
        <v>112</v>
      </c>
      <c r="J245" s="3">
        <v>150000</v>
      </c>
      <c r="K245" s="3" t="s">
        <v>20</v>
      </c>
      <c r="L245" s="3" t="s">
        <v>49</v>
      </c>
      <c r="M245" s="3" t="s">
        <v>22</v>
      </c>
    </row>
    <row r="246" spans="1:13" ht="12.5" x14ac:dyDescent="0.25">
      <c r="A246" s="2">
        <v>45627.8283022338</v>
      </c>
      <c r="B246" s="3" t="s">
        <v>42</v>
      </c>
      <c r="C246" s="3" t="s">
        <v>418</v>
      </c>
      <c r="D246" s="3" t="s">
        <v>14</v>
      </c>
      <c r="E246" s="3" t="s">
        <v>15</v>
      </c>
      <c r="F246" s="3" t="s">
        <v>24</v>
      </c>
      <c r="G246" s="3" t="s">
        <v>17</v>
      </c>
      <c r="H246" s="3" t="s">
        <v>104</v>
      </c>
      <c r="I246" s="3" t="s">
        <v>419</v>
      </c>
      <c r="J246" s="3">
        <v>65000</v>
      </c>
      <c r="K246" s="3" t="s">
        <v>107</v>
      </c>
      <c r="L246" s="3" t="s">
        <v>49</v>
      </c>
      <c r="M246" s="3" t="s">
        <v>22</v>
      </c>
    </row>
    <row r="247" spans="1:13" ht="12.5" x14ac:dyDescent="0.25">
      <c r="A247" s="2">
        <v>45627.838108263888</v>
      </c>
      <c r="B247" s="3" t="s">
        <v>13</v>
      </c>
      <c r="D247" s="3" t="s">
        <v>32</v>
      </c>
      <c r="E247" s="3" t="s">
        <v>33</v>
      </c>
      <c r="F247" s="3" t="s">
        <v>420</v>
      </c>
      <c r="G247" s="3" t="s">
        <v>34</v>
      </c>
      <c r="H247" s="3" t="s">
        <v>61</v>
      </c>
      <c r="J247" s="3">
        <v>25000</v>
      </c>
      <c r="K247" s="3" t="s">
        <v>20</v>
      </c>
      <c r="L247" s="3" t="s">
        <v>49</v>
      </c>
      <c r="M247" s="3" t="s">
        <v>27</v>
      </c>
    </row>
    <row r="248" spans="1:13" ht="12.5" x14ac:dyDescent="0.25">
      <c r="A248" s="2">
        <v>45627.86038726852</v>
      </c>
      <c r="B248" s="3" t="s">
        <v>42</v>
      </c>
      <c r="C248" s="3" t="s">
        <v>421</v>
      </c>
      <c r="D248" s="3" t="s">
        <v>14</v>
      </c>
      <c r="E248" s="3" t="s">
        <v>56</v>
      </c>
      <c r="F248" s="3" t="s">
        <v>63</v>
      </c>
      <c r="G248" s="3" t="s">
        <v>34</v>
      </c>
      <c r="H248" s="3" t="s">
        <v>112</v>
      </c>
      <c r="J248" s="3">
        <v>150000</v>
      </c>
      <c r="K248" s="3" t="s">
        <v>81</v>
      </c>
      <c r="L248" s="3" t="s">
        <v>49</v>
      </c>
      <c r="M248" s="3" t="s">
        <v>27</v>
      </c>
    </row>
    <row r="249" spans="1:13" ht="12.5" x14ac:dyDescent="0.25">
      <c r="A249" s="2">
        <v>45627.888070347224</v>
      </c>
      <c r="B249" s="3" t="s">
        <v>13</v>
      </c>
      <c r="D249" s="3" t="s">
        <v>23</v>
      </c>
      <c r="E249" s="3" t="s">
        <v>15</v>
      </c>
      <c r="F249" s="3" t="s">
        <v>422</v>
      </c>
      <c r="G249" s="3" t="s">
        <v>17</v>
      </c>
      <c r="H249" s="3" t="s">
        <v>423</v>
      </c>
      <c r="J249" s="3">
        <v>60000</v>
      </c>
      <c r="K249" s="3" t="s">
        <v>81</v>
      </c>
      <c r="L249" s="3" t="s">
        <v>49</v>
      </c>
      <c r="M249" s="3" t="s">
        <v>27</v>
      </c>
    </row>
    <row r="250" spans="1:13" ht="12.5" x14ac:dyDescent="0.25">
      <c r="A250" s="2">
        <v>45627.895086562501</v>
      </c>
      <c r="B250" s="3" t="s">
        <v>13</v>
      </c>
      <c r="C250" s="3" t="s">
        <v>13</v>
      </c>
      <c r="D250" s="3" t="s">
        <v>23</v>
      </c>
      <c r="E250" s="3" t="s">
        <v>33</v>
      </c>
      <c r="F250" s="3" t="s">
        <v>424</v>
      </c>
      <c r="G250" s="3" t="s">
        <v>17</v>
      </c>
      <c r="H250" s="3" t="s">
        <v>376</v>
      </c>
      <c r="J250" s="3">
        <v>456889</v>
      </c>
      <c r="K250" s="3" t="s">
        <v>87</v>
      </c>
      <c r="L250" s="3" t="s">
        <v>49</v>
      </c>
      <c r="M250" s="3" t="s">
        <v>27</v>
      </c>
    </row>
    <row r="251" spans="1:13" ht="12.5" x14ac:dyDescent="0.25">
      <c r="A251" s="2">
        <v>45627.898139907411</v>
      </c>
      <c r="B251" s="3" t="s">
        <v>127</v>
      </c>
      <c r="D251" s="3" t="s">
        <v>14</v>
      </c>
      <c r="E251" s="3" t="s">
        <v>15</v>
      </c>
      <c r="F251" s="3" t="s">
        <v>16</v>
      </c>
      <c r="G251" s="3" t="s">
        <v>34</v>
      </c>
      <c r="H251" s="3" t="s">
        <v>348</v>
      </c>
      <c r="J251" s="3">
        <v>90000</v>
      </c>
      <c r="K251" s="3" t="s">
        <v>81</v>
      </c>
      <c r="L251" s="3" t="s">
        <v>49</v>
      </c>
      <c r="M251" s="3" t="s">
        <v>27</v>
      </c>
    </row>
    <row r="252" spans="1:13" ht="12.5" x14ac:dyDescent="0.25">
      <c r="A252" s="2">
        <v>45627.90970585648</v>
      </c>
      <c r="B252" s="3" t="s">
        <v>42</v>
      </c>
      <c r="C252" s="3" t="s">
        <v>425</v>
      </c>
      <c r="D252" s="3" t="s">
        <v>14</v>
      </c>
      <c r="E252" s="3" t="s">
        <v>15</v>
      </c>
      <c r="F252" s="3" t="s">
        <v>426</v>
      </c>
      <c r="G252" s="3" t="s">
        <v>17</v>
      </c>
      <c r="H252" s="3" t="s">
        <v>77</v>
      </c>
      <c r="I252" s="3" t="s">
        <v>427</v>
      </c>
      <c r="J252" s="4">
        <v>191666</v>
      </c>
      <c r="K252" s="3" t="s">
        <v>264</v>
      </c>
      <c r="L252" s="3" t="s">
        <v>54</v>
      </c>
      <c r="M252" s="3" t="s">
        <v>22</v>
      </c>
    </row>
    <row r="253" spans="1:13" ht="12.5" x14ac:dyDescent="0.25">
      <c r="A253" s="2">
        <v>45628.366122766209</v>
      </c>
      <c r="B253" s="3" t="s">
        <v>13</v>
      </c>
      <c r="D253" s="3" t="s">
        <v>32</v>
      </c>
      <c r="E253" s="3" t="s">
        <v>15</v>
      </c>
      <c r="F253" s="3" t="s">
        <v>428</v>
      </c>
      <c r="G253" s="3" t="s">
        <v>17</v>
      </c>
      <c r="H253" s="3" t="s">
        <v>47</v>
      </c>
      <c r="J253" s="3">
        <v>18000</v>
      </c>
      <c r="K253" s="3" t="s">
        <v>20</v>
      </c>
      <c r="L253" s="3" t="s">
        <v>49</v>
      </c>
      <c r="M253" s="3" t="s">
        <v>27</v>
      </c>
    </row>
    <row r="254" spans="1:13" ht="12.5" x14ac:dyDescent="0.25">
      <c r="A254" s="2">
        <v>45628.416136342596</v>
      </c>
      <c r="B254" s="3" t="s">
        <v>13</v>
      </c>
      <c r="D254" s="3" t="s">
        <v>14</v>
      </c>
      <c r="E254" s="3" t="s">
        <v>56</v>
      </c>
      <c r="F254" s="3" t="s">
        <v>429</v>
      </c>
      <c r="G254" s="3" t="s">
        <v>17</v>
      </c>
      <c r="H254" s="3" t="s">
        <v>163</v>
      </c>
      <c r="J254" s="3">
        <v>100000</v>
      </c>
      <c r="K254" s="3" t="s">
        <v>218</v>
      </c>
      <c r="L254" s="3" t="s">
        <v>54</v>
      </c>
      <c r="M254" s="3" t="s">
        <v>27</v>
      </c>
    </row>
    <row r="255" spans="1:13" ht="12.5" x14ac:dyDescent="0.25">
      <c r="A255" s="2">
        <v>45628.459631018515</v>
      </c>
      <c r="B255" s="3" t="s">
        <v>13</v>
      </c>
      <c r="D255" s="3" t="s">
        <v>23</v>
      </c>
      <c r="E255" s="3" t="s">
        <v>15</v>
      </c>
      <c r="F255" s="3" t="s">
        <v>191</v>
      </c>
      <c r="G255" s="3" t="s">
        <v>34</v>
      </c>
      <c r="H255" s="3" t="s">
        <v>47</v>
      </c>
      <c r="J255" s="3">
        <v>55000</v>
      </c>
      <c r="K255" s="3" t="s">
        <v>48</v>
      </c>
      <c r="L255" s="3" t="s">
        <v>49</v>
      </c>
      <c r="M255" s="3" t="s">
        <v>27</v>
      </c>
    </row>
    <row r="256" spans="1:13" ht="12.5" x14ac:dyDescent="0.25">
      <c r="A256" s="2">
        <v>45628.533081979171</v>
      </c>
      <c r="B256" s="3" t="s">
        <v>42</v>
      </c>
      <c r="C256" s="3" t="s">
        <v>430</v>
      </c>
      <c r="D256" s="3" t="s">
        <v>69</v>
      </c>
      <c r="E256" s="3" t="s">
        <v>15</v>
      </c>
      <c r="F256" s="3" t="s">
        <v>431</v>
      </c>
      <c r="G256" s="3" t="s">
        <v>34</v>
      </c>
      <c r="H256" s="3" t="s">
        <v>61</v>
      </c>
      <c r="J256" s="3">
        <v>100000</v>
      </c>
      <c r="K256" s="3" t="s">
        <v>377</v>
      </c>
      <c r="L256" s="3" t="s">
        <v>49</v>
      </c>
      <c r="M256" s="3" t="s">
        <v>27</v>
      </c>
    </row>
    <row r="257" spans="1:13" ht="12.5" x14ac:dyDescent="0.25">
      <c r="A257" s="2">
        <v>45628.7368053588</v>
      </c>
      <c r="B257" s="3" t="s">
        <v>13</v>
      </c>
      <c r="D257" s="3" t="s">
        <v>14</v>
      </c>
      <c r="E257" s="3" t="s">
        <v>56</v>
      </c>
      <c r="F257" s="3" t="s">
        <v>24</v>
      </c>
      <c r="G257" s="3" t="s">
        <v>34</v>
      </c>
      <c r="H257" s="3" t="s">
        <v>370</v>
      </c>
      <c r="I257" s="3" t="s">
        <v>432</v>
      </c>
      <c r="J257" s="4">
        <v>60000</v>
      </c>
      <c r="K257" s="3" t="s">
        <v>48</v>
      </c>
      <c r="L257" s="3" t="s">
        <v>49</v>
      </c>
      <c r="M257" s="3" t="s">
        <v>22</v>
      </c>
    </row>
    <row r="258" spans="1:13" ht="12.5" x14ac:dyDescent="0.25">
      <c r="A258" s="2">
        <v>45629.42672664352</v>
      </c>
      <c r="B258" s="3" t="s">
        <v>13</v>
      </c>
      <c r="D258" s="3" t="s">
        <v>32</v>
      </c>
      <c r="E258" s="3" t="s">
        <v>15</v>
      </c>
      <c r="F258" s="3" t="s">
        <v>142</v>
      </c>
      <c r="G258" s="3" t="s">
        <v>34</v>
      </c>
      <c r="H258" s="3" t="s">
        <v>433</v>
      </c>
      <c r="I258" s="3" t="s">
        <v>434</v>
      </c>
      <c r="J258" s="3">
        <v>22000</v>
      </c>
      <c r="K258" s="3" t="s">
        <v>48</v>
      </c>
      <c r="L258" s="3" t="s">
        <v>54</v>
      </c>
      <c r="M258" s="3" t="s">
        <v>27</v>
      </c>
    </row>
    <row r="259" spans="1:13" ht="12.5" x14ac:dyDescent="0.25">
      <c r="A259" s="2">
        <v>45629.473350879634</v>
      </c>
      <c r="B259" s="3" t="s">
        <v>42</v>
      </c>
      <c r="C259" s="3" t="s">
        <v>418</v>
      </c>
      <c r="D259" s="3" t="s">
        <v>23</v>
      </c>
      <c r="E259" s="3" t="s">
        <v>15</v>
      </c>
      <c r="F259" s="3" t="s">
        <v>274</v>
      </c>
      <c r="G259" s="3" t="s">
        <v>17</v>
      </c>
      <c r="H259" s="3" t="s">
        <v>29</v>
      </c>
      <c r="J259" s="3">
        <v>88000</v>
      </c>
      <c r="K259" s="3" t="s">
        <v>81</v>
      </c>
      <c r="L259" s="3" t="s">
        <v>49</v>
      </c>
      <c r="M259" s="3" t="s">
        <v>27</v>
      </c>
    </row>
    <row r="260" spans="1:13" ht="12.5" x14ac:dyDescent="0.25">
      <c r="A260" s="2">
        <v>45629.684773321758</v>
      </c>
      <c r="B260" s="3" t="s">
        <v>13</v>
      </c>
      <c r="D260" s="3" t="s">
        <v>23</v>
      </c>
      <c r="E260" s="3" t="s">
        <v>33</v>
      </c>
      <c r="F260" s="3" t="s">
        <v>435</v>
      </c>
      <c r="G260" s="3" t="s">
        <v>34</v>
      </c>
      <c r="H260" s="3" t="s">
        <v>300</v>
      </c>
      <c r="J260" s="3">
        <v>20000</v>
      </c>
      <c r="K260" s="3" t="s">
        <v>436</v>
      </c>
      <c r="L260" s="3" t="s">
        <v>49</v>
      </c>
      <c r="M260" s="3" t="s">
        <v>22</v>
      </c>
    </row>
    <row r="261" spans="1:13" ht="12.5" x14ac:dyDescent="0.25">
      <c r="A261" s="2">
        <v>45630.438257719907</v>
      </c>
      <c r="B261" s="3" t="s">
        <v>13</v>
      </c>
      <c r="D261" s="3" t="s">
        <v>14</v>
      </c>
      <c r="E261" s="3" t="s">
        <v>56</v>
      </c>
      <c r="F261" s="3" t="s">
        <v>108</v>
      </c>
      <c r="G261" s="3" t="s">
        <v>17</v>
      </c>
      <c r="H261" s="3" t="s">
        <v>172</v>
      </c>
      <c r="J261" s="4">
        <v>210000</v>
      </c>
      <c r="K261" s="3" t="s">
        <v>437</v>
      </c>
      <c r="L261" s="3" t="s">
        <v>54</v>
      </c>
      <c r="M261" s="3" t="s">
        <v>27</v>
      </c>
    </row>
    <row r="262" spans="1:13" ht="12.5" x14ac:dyDescent="0.25">
      <c r="A262" s="2">
        <v>45630.460465578704</v>
      </c>
      <c r="B262" s="3" t="s">
        <v>13</v>
      </c>
      <c r="D262" s="3" t="s">
        <v>14</v>
      </c>
      <c r="E262" s="3" t="s">
        <v>56</v>
      </c>
      <c r="F262" s="3" t="s">
        <v>100</v>
      </c>
      <c r="G262" s="3" t="s">
        <v>34</v>
      </c>
      <c r="H262" s="3" t="s">
        <v>304</v>
      </c>
      <c r="J262" s="3">
        <v>250000</v>
      </c>
      <c r="K262" s="3" t="s">
        <v>393</v>
      </c>
      <c r="L262" s="3" t="s">
        <v>54</v>
      </c>
      <c r="M262" s="3" t="s">
        <v>22</v>
      </c>
    </row>
    <row r="263" spans="1:13" ht="12.5" x14ac:dyDescent="0.25">
      <c r="A263" s="2">
        <v>45630.66533319444</v>
      </c>
      <c r="B263" s="3" t="s">
        <v>13</v>
      </c>
      <c r="D263" s="3" t="s">
        <v>23</v>
      </c>
      <c r="E263" s="3" t="s">
        <v>33</v>
      </c>
      <c r="F263" s="3" t="s">
        <v>438</v>
      </c>
      <c r="G263" s="3" t="s">
        <v>34</v>
      </c>
      <c r="H263" s="3" t="s">
        <v>25</v>
      </c>
      <c r="J263" s="3">
        <v>20000</v>
      </c>
      <c r="K263" s="3" t="s">
        <v>138</v>
      </c>
      <c r="L263" s="3" t="s">
        <v>49</v>
      </c>
      <c r="M263" s="3" t="s">
        <v>22</v>
      </c>
    </row>
    <row r="264" spans="1:13" ht="12.5" x14ac:dyDescent="0.25">
      <c r="A264" s="2">
        <v>45630.69669449074</v>
      </c>
      <c r="B264" s="3" t="s">
        <v>13</v>
      </c>
      <c r="D264" s="3" t="s">
        <v>23</v>
      </c>
      <c r="E264" s="3" t="s">
        <v>15</v>
      </c>
      <c r="F264" s="3" t="s">
        <v>439</v>
      </c>
      <c r="G264" s="3" t="s">
        <v>34</v>
      </c>
      <c r="H264" s="3" t="s">
        <v>61</v>
      </c>
      <c r="J264" s="4">
        <v>80000</v>
      </c>
      <c r="K264" s="3" t="s">
        <v>440</v>
      </c>
      <c r="L264" s="3" t="s">
        <v>49</v>
      </c>
      <c r="M264" s="3" t="s">
        <v>27</v>
      </c>
    </row>
    <row r="265" spans="1:13" ht="12.5" x14ac:dyDescent="0.25">
      <c r="A265" s="2">
        <v>45630.74786116898</v>
      </c>
      <c r="B265" s="3" t="s">
        <v>55</v>
      </c>
      <c r="D265" s="3" t="s">
        <v>14</v>
      </c>
      <c r="E265" s="3" t="s">
        <v>15</v>
      </c>
      <c r="F265" s="3" t="s">
        <v>76</v>
      </c>
      <c r="G265" s="3" t="s">
        <v>34</v>
      </c>
      <c r="H265" s="3" t="s">
        <v>57</v>
      </c>
      <c r="J265" s="3">
        <v>150000</v>
      </c>
      <c r="K265" s="3" t="s">
        <v>20</v>
      </c>
      <c r="L265" s="3" t="s">
        <v>21</v>
      </c>
      <c r="M265" s="3" t="s">
        <v>22</v>
      </c>
    </row>
    <row r="266" spans="1:13" ht="12.5" x14ac:dyDescent="0.25">
      <c r="A266" s="2">
        <v>45630.908982858797</v>
      </c>
      <c r="B266" s="3" t="s">
        <v>13</v>
      </c>
      <c r="D266" s="3" t="s">
        <v>23</v>
      </c>
      <c r="E266" s="3" t="s">
        <v>15</v>
      </c>
      <c r="F266" s="3" t="s">
        <v>270</v>
      </c>
      <c r="G266" s="3" t="s">
        <v>17</v>
      </c>
      <c r="H266" s="3" t="s">
        <v>47</v>
      </c>
      <c r="J266" s="3">
        <v>92000</v>
      </c>
      <c r="K266" s="3" t="s">
        <v>58</v>
      </c>
      <c r="L266" s="3" t="s">
        <v>21</v>
      </c>
      <c r="M266" s="3" t="s">
        <v>27</v>
      </c>
    </row>
    <row r="267" spans="1:13" ht="12.5" x14ac:dyDescent="0.25">
      <c r="A267" s="2">
        <v>45631.599396805555</v>
      </c>
      <c r="B267" s="3" t="s">
        <v>13</v>
      </c>
      <c r="D267" s="3" t="s">
        <v>14</v>
      </c>
      <c r="E267" s="3" t="s">
        <v>56</v>
      </c>
      <c r="F267" s="3" t="s">
        <v>441</v>
      </c>
      <c r="G267" s="3" t="s">
        <v>34</v>
      </c>
      <c r="H267" s="3" t="s">
        <v>278</v>
      </c>
      <c r="J267" s="3">
        <v>80000</v>
      </c>
      <c r="K267" s="3" t="s">
        <v>48</v>
      </c>
      <c r="L267" s="3" t="s">
        <v>49</v>
      </c>
      <c r="M267" s="3" t="s">
        <v>27</v>
      </c>
    </row>
    <row r="268" spans="1:13" ht="12.5" x14ac:dyDescent="0.25">
      <c r="A268" s="2">
        <v>45631.779309895835</v>
      </c>
      <c r="B268" s="3" t="s">
        <v>13</v>
      </c>
      <c r="D268" s="3" t="s">
        <v>32</v>
      </c>
      <c r="E268" s="3" t="s">
        <v>33</v>
      </c>
      <c r="F268" s="3" t="s">
        <v>171</v>
      </c>
      <c r="G268" s="3" t="s">
        <v>34</v>
      </c>
      <c r="H268" s="3" t="s">
        <v>194</v>
      </c>
      <c r="J268" s="3">
        <v>15000</v>
      </c>
      <c r="K268" s="3" t="s">
        <v>20</v>
      </c>
      <c r="L268" s="3" t="s">
        <v>54</v>
      </c>
      <c r="M268" s="3" t="s">
        <v>22</v>
      </c>
    </row>
    <row r="269" spans="1:13" ht="12.5" x14ac:dyDescent="0.25">
      <c r="A269" s="2">
        <v>45631.786189097227</v>
      </c>
      <c r="B269" s="3" t="s">
        <v>13</v>
      </c>
      <c r="D269" s="3" t="s">
        <v>14</v>
      </c>
      <c r="E269" s="3" t="s">
        <v>56</v>
      </c>
      <c r="F269" s="3" t="s">
        <v>442</v>
      </c>
      <c r="G269" s="3" t="s">
        <v>17</v>
      </c>
      <c r="H269" s="3" t="s">
        <v>95</v>
      </c>
      <c r="J269" s="3">
        <v>430000</v>
      </c>
      <c r="K269" s="3" t="s">
        <v>48</v>
      </c>
      <c r="L269" s="3" t="s">
        <v>54</v>
      </c>
      <c r="M269" s="3" t="s">
        <v>22</v>
      </c>
    </row>
    <row r="270" spans="1:13" ht="12.5" x14ac:dyDescent="0.25">
      <c r="A270" s="2">
        <v>45631.789969641206</v>
      </c>
      <c r="B270" s="3" t="s">
        <v>42</v>
      </c>
      <c r="C270" s="3" t="s">
        <v>443</v>
      </c>
      <c r="D270" s="3" t="s">
        <v>14</v>
      </c>
      <c r="E270" s="3" t="s">
        <v>56</v>
      </c>
      <c r="F270" s="3" t="s">
        <v>444</v>
      </c>
      <c r="G270" s="3" t="s">
        <v>34</v>
      </c>
      <c r="H270" s="3" t="s">
        <v>47</v>
      </c>
      <c r="J270" s="3">
        <v>122118</v>
      </c>
      <c r="K270" s="3" t="s">
        <v>30</v>
      </c>
      <c r="L270" s="3" t="s">
        <v>49</v>
      </c>
      <c r="M270" s="3" t="s">
        <v>27</v>
      </c>
    </row>
    <row r="271" spans="1:13" ht="12.5" x14ac:dyDescent="0.25">
      <c r="A271" s="2">
        <v>45631.791041770834</v>
      </c>
      <c r="B271" s="3" t="s">
        <v>13</v>
      </c>
      <c r="C271" s="3" t="s">
        <v>445</v>
      </c>
      <c r="D271" s="3" t="s">
        <v>32</v>
      </c>
      <c r="E271" s="3" t="s">
        <v>15</v>
      </c>
      <c r="F271" s="3" t="s">
        <v>24</v>
      </c>
      <c r="G271" s="3" t="s">
        <v>34</v>
      </c>
      <c r="H271" s="3" t="s">
        <v>446</v>
      </c>
      <c r="J271" s="3" t="s">
        <v>285</v>
      </c>
      <c r="K271" s="3" t="s">
        <v>36</v>
      </c>
      <c r="L271" s="3" t="s">
        <v>21</v>
      </c>
      <c r="M271" s="3" t="s">
        <v>22</v>
      </c>
    </row>
    <row r="272" spans="1:13" ht="12.5" x14ac:dyDescent="0.25">
      <c r="A272" s="2">
        <v>45631.791177037041</v>
      </c>
      <c r="B272" s="3" t="s">
        <v>13</v>
      </c>
      <c r="D272" s="3" t="s">
        <v>32</v>
      </c>
      <c r="E272" s="3" t="s">
        <v>33</v>
      </c>
      <c r="F272" s="3" t="s">
        <v>24</v>
      </c>
      <c r="G272" s="3" t="s">
        <v>34</v>
      </c>
      <c r="H272" s="3" t="s">
        <v>85</v>
      </c>
      <c r="J272" s="3" t="s">
        <v>19</v>
      </c>
      <c r="K272" s="3" t="s">
        <v>20</v>
      </c>
      <c r="L272" s="3" t="s">
        <v>54</v>
      </c>
      <c r="M272" s="3" t="s">
        <v>22</v>
      </c>
    </row>
    <row r="273" spans="1:13" ht="12.5" x14ac:dyDescent="0.25">
      <c r="A273" s="2">
        <v>45631.803102337959</v>
      </c>
      <c r="B273" s="3" t="s">
        <v>42</v>
      </c>
      <c r="C273" s="3" t="s">
        <v>447</v>
      </c>
      <c r="D273" s="3" t="s">
        <v>32</v>
      </c>
      <c r="E273" s="3" t="s">
        <v>33</v>
      </c>
      <c r="F273" s="3" t="s">
        <v>28</v>
      </c>
      <c r="G273" s="3" t="s">
        <v>17</v>
      </c>
      <c r="H273" s="3" t="s">
        <v>448</v>
      </c>
      <c r="J273" s="3">
        <v>50000</v>
      </c>
      <c r="K273" s="3" t="s">
        <v>20</v>
      </c>
      <c r="L273" s="3" t="s">
        <v>31</v>
      </c>
      <c r="M273" s="3" t="s">
        <v>22</v>
      </c>
    </row>
    <row r="274" spans="1:13" ht="12.5" x14ac:dyDescent="0.25">
      <c r="A274" s="2">
        <v>45631.805401574078</v>
      </c>
      <c r="B274" s="3" t="s">
        <v>13</v>
      </c>
      <c r="D274" s="3" t="s">
        <v>14</v>
      </c>
      <c r="E274" s="3" t="s">
        <v>56</v>
      </c>
      <c r="F274" s="3" t="s">
        <v>82</v>
      </c>
      <c r="G274" s="3" t="s">
        <v>34</v>
      </c>
      <c r="H274" s="3" t="s">
        <v>283</v>
      </c>
      <c r="J274" s="4">
        <v>35000</v>
      </c>
      <c r="K274" s="3" t="s">
        <v>48</v>
      </c>
      <c r="L274" s="3" t="s">
        <v>31</v>
      </c>
      <c r="M274" s="3" t="s">
        <v>22</v>
      </c>
    </row>
    <row r="275" spans="1:13" ht="12.5" x14ac:dyDescent="0.25">
      <c r="A275" s="2">
        <v>45631.827203958332</v>
      </c>
      <c r="B275" s="3" t="s">
        <v>13</v>
      </c>
      <c r="D275" s="3" t="s">
        <v>23</v>
      </c>
      <c r="E275" s="3" t="s">
        <v>15</v>
      </c>
      <c r="F275" s="3" t="s">
        <v>28</v>
      </c>
      <c r="G275" s="3" t="s">
        <v>17</v>
      </c>
      <c r="H275" s="3" t="s">
        <v>95</v>
      </c>
      <c r="J275" s="3" t="s">
        <v>449</v>
      </c>
      <c r="K275" s="3" t="s">
        <v>48</v>
      </c>
      <c r="L275" s="3" t="s">
        <v>49</v>
      </c>
      <c r="M275" s="3" t="s">
        <v>27</v>
      </c>
    </row>
    <row r="276" spans="1:13" ht="12.5" x14ac:dyDescent="0.25">
      <c r="A276" s="2">
        <v>45632.329439328707</v>
      </c>
      <c r="B276" s="3" t="s">
        <v>13</v>
      </c>
      <c r="D276" s="3" t="s">
        <v>23</v>
      </c>
      <c r="E276" s="3" t="s">
        <v>15</v>
      </c>
      <c r="F276" s="3" t="s">
        <v>24</v>
      </c>
      <c r="G276" s="3" t="s">
        <v>34</v>
      </c>
      <c r="H276" s="3" t="s">
        <v>172</v>
      </c>
      <c r="J276" s="3" t="s">
        <v>450</v>
      </c>
      <c r="K276" s="3" t="s">
        <v>138</v>
      </c>
      <c r="L276" s="3" t="s">
        <v>21</v>
      </c>
      <c r="M276" s="3" t="s">
        <v>22</v>
      </c>
    </row>
    <row r="277" spans="1:13" ht="12.5" x14ac:dyDescent="0.25">
      <c r="A277" s="2">
        <v>45632.378504178239</v>
      </c>
      <c r="B277" s="3" t="s">
        <v>13</v>
      </c>
      <c r="D277" s="3" t="s">
        <v>14</v>
      </c>
      <c r="E277" s="3" t="s">
        <v>56</v>
      </c>
      <c r="F277" s="3" t="s">
        <v>451</v>
      </c>
      <c r="G277" s="3" t="s">
        <v>34</v>
      </c>
      <c r="H277" s="3" t="s">
        <v>452</v>
      </c>
      <c r="J277" s="3">
        <v>230000</v>
      </c>
      <c r="K277" s="3" t="s">
        <v>30</v>
      </c>
      <c r="L277" s="3" t="s">
        <v>54</v>
      </c>
      <c r="M277" s="3" t="s">
        <v>27</v>
      </c>
    </row>
    <row r="278" spans="1:13" ht="12.5" x14ac:dyDescent="0.25">
      <c r="A278" s="2">
        <v>45632.406311527782</v>
      </c>
      <c r="B278" s="3" t="s">
        <v>127</v>
      </c>
      <c r="D278" s="3" t="s">
        <v>69</v>
      </c>
      <c r="E278" s="3" t="s">
        <v>56</v>
      </c>
      <c r="F278" s="3" t="s">
        <v>63</v>
      </c>
      <c r="G278" s="3" t="s">
        <v>34</v>
      </c>
      <c r="H278" s="3" t="s">
        <v>286</v>
      </c>
      <c r="J278" s="3">
        <v>220000</v>
      </c>
      <c r="K278" s="3" t="s">
        <v>81</v>
      </c>
      <c r="L278" s="3" t="s">
        <v>49</v>
      </c>
      <c r="M278" s="3" t="s">
        <v>27</v>
      </c>
    </row>
    <row r="279" spans="1:13" ht="12.5" x14ac:dyDescent="0.25">
      <c r="A279" s="2">
        <v>45632.525783275458</v>
      </c>
      <c r="B279" s="3" t="s">
        <v>127</v>
      </c>
      <c r="D279" s="3" t="s">
        <v>32</v>
      </c>
      <c r="E279" s="3" t="s">
        <v>15</v>
      </c>
      <c r="F279" s="3" t="s">
        <v>171</v>
      </c>
      <c r="G279" s="3" t="s">
        <v>34</v>
      </c>
      <c r="H279" s="3" t="s">
        <v>453</v>
      </c>
      <c r="J279" s="3">
        <v>20000</v>
      </c>
      <c r="K279" s="3" t="s">
        <v>20</v>
      </c>
      <c r="L279" s="3" t="s">
        <v>21</v>
      </c>
      <c r="M279" s="3" t="s">
        <v>22</v>
      </c>
    </row>
    <row r="280" spans="1:13" ht="12.5" x14ac:dyDescent="0.25">
      <c r="A280" s="2">
        <v>45632.589615821758</v>
      </c>
      <c r="B280" s="3" t="s">
        <v>13</v>
      </c>
      <c r="D280" s="3" t="s">
        <v>23</v>
      </c>
      <c r="E280" s="3" t="s">
        <v>15</v>
      </c>
      <c r="F280" s="3" t="s">
        <v>219</v>
      </c>
      <c r="G280" s="3" t="s">
        <v>34</v>
      </c>
      <c r="H280" s="3" t="s">
        <v>454</v>
      </c>
      <c r="J280" s="3">
        <v>50000</v>
      </c>
      <c r="K280" s="3" t="s">
        <v>48</v>
      </c>
      <c r="L280" s="3" t="s">
        <v>49</v>
      </c>
      <c r="M280" s="3" t="s">
        <v>27</v>
      </c>
    </row>
    <row r="281" spans="1:13" ht="12.5" x14ac:dyDescent="0.25">
      <c r="A281" s="2">
        <v>45632.758634513884</v>
      </c>
      <c r="B281" s="3" t="s">
        <v>13</v>
      </c>
      <c r="D281" s="3" t="s">
        <v>23</v>
      </c>
      <c r="E281" s="3" t="s">
        <v>15</v>
      </c>
      <c r="F281" s="3" t="s">
        <v>455</v>
      </c>
      <c r="G281" s="3" t="s">
        <v>17</v>
      </c>
      <c r="H281" s="3" t="s">
        <v>47</v>
      </c>
      <c r="J281" s="3">
        <v>82500</v>
      </c>
      <c r="K281" s="3" t="s">
        <v>30</v>
      </c>
      <c r="L281" s="3" t="s">
        <v>49</v>
      </c>
      <c r="M281" s="3" t="s">
        <v>27</v>
      </c>
    </row>
    <row r="282" spans="1:13" ht="12.5" x14ac:dyDescent="0.25">
      <c r="A282" s="2">
        <v>45632.785500486112</v>
      </c>
      <c r="B282" s="3" t="s">
        <v>13</v>
      </c>
      <c r="D282" s="3" t="s">
        <v>23</v>
      </c>
      <c r="E282" s="3" t="s">
        <v>56</v>
      </c>
      <c r="F282" s="3" t="s">
        <v>28</v>
      </c>
      <c r="G282" s="3" t="s">
        <v>34</v>
      </c>
      <c r="H282" s="3" t="s">
        <v>220</v>
      </c>
      <c r="J282" s="3">
        <v>25000</v>
      </c>
      <c r="K282" s="3" t="s">
        <v>48</v>
      </c>
      <c r="L282" s="3" t="s">
        <v>21</v>
      </c>
      <c r="M282" s="3" t="s">
        <v>22</v>
      </c>
    </row>
    <row r="283" spans="1:13" ht="12.5" x14ac:dyDescent="0.25">
      <c r="A283" s="2">
        <v>45632.904418506943</v>
      </c>
      <c r="B283" s="3" t="s">
        <v>42</v>
      </c>
      <c r="C283" s="3" t="s">
        <v>456</v>
      </c>
      <c r="D283" s="3" t="s">
        <v>23</v>
      </c>
      <c r="E283" s="3" t="s">
        <v>33</v>
      </c>
      <c r="F283" s="3" t="s">
        <v>457</v>
      </c>
      <c r="G283" s="3" t="s">
        <v>17</v>
      </c>
      <c r="H283" s="3" t="s">
        <v>386</v>
      </c>
      <c r="J283" s="3">
        <v>15000</v>
      </c>
      <c r="K283" s="3" t="s">
        <v>20</v>
      </c>
      <c r="L283" s="3" t="s">
        <v>49</v>
      </c>
      <c r="M283" s="3" t="s">
        <v>22</v>
      </c>
    </row>
    <row r="284" spans="1:13" ht="12.5" x14ac:dyDescent="0.25">
      <c r="A284" s="2">
        <v>45633.558624386569</v>
      </c>
      <c r="B284" s="3" t="s">
        <v>13</v>
      </c>
      <c r="D284" s="3" t="s">
        <v>14</v>
      </c>
      <c r="E284" s="3" t="s">
        <v>15</v>
      </c>
      <c r="F284" s="3" t="s">
        <v>28</v>
      </c>
      <c r="G284" s="3" t="s">
        <v>34</v>
      </c>
      <c r="H284" s="3" t="s">
        <v>220</v>
      </c>
      <c r="J284" s="3">
        <v>150000</v>
      </c>
      <c r="K284" s="3" t="s">
        <v>58</v>
      </c>
      <c r="L284" s="3" t="s">
        <v>49</v>
      </c>
      <c r="M284" s="3" t="s">
        <v>27</v>
      </c>
    </row>
    <row r="285" spans="1:13" ht="12.5" x14ac:dyDescent="0.25">
      <c r="A285" s="2">
        <v>45633.691834479163</v>
      </c>
      <c r="B285" s="3" t="s">
        <v>42</v>
      </c>
      <c r="C285" s="3" t="s">
        <v>458</v>
      </c>
      <c r="D285" s="3" t="s">
        <v>14</v>
      </c>
      <c r="E285" s="3" t="s">
        <v>15</v>
      </c>
      <c r="F285" s="3" t="s">
        <v>459</v>
      </c>
      <c r="G285" s="3" t="s">
        <v>17</v>
      </c>
      <c r="H285" s="3" t="s">
        <v>95</v>
      </c>
      <c r="J285" s="3">
        <v>70000</v>
      </c>
      <c r="K285" s="3" t="s">
        <v>48</v>
      </c>
      <c r="L285" s="3" t="s">
        <v>49</v>
      </c>
      <c r="M285" s="3" t="s">
        <v>22</v>
      </c>
    </row>
    <row r="286" spans="1:13" ht="12.5" x14ac:dyDescent="0.25">
      <c r="A286" s="2">
        <v>45634.599344085647</v>
      </c>
      <c r="B286" s="3" t="s">
        <v>13</v>
      </c>
      <c r="D286" s="3" t="s">
        <v>32</v>
      </c>
      <c r="E286" s="3" t="s">
        <v>33</v>
      </c>
      <c r="F286" s="3" t="s">
        <v>113</v>
      </c>
      <c r="G286" s="3" t="s">
        <v>17</v>
      </c>
      <c r="H286" s="3" t="s">
        <v>95</v>
      </c>
      <c r="J286" s="4">
        <v>30000</v>
      </c>
      <c r="K286" s="3" t="s">
        <v>460</v>
      </c>
      <c r="L286" s="3" t="s">
        <v>49</v>
      </c>
      <c r="M286" s="3" t="s">
        <v>27</v>
      </c>
    </row>
    <row r="287" spans="1:13" ht="12.5" x14ac:dyDescent="0.25">
      <c r="A287" s="2">
        <v>45634.758898171298</v>
      </c>
      <c r="B287" s="3" t="s">
        <v>13</v>
      </c>
      <c r="D287" s="3" t="s">
        <v>84</v>
      </c>
      <c r="E287" s="3" t="s">
        <v>59</v>
      </c>
      <c r="F287" s="3" t="s">
        <v>204</v>
      </c>
      <c r="G287" s="3" t="s">
        <v>34</v>
      </c>
      <c r="H287" s="3" t="s">
        <v>461</v>
      </c>
      <c r="J287" s="3">
        <v>20000</v>
      </c>
      <c r="K287" s="3" t="s">
        <v>53</v>
      </c>
      <c r="L287" s="3" t="s">
        <v>54</v>
      </c>
      <c r="M287" s="3" t="s">
        <v>27</v>
      </c>
    </row>
    <row r="288" spans="1:13" ht="12.5" x14ac:dyDescent="0.25">
      <c r="A288" s="2">
        <v>45637.526860324069</v>
      </c>
      <c r="B288" s="3" t="s">
        <v>13</v>
      </c>
      <c r="D288" s="3" t="s">
        <v>23</v>
      </c>
      <c r="E288" s="3" t="s">
        <v>15</v>
      </c>
      <c r="F288" s="3" t="s">
        <v>51</v>
      </c>
      <c r="G288" s="3" t="s">
        <v>17</v>
      </c>
      <c r="H288" s="3" t="s">
        <v>462</v>
      </c>
      <c r="J288" s="3" t="s">
        <v>463</v>
      </c>
      <c r="K288" s="3" t="s">
        <v>36</v>
      </c>
      <c r="L288" s="3" t="s">
        <v>31</v>
      </c>
      <c r="M288" s="3" t="s">
        <v>27</v>
      </c>
    </row>
    <row r="289" spans="1:13" ht="12.5" x14ac:dyDescent="0.25">
      <c r="A289" s="2">
        <v>45637.534485682874</v>
      </c>
      <c r="B289" s="3" t="s">
        <v>13</v>
      </c>
      <c r="D289" s="3" t="s">
        <v>23</v>
      </c>
      <c r="E289" s="3" t="s">
        <v>56</v>
      </c>
      <c r="F289" s="3" t="s">
        <v>108</v>
      </c>
      <c r="G289" s="3" t="s">
        <v>34</v>
      </c>
      <c r="H289" s="3" t="s">
        <v>278</v>
      </c>
      <c r="J289" s="4">
        <v>73000</v>
      </c>
      <c r="K289" s="3" t="s">
        <v>81</v>
      </c>
      <c r="L289" s="3" t="s">
        <v>49</v>
      </c>
      <c r="M289" s="3" t="s">
        <v>27</v>
      </c>
    </row>
    <row r="290" spans="1:13" ht="12.5" x14ac:dyDescent="0.25">
      <c r="A290" s="2">
        <v>45638.706989282407</v>
      </c>
      <c r="B290" s="3" t="s">
        <v>13</v>
      </c>
      <c r="D290" s="3" t="s">
        <v>14</v>
      </c>
      <c r="E290" s="3" t="s">
        <v>56</v>
      </c>
      <c r="F290" s="3" t="s">
        <v>464</v>
      </c>
      <c r="G290" s="3" t="s">
        <v>34</v>
      </c>
      <c r="H290" s="3" t="s">
        <v>465</v>
      </c>
      <c r="I290" s="3" t="s">
        <v>233</v>
      </c>
      <c r="J290" s="3">
        <v>45000</v>
      </c>
      <c r="K290" s="3" t="s">
        <v>374</v>
      </c>
      <c r="L290" s="3" t="s">
        <v>54</v>
      </c>
      <c r="M290" s="3" t="s">
        <v>27</v>
      </c>
    </row>
    <row r="291" spans="1:13" ht="12.5" x14ac:dyDescent="0.25">
      <c r="A291" s="2">
        <v>45663.494890821763</v>
      </c>
      <c r="B291" s="3" t="s">
        <v>13</v>
      </c>
      <c r="D291" s="3" t="s">
        <v>32</v>
      </c>
      <c r="E291" s="3" t="s">
        <v>33</v>
      </c>
      <c r="F291" s="3" t="s">
        <v>466</v>
      </c>
      <c r="G291" s="3" t="s">
        <v>17</v>
      </c>
      <c r="H291" s="3" t="s">
        <v>128</v>
      </c>
      <c r="J291" s="3">
        <v>25000</v>
      </c>
      <c r="K291" s="3" t="s">
        <v>138</v>
      </c>
      <c r="L291" s="3" t="s">
        <v>49</v>
      </c>
      <c r="M291" s="3" t="s">
        <v>27</v>
      </c>
    </row>
    <row r="292" spans="1:13" ht="12.5" x14ac:dyDescent="0.25">
      <c r="A292" s="2">
        <v>45665.862506087964</v>
      </c>
      <c r="B292" s="3" t="s">
        <v>127</v>
      </c>
      <c r="D292" s="3" t="s">
        <v>32</v>
      </c>
      <c r="E292" s="3" t="s">
        <v>33</v>
      </c>
      <c r="F292" s="3" t="s">
        <v>306</v>
      </c>
      <c r="G292" s="3" t="s">
        <v>17</v>
      </c>
      <c r="H292" s="3" t="s">
        <v>61</v>
      </c>
      <c r="J292" s="3">
        <v>50000</v>
      </c>
      <c r="K292" s="3" t="s">
        <v>48</v>
      </c>
      <c r="L292" s="3" t="s">
        <v>31</v>
      </c>
      <c r="M292" s="3" t="s">
        <v>27</v>
      </c>
    </row>
    <row r="293" spans="1:13" ht="12.5" x14ac:dyDescent="0.25">
      <c r="A293" s="2">
        <v>45671.443334479161</v>
      </c>
      <c r="B293" s="3" t="s">
        <v>127</v>
      </c>
      <c r="D293" s="3" t="s">
        <v>69</v>
      </c>
      <c r="E293" s="3" t="s">
        <v>56</v>
      </c>
      <c r="F293" s="3" t="s">
        <v>19</v>
      </c>
      <c r="G293" s="3" t="s">
        <v>34</v>
      </c>
      <c r="H293" s="3" t="s">
        <v>467</v>
      </c>
      <c r="J293" s="3" t="s">
        <v>19</v>
      </c>
      <c r="K293" s="3" t="s">
        <v>468</v>
      </c>
      <c r="L293" s="3" t="s">
        <v>21</v>
      </c>
      <c r="M293" s="3" t="s">
        <v>22</v>
      </c>
    </row>
    <row r="294" spans="1:13" ht="12.5" x14ac:dyDescent="0.25">
      <c r="A294" s="2">
        <v>45672.470794664347</v>
      </c>
      <c r="B294" s="3" t="s">
        <v>127</v>
      </c>
      <c r="D294" s="3" t="s">
        <v>14</v>
      </c>
      <c r="E294" s="3" t="s">
        <v>56</v>
      </c>
      <c r="F294" s="3" t="s">
        <v>63</v>
      </c>
      <c r="G294" s="3" t="s">
        <v>34</v>
      </c>
      <c r="H294" s="3" t="s">
        <v>61</v>
      </c>
      <c r="J294" s="3">
        <v>260000</v>
      </c>
      <c r="K294" s="3" t="s">
        <v>87</v>
      </c>
      <c r="L294" s="3" t="s">
        <v>54</v>
      </c>
      <c r="M294" s="3" t="s">
        <v>27</v>
      </c>
    </row>
    <row r="295" spans="1:13" ht="12.5" x14ac:dyDescent="0.25">
      <c r="A295" s="2">
        <v>45674.384607997687</v>
      </c>
      <c r="B295" s="3" t="s">
        <v>127</v>
      </c>
      <c r="D295" s="3" t="s">
        <v>69</v>
      </c>
      <c r="E295" s="3" t="s">
        <v>56</v>
      </c>
      <c r="F295" s="3" t="s">
        <v>225</v>
      </c>
      <c r="G295" s="3" t="s">
        <v>34</v>
      </c>
      <c r="H295" s="3" t="s">
        <v>469</v>
      </c>
      <c r="J295" s="3" t="s">
        <v>470</v>
      </c>
      <c r="K295" s="3" t="s">
        <v>471</v>
      </c>
      <c r="L295" s="3" t="s">
        <v>21</v>
      </c>
      <c r="M295" s="3" t="s">
        <v>27</v>
      </c>
    </row>
    <row r="297" spans="1:13" ht="15.75" customHeight="1" x14ac:dyDescent="0.25">
      <c r="A297" t="s">
        <v>472</v>
      </c>
      <c r="B297" t="s">
        <v>473</v>
      </c>
    </row>
    <row r="298" spans="1:13" ht="15.75" customHeight="1" x14ac:dyDescent="0.25">
      <c r="A298">
        <f>COUNTA(A1:A295)</f>
        <v>295</v>
      </c>
      <c r="B298">
        <f>COUNTBLANK(Table1[What is your Current Role?])</f>
        <v>0</v>
      </c>
      <c r="C298">
        <f>COUNTBLANK(Table1[If other, please indicate your role here])</f>
        <v>221</v>
      </c>
      <c r="D298">
        <f>COUNTBLANK(Table1[What is your Level?])</f>
        <v>0</v>
      </c>
      <c r="E298">
        <f>COUNTBLANK(Table1[How many years of experience do you have in the data Field?])</f>
        <v>0</v>
      </c>
      <c r="F298">
        <f>COUNTBLANK(Table1[What industry is  your Employer? eg Fintech, Utilities, HR, Gaming, Health etc.])</f>
        <v>0</v>
      </c>
      <c r="G298">
        <f>COUNTBLANK(Table1[What is your gender])</f>
        <v>0</v>
      </c>
      <c r="H298">
        <f>COUNTBLANK(Table1[What is your main Tech stack?])</f>
        <v>0</v>
      </c>
      <c r="I298">
        <f>COUNTBLANK(Table1[If other, please indicate your tool stack here])</f>
        <v>260</v>
      </c>
      <c r="J298">
        <f>COUNTBLANK(Table1[What is your monthly Gross Salary in Kes per month?])</f>
        <v>0</v>
      </c>
      <c r="K298">
        <f>COUNTBLANK(Table1[Any other benefits?])</f>
        <v>0</v>
      </c>
      <c r="L298">
        <f>COUNTBLANK(Table1[What is your work setup?])</f>
        <v>0</v>
      </c>
      <c r="M298">
        <f>COUNTBLANK(Table1[Employer Type])</f>
        <v>0</v>
      </c>
    </row>
    <row r="299" spans="1:13" ht="15.75" customHeight="1" x14ac:dyDescent="0.25">
      <c r="B299" t="s">
        <v>474</v>
      </c>
    </row>
    <row r="300" spans="1:13" ht="15.75" customHeight="1" x14ac:dyDescent="0.25">
      <c r="B300" s="7">
        <f>IFERROR(B298/$A$298,0)</f>
        <v>0</v>
      </c>
      <c r="C300" s="7">
        <f t="shared" ref="C300:M300" si="0">IFERROR(C298/$A$298,0)</f>
        <v>0.74915254237288131</v>
      </c>
      <c r="D300" s="7">
        <f t="shared" si="0"/>
        <v>0</v>
      </c>
      <c r="E300" s="7">
        <f t="shared" si="0"/>
        <v>0</v>
      </c>
      <c r="F300" s="7">
        <f t="shared" si="0"/>
        <v>0</v>
      </c>
      <c r="G300" s="7">
        <f t="shared" si="0"/>
        <v>0</v>
      </c>
      <c r="H300" s="7">
        <f t="shared" si="0"/>
        <v>0</v>
      </c>
      <c r="I300" s="7">
        <f t="shared" si="0"/>
        <v>0.88135593220338981</v>
      </c>
      <c r="J300" s="7">
        <f t="shared" si="0"/>
        <v>0</v>
      </c>
      <c r="K300" s="7">
        <f t="shared" si="0"/>
        <v>0</v>
      </c>
      <c r="L300" s="7">
        <f t="shared" si="0"/>
        <v>0</v>
      </c>
      <c r="M300" s="7">
        <f t="shared" si="0"/>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6CF8-0D7D-4E14-AB50-5CC069D2E961}">
  <dimension ref="A1:AF251"/>
  <sheetViews>
    <sheetView zoomScale="70" zoomScaleNormal="70" workbookViewId="0">
      <selection activeCell="C4" sqref="C4"/>
    </sheetView>
  </sheetViews>
  <sheetFormatPr defaultRowHeight="12.5" x14ac:dyDescent="0.25"/>
  <cols>
    <col min="1" max="1" width="15.81640625" bestFit="1" customWidth="1"/>
    <col min="2" max="2" width="11.08984375" bestFit="1" customWidth="1"/>
    <col min="3" max="3" width="22.90625" bestFit="1" customWidth="1"/>
    <col min="4" max="4" width="39.1796875" bestFit="1" customWidth="1"/>
    <col min="5" max="5" width="43.7265625" bestFit="1" customWidth="1"/>
    <col min="6" max="6" width="11" bestFit="1" customWidth="1"/>
    <col min="7" max="7" width="17.453125" bestFit="1" customWidth="1"/>
    <col min="8" max="8" width="14.6328125" bestFit="1" customWidth="1"/>
    <col min="9" max="9" width="17.453125" bestFit="1" customWidth="1"/>
    <col min="10" max="10" width="15.26953125" bestFit="1" customWidth="1"/>
    <col min="11" max="11" width="12.7265625" bestFit="1" customWidth="1"/>
    <col min="12" max="12" width="14" bestFit="1" customWidth="1"/>
    <col min="13" max="13" width="17.26953125" bestFit="1" customWidth="1"/>
    <col min="14" max="14" width="22.81640625" bestFit="1" customWidth="1"/>
    <col min="15" max="15" width="16.1796875" bestFit="1" customWidth="1"/>
    <col min="16" max="16" width="23.7265625" bestFit="1" customWidth="1"/>
    <col min="17" max="17" width="27" bestFit="1" customWidth="1"/>
    <col min="18" max="18" width="17.90625" bestFit="1" customWidth="1"/>
    <col min="19" max="19" width="10.36328125" bestFit="1" customWidth="1"/>
    <col min="20" max="20" width="13.7265625" bestFit="1" customWidth="1"/>
    <col min="21" max="21" width="17.7265625" bestFit="1" customWidth="1"/>
    <col min="22" max="22" width="27.6328125" bestFit="1" customWidth="1"/>
    <col min="23" max="23" width="19.26953125" bestFit="1" customWidth="1"/>
    <col min="24" max="24" width="18" bestFit="1" customWidth="1"/>
    <col min="25" max="25" width="17.453125" bestFit="1" customWidth="1"/>
    <col min="26" max="26" width="24.6328125" bestFit="1" customWidth="1"/>
    <col min="27" max="27" width="31.54296875" bestFit="1" customWidth="1"/>
    <col min="28" max="28" width="25.90625" bestFit="1" customWidth="1"/>
    <col min="29" max="29" width="28.6328125" bestFit="1" customWidth="1"/>
    <col min="30" max="30" width="15" bestFit="1" customWidth="1"/>
    <col min="31" max="31" width="14" bestFit="1" customWidth="1"/>
    <col min="32" max="32" width="16.81640625" bestFit="1" customWidth="1"/>
    <col min="33" max="33" width="10.453125" bestFit="1" customWidth="1"/>
    <col min="34" max="34" width="11.54296875" bestFit="1" customWidth="1"/>
    <col min="35" max="35" width="14.81640625" bestFit="1" customWidth="1"/>
    <col min="36" max="36" width="21.1796875" bestFit="1" customWidth="1"/>
    <col min="37" max="37" width="14.26953125" bestFit="1" customWidth="1"/>
    <col min="38" max="38" width="21.90625" bestFit="1" customWidth="1"/>
    <col min="39" max="39" width="26.08984375" bestFit="1" customWidth="1"/>
    <col min="40" max="40" width="17" bestFit="1" customWidth="1"/>
    <col min="41" max="41" width="7.54296875" bestFit="1" customWidth="1"/>
    <col min="42" max="42" width="16.6328125" bestFit="1" customWidth="1"/>
    <col min="43" max="43" width="12.453125" bestFit="1" customWidth="1"/>
    <col min="44" max="44" width="23.36328125" bestFit="1" customWidth="1"/>
    <col min="45" max="45" width="14.26953125" bestFit="1" customWidth="1"/>
    <col min="46" max="46" width="13" bestFit="1" customWidth="1"/>
    <col min="47" max="47" width="12.26953125" bestFit="1" customWidth="1"/>
    <col min="48" max="48" width="19.90625" bestFit="1" customWidth="1"/>
    <col min="49" max="49" width="27.54296875" bestFit="1" customWidth="1"/>
    <col min="50" max="50" width="21.54296875" bestFit="1" customWidth="1"/>
    <col min="51" max="51" width="24.453125" bestFit="1" customWidth="1"/>
    <col min="52" max="52" width="17.90625" bestFit="1" customWidth="1"/>
    <col min="53" max="53" width="16.08984375" bestFit="1" customWidth="1"/>
  </cols>
  <sheetData>
    <row r="1" spans="1:32" x14ac:dyDescent="0.25">
      <c r="A1" t="s">
        <v>477</v>
      </c>
      <c r="B1" t="s">
        <v>478</v>
      </c>
      <c r="C1" t="s">
        <v>479</v>
      </c>
      <c r="D1" t="s">
        <v>480</v>
      </c>
      <c r="E1" s="10" t="s">
        <v>589</v>
      </c>
      <c r="F1" t="s">
        <v>481</v>
      </c>
      <c r="G1" t="s">
        <v>476</v>
      </c>
      <c r="H1" t="s">
        <v>482</v>
      </c>
      <c r="I1" t="s">
        <v>12</v>
      </c>
      <c r="J1" t="s">
        <v>592</v>
      </c>
      <c r="K1" t="s">
        <v>593</v>
      </c>
      <c r="L1" t="s">
        <v>594</v>
      </c>
      <c r="M1" t="s">
        <v>595</v>
      </c>
      <c r="N1" t="s">
        <v>596</v>
      </c>
      <c r="O1" t="s">
        <v>597</v>
      </c>
      <c r="P1" t="s">
        <v>598</v>
      </c>
      <c r="Q1" t="s">
        <v>599</v>
      </c>
      <c r="R1" t="s">
        <v>600</v>
      </c>
      <c r="S1" t="s">
        <v>601</v>
      </c>
      <c r="T1" t="s">
        <v>538</v>
      </c>
      <c r="U1" t="s">
        <v>602</v>
      </c>
      <c r="V1" t="s">
        <v>603</v>
      </c>
      <c r="W1" t="s">
        <v>604</v>
      </c>
      <c r="X1" t="s">
        <v>605</v>
      </c>
      <c r="Y1" t="s">
        <v>606</v>
      </c>
      <c r="Z1" t="s">
        <v>607</v>
      </c>
      <c r="AA1" t="s">
        <v>608</v>
      </c>
      <c r="AB1" t="s">
        <v>609</v>
      </c>
      <c r="AC1" t="s">
        <v>610</v>
      </c>
      <c r="AD1" t="s">
        <v>542</v>
      </c>
      <c r="AE1" t="s">
        <v>612</v>
      </c>
      <c r="AF1" t="s">
        <v>613</v>
      </c>
    </row>
    <row r="2" spans="1:32" x14ac:dyDescent="0.25">
      <c r="A2" s="6" t="s">
        <v>13</v>
      </c>
      <c r="B2" s="6" t="s">
        <v>32</v>
      </c>
      <c r="C2" s="6" t="s">
        <v>630</v>
      </c>
      <c r="D2" s="6" t="s">
        <v>46</v>
      </c>
      <c r="E2" s="6" t="str">
        <f>VLOOKUP(Table1__4[[#This Row],[Industry]],'Industry Ref'!A:B,2)</f>
        <v>Education and Research</v>
      </c>
      <c r="F2" s="6" t="s">
        <v>34</v>
      </c>
      <c r="G2">
        <v>15000</v>
      </c>
      <c r="H2" s="6" t="s">
        <v>21</v>
      </c>
      <c r="I2" s="6" t="s">
        <v>22</v>
      </c>
      <c r="J2">
        <v>1</v>
      </c>
      <c r="K2">
        <v>1</v>
      </c>
      <c r="L2">
        <v>1</v>
      </c>
      <c r="M2">
        <v>1</v>
      </c>
      <c r="N2">
        <v>1</v>
      </c>
      <c r="O2">
        <v>1</v>
      </c>
      <c r="P2">
        <v>0</v>
      </c>
      <c r="Q2">
        <v>0</v>
      </c>
      <c r="R2">
        <v>0</v>
      </c>
      <c r="S2">
        <v>0</v>
      </c>
      <c r="T2">
        <v>0</v>
      </c>
      <c r="U2">
        <v>1</v>
      </c>
      <c r="V2">
        <v>0</v>
      </c>
      <c r="W2">
        <v>0</v>
      </c>
      <c r="X2">
        <v>0</v>
      </c>
      <c r="Y2">
        <v>0</v>
      </c>
      <c r="Z2">
        <v>0</v>
      </c>
      <c r="AA2">
        <v>0</v>
      </c>
      <c r="AB2">
        <v>0</v>
      </c>
      <c r="AC2">
        <v>0</v>
      </c>
      <c r="AD2">
        <v>0</v>
      </c>
      <c r="AE2">
        <v>6</v>
      </c>
      <c r="AF2">
        <v>1</v>
      </c>
    </row>
    <row r="3" spans="1:32" x14ac:dyDescent="0.25">
      <c r="A3" s="6" t="s">
        <v>42</v>
      </c>
      <c r="B3" s="6" t="s">
        <v>475</v>
      </c>
      <c r="C3" s="6" t="s">
        <v>15</v>
      </c>
      <c r="D3" s="6" t="s">
        <v>483</v>
      </c>
      <c r="E3" s="6" t="str">
        <f>VLOOKUP(Table1__4[[#This Row],[Industry]],'Industry Ref'!A:B,2)</f>
        <v>NGO</v>
      </c>
      <c r="F3" s="6" t="s">
        <v>34</v>
      </c>
      <c r="G3">
        <v>375000</v>
      </c>
      <c r="H3" s="6" t="s">
        <v>484</v>
      </c>
      <c r="I3" s="6" t="s">
        <v>27</v>
      </c>
      <c r="J3">
        <v>1</v>
      </c>
      <c r="K3">
        <v>0</v>
      </c>
      <c r="L3">
        <v>1</v>
      </c>
      <c r="M3">
        <v>1</v>
      </c>
      <c r="N3">
        <v>1</v>
      </c>
      <c r="O3">
        <v>0</v>
      </c>
      <c r="P3">
        <v>0</v>
      </c>
      <c r="Q3">
        <v>1</v>
      </c>
      <c r="R3">
        <v>0</v>
      </c>
      <c r="S3">
        <v>1</v>
      </c>
      <c r="T3">
        <v>0</v>
      </c>
      <c r="U3">
        <v>0</v>
      </c>
      <c r="V3">
        <v>1</v>
      </c>
      <c r="W3">
        <v>0</v>
      </c>
      <c r="X3">
        <v>0</v>
      </c>
      <c r="Y3">
        <v>0</v>
      </c>
      <c r="Z3">
        <v>0</v>
      </c>
      <c r="AA3">
        <v>1</v>
      </c>
      <c r="AB3">
        <v>0</v>
      </c>
      <c r="AC3">
        <v>0</v>
      </c>
      <c r="AD3">
        <v>0</v>
      </c>
      <c r="AE3">
        <v>6</v>
      </c>
      <c r="AF3">
        <v>2</v>
      </c>
    </row>
    <row r="4" spans="1:32" x14ac:dyDescent="0.25">
      <c r="A4" s="6" t="s">
        <v>55</v>
      </c>
      <c r="B4" s="6" t="s">
        <v>475</v>
      </c>
      <c r="C4" s="6" t="s">
        <v>56</v>
      </c>
      <c r="D4" s="6" t="s">
        <v>24</v>
      </c>
      <c r="E4" s="6" t="str">
        <f>VLOOKUP(Table1__4[[#This Row],[Industry]],'Industry Ref'!A:B,2)</f>
        <v>Information Technology and software development:</v>
      </c>
      <c r="F4" s="6" t="s">
        <v>34</v>
      </c>
      <c r="G4">
        <v>335000</v>
      </c>
      <c r="H4" s="6" t="s">
        <v>21</v>
      </c>
      <c r="I4" s="6" t="s">
        <v>27</v>
      </c>
      <c r="J4">
        <v>1</v>
      </c>
      <c r="K4">
        <v>1</v>
      </c>
      <c r="L4">
        <v>0</v>
      </c>
      <c r="M4">
        <v>0</v>
      </c>
      <c r="N4">
        <v>0</v>
      </c>
      <c r="O4">
        <v>0</v>
      </c>
      <c r="P4">
        <v>1</v>
      </c>
      <c r="Q4">
        <v>0</v>
      </c>
      <c r="R4">
        <v>0</v>
      </c>
      <c r="S4">
        <v>0</v>
      </c>
      <c r="T4">
        <v>0</v>
      </c>
      <c r="U4">
        <v>1</v>
      </c>
      <c r="V4">
        <v>1</v>
      </c>
      <c r="W4">
        <v>0</v>
      </c>
      <c r="X4">
        <v>0</v>
      </c>
      <c r="Y4">
        <v>0</v>
      </c>
      <c r="Z4">
        <v>0</v>
      </c>
      <c r="AA4">
        <v>1</v>
      </c>
      <c r="AB4">
        <v>0</v>
      </c>
      <c r="AC4">
        <v>0</v>
      </c>
      <c r="AD4">
        <v>0</v>
      </c>
      <c r="AE4">
        <v>3</v>
      </c>
      <c r="AF4">
        <v>3</v>
      </c>
    </row>
    <row r="5" spans="1:32" x14ac:dyDescent="0.25">
      <c r="A5" s="6" t="s">
        <v>13</v>
      </c>
      <c r="B5" s="6" t="s">
        <v>485</v>
      </c>
      <c r="C5" s="6" t="s">
        <v>59</v>
      </c>
      <c r="D5" s="6" t="s">
        <v>60</v>
      </c>
      <c r="E5" s="6" t="str">
        <f>VLOOKUP(Table1__4[[#This Row],[Industry]],'Industry Ref'!A:B,2)</f>
        <v>Information Technology and software development:</v>
      </c>
      <c r="F5" s="6" t="s">
        <v>17</v>
      </c>
      <c r="G5">
        <v>310000</v>
      </c>
      <c r="H5" s="6" t="s">
        <v>484</v>
      </c>
      <c r="I5" s="6" t="s">
        <v>27</v>
      </c>
      <c r="J5">
        <v>1</v>
      </c>
      <c r="K5">
        <v>1</v>
      </c>
      <c r="L5">
        <v>1</v>
      </c>
      <c r="M5">
        <v>1</v>
      </c>
      <c r="N5">
        <v>0</v>
      </c>
      <c r="O5">
        <v>0</v>
      </c>
      <c r="P5">
        <v>0</v>
      </c>
      <c r="Q5">
        <v>0</v>
      </c>
      <c r="R5">
        <v>0</v>
      </c>
      <c r="S5">
        <v>0</v>
      </c>
      <c r="T5">
        <v>0</v>
      </c>
      <c r="U5">
        <v>1</v>
      </c>
      <c r="V5">
        <v>1</v>
      </c>
      <c r="W5">
        <v>1</v>
      </c>
      <c r="X5">
        <v>0</v>
      </c>
      <c r="Y5">
        <v>0</v>
      </c>
      <c r="Z5">
        <v>1</v>
      </c>
      <c r="AA5">
        <v>1</v>
      </c>
      <c r="AB5">
        <v>1</v>
      </c>
      <c r="AC5">
        <v>1</v>
      </c>
      <c r="AD5">
        <v>0</v>
      </c>
      <c r="AE5">
        <v>4</v>
      </c>
      <c r="AF5">
        <v>7</v>
      </c>
    </row>
    <row r="6" spans="1:32" x14ac:dyDescent="0.25">
      <c r="A6" s="6" t="s">
        <v>55</v>
      </c>
      <c r="B6" s="6" t="s">
        <v>475</v>
      </c>
      <c r="C6" s="6" t="s">
        <v>56</v>
      </c>
      <c r="D6" s="6" t="s">
        <v>63</v>
      </c>
      <c r="E6" s="6" t="str">
        <f>VLOOKUP(Table1__4[[#This Row],[Industry]],'Industry Ref'!A:B,2)</f>
        <v>Banking, Insurance and Finance</v>
      </c>
      <c r="F6" s="6" t="s">
        <v>34</v>
      </c>
      <c r="G6">
        <v>280000</v>
      </c>
      <c r="H6" s="6" t="s">
        <v>484</v>
      </c>
      <c r="I6" s="6" t="s">
        <v>27</v>
      </c>
      <c r="J6">
        <v>1</v>
      </c>
      <c r="K6">
        <v>1</v>
      </c>
      <c r="L6">
        <v>0</v>
      </c>
      <c r="M6">
        <v>0</v>
      </c>
      <c r="N6">
        <v>0</v>
      </c>
      <c r="O6">
        <v>0</v>
      </c>
      <c r="P6">
        <v>0</v>
      </c>
      <c r="Q6">
        <v>0</v>
      </c>
      <c r="R6">
        <v>0</v>
      </c>
      <c r="S6">
        <v>0</v>
      </c>
      <c r="T6">
        <v>1</v>
      </c>
      <c r="U6">
        <v>0</v>
      </c>
      <c r="V6">
        <v>1</v>
      </c>
      <c r="W6">
        <v>1</v>
      </c>
      <c r="X6">
        <v>0</v>
      </c>
      <c r="Y6">
        <v>0</v>
      </c>
      <c r="Z6">
        <v>0</v>
      </c>
      <c r="AA6">
        <v>0</v>
      </c>
      <c r="AB6">
        <v>0</v>
      </c>
      <c r="AC6">
        <v>0</v>
      </c>
      <c r="AD6">
        <v>1</v>
      </c>
      <c r="AE6">
        <v>3</v>
      </c>
      <c r="AF6">
        <v>2</v>
      </c>
    </row>
    <row r="7" spans="1:32" x14ac:dyDescent="0.25">
      <c r="A7" s="6" t="s">
        <v>13</v>
      </c>
      <c r="B7" s="6" t="s">
        <v>475</v>
      </c>
      <c r="C7" s="6" t="s">
        <v>59</v>
      </c>
      <c r="D7" s="6" t="s">
        <v>486</v>
      </c>
      <c r="E7" s="6" t="str">
        <f>VLOOKUP(Table1__4[[#This Row],[Industry]],'Industry Ref'!A:B,2)</f>
        <v>Other</v>
      </c>
      <c r="F7" s="6" t="s">
        <v>17</v>
      </c>
      <c r="G7">
        <v>230000</v>
      </c>
      <c r="H7" s="6" t="s">
        <v>49</v>
      </c>
      <c r="I7" s="6" t="s">
        <v>27</v>
      </c>
      <c r="J7">
        <v>0</v>
      </c>
      <c r="K7">
        <v>0</v>
      </c>
      <c r="L7">
        <v>1</v>
      </c>
      <c r="M7">
        <v>1</v>
      </c>
      <c r="N7">
        <v>0</v>
      </c>
      <c r="O7">
        <v>0</v>
      </c>
      <c r="P7">
        <v>0</v>
      </c>
      <c r="Q7">
        <v>0</v>
      </c>
      <c r="R7">
        <v>0</v>
      </c>
      <c r="S7">
        <v>1</v>
      </c>
      <c r="T7">
        <v>0</v>
      </c>
      <c r="U7">
        <v>0</v>
      </c>
      <c r="V7">
        <v>1</v>
      </c>
      <c r="W7">
        <v>1</v>
      </c>
      <c r="X7">
        <v>0</v>
      </c>
      <c r="Y7">
        <v>0</v>
      </c>
      <c r="Z7">
        <v>0</v>
      </c>
      <c r="AA7">
        <v>1</v>
      </c>
      <c r="AB7">
        <v>0</v>
      </c>
      <c r="AC7">
        <v>0</v>
      </c>
      <c r="AD7">
        <v>0</v>
      </c>
      <c r="AE7">
        <v>3</v>
      </c>
      <c r="AF7">
        <v>3</v>
      </c>
    </row>
    <row r="8" spans="1:32" x14ac:dyDescent="0.25">
      <c r="A8" s="6" t="s">
        <v>13</v>
      </c>
      <c r="B8" s="6" t="s">
        <v>487</v>
      </c>
      <c r="C8" s="6" t="s">
        <v>59</v>
      </c>
      <c r="D8" s="6" t="s">
        <v>70</v>
      </c>
      <c r="E8" s="6" t="str">
        <f>VLOOKUP(Table1__4[[#This Row],[Industry]],'Industry Ref'!A:B,2)</f>
        <v>Information Technology and software development:</v>
      </c>
      <c r="F8" s="6" t="s">
        <v>34</v>
      </c>
      <c r="G8">
        <v>200000</v>
      </c>
      <c r="H8" s="6" t="s">
        <v>484</v>
      </c>
      <c r="I8" s="6" t="s">
        <v>27</v>
      </c>
      <c r="J8">
        <v>1</v>
      </c>
      <c r="K8">
        <v>1</v>
      </c>
      <c r="L8">
        <v>1</v>
      </c>
      <c r="M8">
        <v>1</v>
      </c>
      <c r="N8">
        <v>0</v>
      </c>
      <c r="O8">
        <v>0</v>
      </c>
      <c r="P8">
        <v>0</v>
      </c>
      <c r="Q8">
        <v>0</v>
      </c>
      <c r="R8">
        <v>0</v>
      </c>
      <c r="S8">
        <v>0</v>
      </c>
      <c r="T8">
        <v>0</v>
      </c>
      <c r="U8">
        <v>1</v>
      </c>
      <c r="V8">
        <v>1</v>
      </c>
      <c r="W8">
        <v>1</v>
      </c>
      <c r="X8">
        <v>0</v>
      </c>
      <c r="Y8">
        <v>0</v>
      </c>
      <c r="Z8">
        <v>1</v>
      </c>
      <c r="AA8">
        <v>1</v>
      </c>
      <c r="AB8">
        <v>0</v>
      </c>
      <c r="AC8">
        <v>0</v>
      </c>
      <c r="AD8">
        <v>0</v>
      </c>
      <c r="AE8">
        <v>4</v>
      </c>
      <c r="AF8">
        <v>5</v>
      </c>
    </row>
    <row r="9" spans="1:32" x14ac:dyDescent="0.25">
      <c r="A9" s="6" t="s">
        <v>13</v>
      </c>
      <c r="B9" s="6" t="s">
        <v>475</v>
      </c>
      <c r="C9" s="6" t="s">
        <v>56</v>
      </c>
      <c r="D9" s="6" t="s">
        <v>483</v>
      </c>
      <c r="E9" s="6" t="str">
        <f>VLOOKUP(Table1__4[[#This Row],[Industry]],'Industry Ref'!A:B,2)</f>
        <v>NGO</v>
      </c>
      <c r="F9" s="6" t="s">
        <v>34</v>
      </c>
      <c r="G9">
        <v>200000</v>
      </c>
      <c r="H9" s="6" t="s">
        <v>484</v>
      </c>
      <c r="I9" s="6" t="s">
        <v>27</v>
      </c>
      <c r="J9">
        <v>1</v>
      </c>
      <c r="K9">
        <v>0</v>
      </c>
      <c r="L9">
        <v>1</v>
      </c>
      <c r="M9">
        <v>1</v>
      </c>
      <c r="N9">
        <v>0</v>
      </c>
      <c r="O9">
        <v>1</v>
      </c>
      <c r="P9">
        <v>0</v>
      </c>
      <c r="Q9">
        <v>0</v>
      </c>
      <c r="R9">
        <v>0</v>
      </c>
      <c r="S9">
        <v>0</v>
      </c>
      <c r="T9">
        <v>0</v>
      </c>
      <c r="U9">
        <v>0</v>
      </c>
      <c r="V9">
        <v>1</v>
      </c>
      <c r="W9">
        <v>1</v>
      </c>
      <c r="X9">
        <v>0</v>
      </c>
      <c r="Y9">
        <v>0</v>
      </c>
      <c r="Z9">
        <v>0</v>
      </c>
      <c r="AA9">
        <v>1</v>
      </c>
      <c r="AB9">
        <v>0</v>
      </c>
      <c r="AC9">
        <v>0</v>
      </c>
      <c r="AD9">
        <v>0</v>
      </c>
      <c r="AE9">
        <v>4</v>
      </c>
      <c r="AF9">
        <v>3</v>
      </c>
    </row>
    <row r="10" spans="1:32" x14ac:dyDescent="0.25">
      <c r="A10" s="6" t="s">
        <v>13</v>
      </c>
      <c r="B10" s="6" t="s">
        <v>487</v>
      </c>
      <c r="C10" s="6" t="s">
        <v>56</v>
      </c>
      <c r="D10" s="6" t="s">
        <v>488</v>
      </c>
      <c r="E10" s="6" t="str">
        <f>VLOOKUP(Table1__4[[#This Row],[Industry]],'Industry Ref'!A:B,2)</f>
        <v>Information Technology and software development:</v>
      </c>
      <c r="F10" s="6" t="s">
        <v>34</v>
      </c>
      <c r="G10">
        <v>200000</v>
      </c>
      <c r="H10" s="6" t="s">
        <v>49</v>
      </c>
      <c r="I10" s="6" t="s">
        <v>27</v>
      </c>
      <c r="J10">
        <v>0</v>
      </c>
      <c r="K10">
        <v>1</v>
      </c>
      <c r="L10">
        <v>0</v>
      </c>
      <c r="M10">
        <v>0</v>
      </c>
      <c r="N10">
        <v>1</v>
      </c>
      <c r="O10">
        <v>0</v>
      </c>
      <c r="P10">
        <v>0</v>
      </c>
      <c r="Q10">
        <v>0</v>
      </c>
      <c r="R10">
        <v>0</v>
      </c>
      <c r="S10">
        <v>0</v>
      </c>
      <c r="T10">
        <v>0</v>
      </c>
      <c r="U10">
        <v>1</v>
      </c>
      <c r="V10">
        <v>0</v>
      </c>
      <c r="W10">
        <v>0</v>
      </c>
      <c r="X10">
        <v>0</v>
      </c>
      <c r="Y10">
        <v>0</v>
      </c>
      <c r="Z10">
        <v>0</v>
      </c>
      <c r="AA10">
        <v>0</v>
      </c>
      <c r="AB10">
        <v>0</v>
      </c>
      <c r="AC10">
        <v>0</v>
      </c>
      <c r="AD10">
        <v>0</v>
      </c>
      <c r="AE10">
        <v>2</v>
      </c>
      <c r="AF10">
        <v>1</v>
      </c>
    </row>
    <row r="11" spans="1:32" x14ac:dyDescent="0.25">
      <c r="A11" s="6" t="s">
        <v>13</v>
      </c>
      <c r="B11" s="6" t="s">
        <v>475</v>
      </c>
      <c r="C11" s="6" t="s">
        <v>59</v>
      </c>
      <c r="D11" s="6" t="s">
        <v>76</v>
      </c>
      <c r="E11" s="6" t="str">
        <f>VLOOKUP(Table1__4[[#This Row],[Industry]],'Industry Ref'!A:B,2)</f>
        <v>Commerce, Retail and Sales</v>
      </c>
      <c r="F11" s="6" t="s">
        <v>17</v>
      </c>
      <c r="G11">
        <v>200000</v>
      </c>
      <c r="H11" s="6" t="s">
        <v>49</v>
      </c>
      <c r="I11" s="6" t="s">
        <v>22</v>
      </c>
      <c r="J11">
        <v>0</v>
      </c>
      <c r="K11">
        <v>0</v>
      </c>
      <c r="L11">
        <v>1</v>
      </c>
      <c r="M11">
        <v>0</v>
      </c>
      <c r="N11">
        <v>1</v>
      </c>
      <c r="O11">
        <v>0</v>
      </c>
      <c r="P11">
        <v>0</v>
      </c>
      <c r="Q11">
        <v>0</v>
      </c>
      <c r="R11">
        <v>0</v>
      </c>
      <c r="S11">
        <v>0</v>
      </c>
      <c r="T11">
        <v>1</v>
      </c>
      <c r="U11">
        <v>0</v>
      </c>
      <c r="V11">
        <v>1</v>
      </c>
      <c r="W11">
        <v>0</v>
      </c>
      <c r="X11">
        <v>1</v>
      </c>
      <c r="Y11">
        <v>0</v>
      </c>
      <c r="Z11">
        <v>0</v>
      </c>
      <c r="AA11">
        <v>1</v>
      </c>
      <c r="AB11">
        <v>0</v>
      </c>
      <c r="AC11">
        <v>0</v>
      </c>
      <c r="AD11">
        <v>0</v>
      </c>
      <c r="AE11">
        <v>3</v>
      </c>
      <c r="AF11">
        <v>3</v>
      </c>
    </row>
    <row r="12" spans="1:32" x14ac:dyDescent="0.25">
      <c r="A12" s="6" t="s">
        <v>13</v>
      </c>
      <c r="B12" s="6" t="s">
        <v>475</v>
      </c>
      <c r="C12" s="6" t="s">
        <v>15</v>
      </c>
      <c r="D12" s="6" t="s">
        <v>310</v>
      </c>
      <c r="E12" s="6" t="str">
        <f>VLOOKUP(Table1__4[[#This Row],[Industry]],'Industry Ref'!A:B,2)</f>
        <v>Public Service and Utilities</v>
      </c>
      <c r="F12" s="6" t="s">
        <v>17</v>
      </c>
      <c r="G12">
        <v>177000</v>
      </c>
      <c r="H12" s="6" t="s">
        <v>49</v>
      </c>
      <c r="I12" s="6" t="s">
        <v>27</v>
      </c>
      <c r="J12">
        <v>1</v>
      </c>
      <c r="K12">
        <v>1</v>
      </c>
      <c r="L12">
        <v>1</v>
      </c>
      <c r="M12">
        <v>1</v>
      </c>
      <c r="N12">
        <v>0</v>
      </c>
      <c r="O12">
        <v>0</v>
      </c>
      <c r="P12">
        <v>0</v>
      </c>
      <c r="Q12">
        <v>0</v>
      </c>
      <c r="R12">
        <v>0</v>
      </c>
      <c r="S12">
        <v>0</v>
      </c>
      <c r="T12">
        <v>0</v>
      </c>
      <c r="U12">
        <v>0</v>
      </c>
      <c r="V12">
        <v>1</v>
      </c>
      <c r="W12">
        <v>1</v>
      </c>
      <c r="X12">
        <v>0</v>
      </c>
      <c r="Y12">
        <v>0</v>
      </c>
      <c r="Z12">
        <v>0</v>
      </c>
      <c r="AA12">
        <v>0</v>
      </c>
      <c r="AB12">
        <v>0</v>
      </c>
      <c r="AC12">
        <v>0</v>
      </c>
      <c r="AD12">
        <v>0</v>
      </c>
      <c r="AE12">
        <v>4</v>
      </c>
      <c r="AF12">
        <v>2</v>
      </c>
    </row>
    <row r="13" spans="1:32" x14ac:dyDescent="0.25">
      <c r="A13" s="6" t="s">
        <v>13</v>
      </c>
      <c r="B13" s="6" t="s">
        <v>475</v>
      </c>
      <c r="C13" s="6" t="s">
        <v>59</v>
      </c>
      <c r="D13" s="6" t="s">
        <v>82</v>
      </c>
      <c r="E13" s="6" t="str">
        <f>VLOOKUP(Table1__4[[#This Row],[Industry]],'Industry Ref'!A:B,2)</f>
        <v>Public Service and Utilities</v>
      </c>
      <c r="F13" s="6" t="s">
        <v>34</v>
      </c>
      <c r="G13">
        <v>166000</v>
      </c>
      <c r="H13" s="6" t="s">
        <v>49</v>
      </c>
      <c r="I13" s="6" t="s">
        <v>27</v>
      </c>
      <c r="J13">
        <v>0</v>
      </c>
      <c r="K13">
        <v>0</v>
      </c>
      <c r="L13">
        <v>1</v>
      </c>
      <c r="M13">
        <v>1</v>
      </c>
      <c r="N13">
        <v>0</v>
      </c>
      <c r="O13">
        <v>0</v>
      </c>
      <c r="P13">
        <v>0</v>
      </c>
      <c r="Q13">
        <v>0</v>
      </c>
      <c r="R13">
        <v>0</v>
      </c>
      <c r="S13">
        <v>1</v>
      </c>
      <c r="T13">
        <v>0</v>
      </c>
      <c r="U13">
        <v>0</v>
      </c>
      <c r="V13">
        <v>1</v>
      </c>
      <c r="W13">
        <v>1</v>
      </c>
      <c r="X13">
        <v>0</v>
      </c>
      <c r="Y13">
        <v>0</v>
      </c>
      <c r="Z13">
        <v>0</v>
      </c>
      <c r="AA13">
        <v>0</v>
      </c>
      <c r="AB13">
        <v>0</v>
      </c>
      <c r="AC13">
        <v>0</v>
      </c>
      <c r="AD13">
        <v>0</v>
      </c>
      <c r="AE13">
        <v>3</v>
      </c>
      <c r="AF13">
        <v>2</v>
      </c>
    </row>
    <row r="14" spans="1:32" x14ac:dyDescent="0.25">
      <c r="A14" s="6" t="s">
        <v>13</v>
      </c>
      <c r="B14" s="6" t="s">
        <v>475</v>
      </c>
      <c r="C14" s="6" t="s">
        <v>15</v>
      </c>
      <c r="D14" s="6" t="s">
        <v>24</v>
      </c>
      <c r="E14" s="6" t="str">
        <f>VLOOKUP(Table1__4[[#This Row],[Industry]],'Industry Ref'!A:B,2)</f>
        <v>Information Technology and software development:</v>
      </c>
      <c r="F14" s="6" t="s">
        <v>17</v>
      </c>
      <c r="G14">
        <v>160000</v>
      </c>
      <c r="H14" s="6" t="s">
        <v>49</v>
      </c>
      <c r="I14" s="6" t="s">
        <v>22</v>
      </c>
      <c r="J14">
        <v>1</v>
      </c>
      <c r="K14">
        <v>1</v>
      </c>
      <c r="L14">
        <v>1</v>
      </c>
      <c r="M14">
        <v>1</v>
      </c>
      <c r="N14">
        <v>0</v>
      </c>
      <c r="O14">
        <v>0</v>
      </c>
      <c r="P14">
        <v>0</v>
      </c>
      <c r="Q14">
        <v>0</v>
      </c>
      <c r="R14">
        <v>0</v>
      </c>
      <c r="S14">
        <v>0</v>
      </c>
      <c r="T14">
        <v>0</v>
      </c>
      <c r="U14">
        <v>0</v>
      </c>
      <c r="V14">
        <v>1</v>
      </c>
      <c r="W14">
        <v>1</v>
      </c>
      <c r="X14">
        <v>0</v>
      </c>
      <c r="Y14">
        <v>0</v>
      </c>
      <c r="Z14">
        <v>0</v>
      </c>
      <c r="AA14">
        <v>1</v>
      </c>
      <c r="AB14">
        <v>0</v>
      </c>
      <c r="AC14">
        <v>0</v>
      </c>
      <c r="AD14">
        <v>0</v>
      </c>
      <c r="AE14">
        <v>4</v>
      </c>
      <c r="AF14">
        <v>3</v>
      </c>
    </row>
    <row r="15" spans="1:32" x14ac:dyDescent="0.25">
      <c r="A15" s="6" t="s">
        <v>13</v>
      </c>
      <c r="B15" s="6" t="s">
        <v>489</v>
      </c>
      <c r="C15" s="6" t="s">
        <v>56</v>
      </c>
      <c r="D15" s="6" t="s">
        <v>275</v>
      </c>
      <c r="E15" s="6" t="str">
        <f>VLOOKUP(Table1__4[[#This Row],[Industry]],'Industry Ref'!A:B,2)</f>
        <v>Energy, Engineering and manufacturing</v>
      </c>
      <c r="F15" s="6" t="s">
        <v>34</v>
      </c>
      <c r="G15">
        <v>155000</v>
      </c>
      <c r="H15" s="6" t="s">
        <v>49</v>
      </c>
      <c r="I15" s="6" t="s">
        <v>22</v>
      </c>
      <c r="J15">
        <v>0</v>
      </c>
      <c r="K15">
        <v>1</v>
      </c>
      <c r="L15">
        <v>1</v>
      </c>
      <c r="M15">
        <v>1</v>
      </c>
      <c r="N15">
        <v>1</v>
      </c>
      <c r="O15">
        <v>0</v>
      </c>
      <c r="P15">
        <v>0</v>
      </c>
      <c r="Q15">
        <v>0</v>
      </c>
      <c r="R15">
        <v>0</v>
      </c>
      <c r="S15">
        <v>0</v>
      </c>
      <c r="T15">
        <v>0</v>
      </c>
      <c r="U15">
        <v>1</v>
      </c>
      <c r="V15">
        <v>1</v>
      </c>
      <c r="W15">
        <v>0</v>
      </c>
      <c r="X15">
        <v>0</v>
      </c>
      <c r="Y15">
        <v>0</v>
      </c>
      <c r="Z15">
        <v>0</v>
      </c>
      <c r="AA15">
        <v>1</v>
      </c>
      <c r="AB15">
        <v>0</v>
      </c>
      <c r="AC15">
        <v>0</v>
      </c>
      <c r="AD15">
        <v>0</v>
      </c>
      <c r="AE15">
        <v>4</v>
      </c>
      <c r="AF15">
        <v>3</v>
      </c>
    </row>
    <row r="16" spans="1:32" x14ac:dyDescent="0.25">
      <c r="A16" s="6" t="s">
        <v>55</v>
      </c>
      <c r="B16" s="6" t="s">
        <v>475</v>
      </c>
      <c r="C16" s="6" t="s">
        <v>56</v>
      </c>
      <c r="D16" s="6" t="s">
        <v>60</v>
      </c>
      <c r="E16" s="6" t="str">
        <f>VLOOKUP(Table1__4[[#This Row],[Industry]],'Industry Ref'!A:B,2)</f>
        <v>Information Technology and software development:</v>
      </c>
      <c r="F16" s="6" t="s">
        <v>34</v>
      </c>
      <c r="G16">
        <v>155000</v>
      </c>
      <c r="H16" s="6" t="s">
        <v>21</v>
      </c>
      <c r="I16" s="6" t="s">
        <v>27</v>
      </c>
      <c r="J16">
        <v>0</v>
      </c>
      <c r="K16">
        <v>1</v>
      </c>
      <c r="L16">
        <v>1</v>
      </c>
      <c r="M16">
        <v>1</v>
      </c>
      <c r="N16">
        <v>0</v>
      </c>
      <c r="O16">
        <v>0</v>
      </c>
      <c r="P16">
        <v>1</v>
      </c>
      <c r="Q16">
        <v>0</v>
      </c>
      <c r="R16">
        <v>0</v>
      </c>
      <c r="S16">
        <v>0</v>
      </c>
      <c r="T16">
        <v>0</v>
      </c>
      <c r="U16">
        <v>1</v>
      </c>
      <c r="V16">
        <v>1</v>
      </c>
      <c r="W16">
        <v>1</v>
      </c>
      <c r="X16">
        <v>0</v>
      </c>
      <c r="Y16">
        <v>0</v>
      </c>
      <c r="Z16">
        <v>0</v>
      </c>
      <c r="AA16">
        <v>0</v>
      </c>
      <c r="AB16">
        <v>0</v>
      </c>
      <c r="AC16">
        <v>0</v>
      </c>
      <c r="AD16">
        <v>0</v>
      </c>
      <c r="AE16">
        <v>4</v>
      </c>
      <c r="AF16">
        <v>3</v>
      </c>
    </row>
    <row r="17" spans="1:32" x14ac:dyDescent="0.25">
      <c r="A17" s="6" t="s">
        <v>13</v>
      </c>
      <c r="B17" s="6" t="s">
        <v>475</v>
      </c>
      <c r="C17" s="6" t="s">
        <v>15</v>
      </c>
      <c r="D17" s="13" t="s">
        <v>490</v>
      </c>
      <c r="E17" s="13" t="str">
        <f>VLOOKUP(Table1__4[[#This Row],[Industry]],'Industry Ref'!A:B,2)</f>
        <v>Information Technology and software development:</v>
      </c>
      <c r="F17" s="6" t="s">
        <v>17</v>
      </c>
      <c r="G17">
        <v>150000</v>
      </c>
      <c r="H17" s="6" t="s">
        <v>484</v>
      </c>
      <c r="I17" s="6" t="s">
        <v>22</v>
      </c>
      <c r="J17">
        <v>1</v>
      </c>
      <c r="K17">
        <v>1</v>
      </c>
      <c r="L17">
        <v>1</v>
      </c>
      <c r="M17">
        <v>0</v>
      </c>
      <c r="N17">
        <v>1</v>
      </c>
      <c r="O17">
        <v>1</v>
      </c>
      <c r="P17">
        <v>0</v>
      </c>
      <c r="Q17">
        <v>0</v>
      </c>
      <c r="R17">
        <v>0</v>
      </c>
      <c r="S17">
        <v>0</v>
      </c>
      <c r="T17">
        <v>1</v>
      </c>
      <c r="U17">
        <v>0</v>
      </c>
      <c r="V17">
        <v>0</v>
      </c>
      <c r="W17">
        <v>0</v>
      </c>
      <c r="X17">
        <v>0</v>
      </c>
      <c r="Y17">
        <v>0</v>
      </c>
      <c r="Z17">
        <v>0</v>
      </c>
      <c r="AA17">
        <v>0</v>
      </c>
      <c r="AB17">
        <v>0</v>
      </c>
      <c r="AC17">
        <v>0</v>
      </c>
      <c r="AD17">
        <v>1</v>
      </c>
      <c r="AE17">
        <v>6</v>
      </c>
      <c r="AF17">
        <v>0</v>
      </c>
    </row>
    <row r="18" spans="1:32" x14ac:dyDescent="0.25">
      <c r="A18" s="6" t="s">
        <v>42</v>
      </c>
      <c r="B18" s="6" t="s">
        <v>491</v>
      </c>
      <c r="C18" s="6" t="s">
        <v>15</v>
      </c>
      <c r="D18" s="6" t="s">
        <v>483</v>
      </c>
      <c r="E18" s="6" t="str">
        <f>VLOOKUP(Table1__4[[#This Row],[Industry]],'Industry Ref'!A:B,2)</f>
        <v>NGO</v>
      </c>
      <c r="F18" s="6" t="s">
        <v>17</v>
      </c>
      <c r="G18">
        <v>125000</v>
      </c>
      <c r="H18" s="6" t="s">
        <v>484</v>
      </c>
      <c r="I18" s="6" t="s">
        <v>27</v>
      </c>
      <c r="J18">
        <v>0</v>
      </c>
      <c r="K18">
        <v>0</v>
      </c>
      <c r="L18">
        <v>1</v>
      </c>
      <c r="M18">
        <v>1</v>
      </c>
      <c r="N18">
        <v>1</v>
      </c>
      <c r="O18">
        <v>0</v>
      </c>
      <c r="P18">
        <v>0</v>
      </c>
      <c r="Q18">
        <v>0</v>
      </c>
      <c r="R18">
        <v>0</v>
      </c>
      <c r="S18">
        <v>0</v>
      </c>
      <c r="T18">
        <v>0</v>
      </c>
      <c r="U18">
        <v>1</v>
      </c>
      <c r="V18">
        <v>1</v>
      </c>
      <c r="W18">
        <v>0</v>
      </c>
      <c r="X18">
        <v>0</v>
      </c>
      <c r="Y18">
        <v>0</v>
      </c>
      <c r="Z18">
        <v>0</v>
      </c>
      <c r="AA18">
        <v>1</v>
      </c>
      <c r="AB18">
        <v>0</v>
      </c>
      <c r="AC18">
        <v>0</v>
      </c>
      <c r="AD18">
        <v>0</v>
      </c>
      <c r="AE18">
        <v>3</v>
      </c>
      <c r="AF18">
        <v>3</v>
      </c>
    </row>
    <row r="19" spans="1:32" x14ac:dyDescent="0.25">
      <c r="A19" s="6" t="s">
        <v>13</v>
      </c>
      <c r="B19" s="6" t="s">
        <v>475</v>
      </c>
      <c r="C19" s="6" t="s">
        <v>56</v>
      </c>
      <c r="D19" s="6" t="s">
        <v>24</v>
      </c>
      <c r="E19" s="6" t="str">
        <f>VLOOKUP(Table1__4[[#This Row],[Industry]],'Industry Ref'!A:B,2)</f>
        <v>Information Technology and software development:</v>
      </c>
      <c r="F19" s="6" t="s">
        <v>17</v>
      </c>
      <c r="G19">
        <v>120000</v>
      </c>
      <c r="H19" s="6" t="s">
        <v>21</v>
      </c>
      <c r="I19" s="6" t="s">
        <v>27</v>
      </c>
      <c r="J19">
        <v>1</v>
      </c>
      <c r="K19">
        <v>1</v>
      </c>
      <c r="L19">
        <v>1</v>
      </c>
      <c r="M19">
        <v>0</v>
      </c>
      <c r="N19">
        <v>0</v>
      </c>
      <c r="O19">
        <v>0</v>
      </c>
      <c r="P19">
        <v>1</v>
      </c>
      <c r="Q19">
        <v>0</v>
      </c>
      <c r="R19">
        <v>0</v>
      </c>
      <c r="S19">
        <v>1</v>
      </c>
      <c r="T19">
        <v>0</v>
      </c>
      <c r="U19">
        <v>1</v>
      </c>
      <c r="V19">
        <v>1</v>
      </c>
      <c r="W19">
        <v>0</v>
      </c>
      <c r="X19">
        <v>0</v>
      </c>
      <c r="Y19">
        <v>0</v>
      </c>
      <c r="Z19">
        <v>0</v>
      </c>
      <c r="AA19">
        <v>0</v>
      </c>
      <c r="AB19">
        <v>0</v>
      </c>
      <c r="AC19">
        <v>0</v>
      </c>
      <c r="AD19">
        <v>1</v>
      </c>
      <c r="AE19">
        <v>5</v>
      </c>
      <c r="AF19">
        <v>2</v>
      </c>
    </row>
    <row r="20" spans="1:32" x14ac:dyDescent="0.25">
      <c r="A20" s="6" t="s">
        <v>13</v>
      </c>
      <c r="B20" s="6" t="s">
        <v>491</v>
      </c>
      <c r="C20" s="6" t="s">
        <v>15</v>
      </c>
      <c r="D20" s="6" t="s">
        <v>98</v>
      </c>
      <c r="E20" s="6" t="str">
        <f>VLOOKUP(Table1__4[[#This Row],[Industry]],'Industry Ref'!A:B,2)</f>
        <v>Banking, Insurance and Finance</v>
      </c>
      <c r="F20" s="6" t="s">
        <v>17</v>
      </c>
      <c r="G20">
        <v>109000</v>
      </c>
      <c r="H20" s="6" t="s">
        <v>484</v>
      </c>
      <c r="I20" s="6" t="s">
        <v>27</v>
      </c>
      <c r="J20">
        <v>1</v>
      </c>
      <c r="K20">
        <v>0</v>
      </c>
      <c r="L20">
        <v>1</v>
      </c>
      <c r="M20">
        <v>1</v>
      </c>
      <c r="N20">
        <v>0</v>
      </c>
      <c r="O20">
        <v>0</v>
      </c>
      <c r="P20">
        <v>0</v>
      </c>
      <c r="Q20">
        <v>0</v>
      </c>
      <c r="R20">
        <v>0</v>
      </c>
      <c r="S20">
        <v>0</v>
      </c>
      <c r="T20">
        <v>0</v>
      </c>
      <c r="U20">
        <v>1</v>
      </c>
      <c r="V20">
        <v>1</v>
      </c>
      <c r="W20">
        <v>1</v>
      </c>
      <c r="X20">
        <v>0</v>
      </c>
      <c r="Y20">
        <v>0</v>
      </c>
      <c r="Z20">
        <v>0</v>
      </c>
      <c r="AA20">
        <v>0</v>
      </c>
      <c r="AB20">
        <v>0</v>
      </c>
      <c r="AC20">
        <v>0</v>
      </c>
      <c r="AD20">
        <v>0</v>
      </c>
      <c r="AE20">
        <v>3</v>
      </c>
      <c r="AF20">
        <v>3</v>
      </c>
    </row>
    <row r="21" spans="1:32" x14ac:dyDescent="0.25">
      <c r="A21" s="6" t="s">
        <v>13</v>
      </c>
      <c r="B21" s="6" t="s">
        <v>475</v>
      </c>
      <c r="C21" s="6" t="s">
        <v>56</v>
      </c>
      <c r="D21" s="13" t="s">
        <v>228</v>
      </c>
      <c r="E21" s="13" t="str">
        <f>VLOOKUP(Table1__4[[#This Row],[Industry]],'Industry Ref'!A:B,2)</f>
        <v>Commerce, Retail and Sales</v>
      </c>
      <c r="F21" s="6" t="s">
        <v>34</v>
      </c>
      <c r="G21">
        <v>105000</v>
      </c>
      <c r="H21" s="6" t="s">
        <v>484</v>
      </c>
      <c r="I21" s="6" t="s">
        <v>27</v>
      </c>
      <c r="J21">
        <v>0</v>
      </c>
      <c r="K21">
        <v>1</v>
      </c>
      <c r="L21">
        <v>1</v>
      </c>
      <c r="M21">
        <v>1</v>
      </c>
      <c r="N21">
        <v>1</v>
      </c>
      <c r="O21">
        <v>1</v>
      </c>
      <c r="P21">
        <v>0</v>
      </c>
      <c r="Q21">
        <v>0</v>
      </c>
      <c r="R21">
        <v>0</v>
      </c>
      <c r="S21">
        <v>0</v>
      </c>
      <c r="T21">
        <v>0</v>
      </c>
      <c r="U21">
        <v>0</v>
      </c>
      <c r="V21">
        <v>1</v>
      </c>
      <c r="W21">
        <v>0</v>
      </c>
      <c r="X21">
        <v>0</v>
      </c>
      <c r="Y21">
        <v>0</v>
      </c>
      <c r="Z21">
        <v>0</v>
      </c>
      <c r="AA21">
        <v>1</v>
      </c>
      <c r="AB21">
        <v>0</v>
      </c>
      <c r="AC21">
        <v>0</v>
      </c>
      <c r="AD21">
        <v>0</v>
      </c>
      <c r="AE21">
        <v>5</v>
      </c>
      <c r="AF21">
        <v>2</v>
      </c>
    </row>
    <row r="22" spans="1:32" x14ac:dyDescent="0.25">
      <c r="A22" s="6" t="s">
        <v>13</v>
      </c>
      <c r="B22" s="6" t="s">
        <v>475</v>
      </c>
      <c r="C22" s="6" t="s">
        <v>56</v>
      </c>
      <c r="D22" s="6" t="s">
        <v>106</v>
      </c>
      <c r="E22" s="6" t="str">
        <f>VLOOKUP(Table1__4[[#This Row],[Industry]],'Industry Ref'!A:B,2)</f>
        <v>Banking, Insurance and Finance</v>
      </c>
      <c r="F22" s="6" t="s">
        <v>34</v>
      </c>
      <c r="G22">
        <v>97200</v>
      </c>
      <c r="H22" s="6" t="s">
        <v>49</v>
      </c>
      <c r="I22" s="6" t="s">
        <v>27</v>
      </c>
      <c r="J22">
        <v>0</v>
      </c>
      <c r="K22">
        <v>0</v>
      </c>
      <c r="L22">
        <v>1</v>
      </c>
      <c r="M22">
        <v>1</v>
      </c>
      <c r="N22">
        <v>0</v>
      </c>
      <c r="O22">
        <v>0</v>
      </c>
      <c r="P22">
        <v>0</v>
      </c>
      <c r="Q22">
        <v>0</v>
      </c>
      <c r="R22">
        <v>0</v>
      </c>
      <c r="S22">
        <v>0</v>
      </c>
      <c r="T22">
        <v>0</v>
      </c>
      <c r="U22">
        <v>0</v>
      </c>
      <c r="V22">
        <v>0</v>
      </c>
      <c r="W22">
        <v>1</v>
      </c>
      <c r="X22">
        <v>0</v>
      </c>
      <c r="Y22">
        <v>0</v>
      </c>
      <c r="Z22">
        <v>0</v>
      </c>
      <c r="AA22">
        <v>1</v>
      </c>
      <c r="AB22">
        <v>0</v>
      </c>
      <c r="AC22">
        <v>0</v>
      </c>
      <c r="AD22">
        <v>0</v>
      </c>
      <c r="AE22">
        <v>2</v>
      </c>
      <c r="AF22">
        <v>2</v>
      </c>
    </row>
    <row r="23" spans="1:32" x14ac:dyDescent="0.25">
      <c r="A23" s="6" t="s">
        <v>13</v>
      </c>
      <c r="B23" s="6" t="s">
        <v>475</v>
      </c>
      <c r="C23" s="6" t="s">
        <v>15</v>
      </c>
      <c r="D23" s="6" t="s">
        <v>63</v>
      </c>
      <c r="E23" s="6" t="str">
        <f>VLOOKUP(Table1__4[[#This Row],[Industry]],'Industry Ref'!A:B,2)</f>
        <v>Banking, Insurance and Finance</v>
      </c>
      <c r="F23" s="6" t="s">
        <v>17</v>
      </c>
      <c r="G23">
        <v>95000</v>
      </c>
      <c r="H23" s="6" t="s">
        <v>49</v>
      </c>
      <c r="I23" s="6" t="s">
        <v>27</v>
      </c>
      <c r="J23">
        <v>0</v>
      </c>
      <c r="K23">
        <v>1</v>
      </c>
      <c r="L23">
        <v>1</v>
      </c>
      <c r="M23">
        <v>0</v>
      </c>
      <c r="N23">
        <v>1</v>
      </c>
      <c r="O23">
        <v>0</v>
      </c>
      <c r="P23">
        <v>0</v>
      </c>
      <c r="Q23">
        <v>0</v>
      </c>
      <c r="R23">
        <v>0</v>
      </c>
      <c r="S23">
        <v>0</v>
      </c>
      <c r="T23">
        <v>1</v>
      </c>
      <c r="U23">
        <v>0</v>
      </c>
      <c r="V23">
        <v>1</v>
      </c>
      <c r="W23">
        <v>1</v>
      </c>
      <c r="X23">
        <v>0</v>
      </c>
      <c r="Y23">
        <v>0</v>
      </c>
      <c r="Z23">
        <v>0</v>
      </c>
      <c r="AA23">
        <v>0</v>
      </c>
      <c r="AB23">
        <v>0</v>
      </c>
      <c r="AC23">
        <v>0</v>
      </c>
      <c r="AD23">
        <v>0</v>
      </c>
      <c r="AE23">
        <v>4</v>
      </c>
      <c r="AF23">
        <v>2</v>
      </c>
    </row>
    <row r="24" spans="1:32" x14ac:dyDescent="0.25">
      <c r="A24" s="6" t="s">
        <v>42</v>
      </c>
      <c r="B24" s="6" t="s">
        <v>491</v>
      </c>
      <c r="C24" s="6" t="s">
        <v>56</v>
      </c>
      <c r="D24" s="6" t="s">
        <v>28</v>
      </c>
      <c r="E24" s="6" t="str">
        <f>VLOOKUP(Table1__4[[#This Row],[Industry]],'Industry Ref'!A:B,2)</f>
        <v>Healthcare</v>
      </c>
      <c r="F24" s="6" t="s">
        <v>34</v>
      </c>
      <c r="G24">
        <v>92000</v>
      </c>
      <c r="H24" s="6" t="s">
        <v>49</v>
      </c>
      <c r="I24" s="6" t="s">
        <v>27</v>
      </c>
      <c r="J24">
        <v>1</v>
      </c>
      <c r="K24">
        <v>1</v>
      </c>
      <c r="L24">
        <v>1</v>
      </c>
      <c r="M24">
        <v>1</v>
      </c>
      <c r="N24">
        <v>0</v>
      </c>
      <c r="O24">
        <v>0</v>
      </c>
      <c r="P24">
        <v>1</v>
      </c>
      <c r="Q24">
        <v>0</v>
      </c>
      <c r="R24">
        <v>0</v>
      </c>
      <c r="S24">
        <v>0</v>
      </c>
      <c r="T24">
        <v>0</v>
      </c>
      <c r="U24">
        <v>1</v>
      </c>
      <c r="V24">
        <v>1</v>
      </c>
      <c r="W24">
        <v>1</v>
      </c>
      <c r="X24">
        <v>0</v>
      </c>
      <c r="Y24">
        <v>0</v>
      </c>
      <c r="Z24">
        <v>0</v>
      </c>
      <c r="AA24">
        <v>0</v>
      </c>
      <c r="AB24">
        <v>0</v>
      </c>
      <c r="AC24">
        <v>0</v>
      </c>
      <c r="AD24">
        <v>0</v>
      </c>
      <c r="AE24">
        <v>5</v>
      </c>
      <c r="AF24">
        <v>3</v>
      </c>
    </row>
    <row r="25" spans="1:32" x14ac:dyDescent="0.25">
      <c r="A25" s="6" t="s">
        <v>13</v>
      </c>
      <c r="B25" s="6" t="s">
        <v>491</v>
      </c>
      <c r="C25" s="6" t="s">
        <v>15</v>
      </c>
      <c r="D25" s="6" t="s">
        <v>82</v>
      </c>
      <c r="E25" s="6" t="str">
        <f>VLOOKUP(Table1__4[[#This Row],[Industry]],'Industry Ref'!A:B,2)</f>
        <v>Public Service and Utilities</v>
      </c>
      <c r="F25" s="6" t="s">
        <v>34</v>
      </c>
      <c r="G25">
        <v>90000</v>
      </c>
      <c r="H25" s="6" t="s">
        <v>21</v>
      </c>
      <c r="I25" s="6" t="s">
        <v>22</v>
      </c>
      <c r="J25">
        <v>1</v>
      </c>
      <c r="K25">
        <v>0</v>
      </c>
      <c r="L25">
        <v>1</v>
      </c>
      <c r="M25">
        <v>0</v>
      </c>
      <c r="N25">
        <v>0</v>
      </c>
      <c r="O25">
        <v>0</v>
      </c>
      <c r="P25">
        <v>0</v>
      </c>
      <c r="Q25">
        <v>0</v>
      </c>
      <c r="R25">
        <v>0</v>
      </c>
      <c r="S25">
        <v>0</v>
      </c>
      <c r="T25">
        <v>0</v>
      </c>
      <c r="U25">
        <v>0</v>
      </c>
      <c r="V25">
        <v>1</v>
      </c>
      <c r="W25">
        <v>0</v>
      </c>
      <c r="X25">
        <v>0</v>
      </c>
      <c r="Y25">
        <v>0</v>
      </c>
      <c r="Z25">
        <v>0</v>
      </c>
      <c r="AA25">
        <v>0</v>
      </c>
      <c r="AB25">
        <v>0</v>
      </c>
      <c r="AC25">
        <v>0</v>
      </c>
      <c r="AD25">
        <v>0</v>
      </c>
      <c r="AE25">
        <v>2</v>
      </c>
      <c r="AF25">
        <v>1</v>
      </c>
    </row>
    <row r="26" spans="1:32" x14ac:dyDescent="0.25">
      <c r="A26" s="6" t="s">
        <v>13</v>
      </c>
      <c r="B26" s="6" t="s">
        <v>491</v>
      </c>
      <c r="C26" s="6" t="s">
        <v>15</v>
      </c>
      <c r="D26" s="6" t="s">
        <v>24</v>
      </c>
      <c r="E26" s="6" t="str">
        <f>VLOOKUP(Table1__4[[#This Row],[Industry]],'Industry Ref'!A:B,2)</f>
        <v>Information Technology and software development:</v>
      </c>
      <c r="F26" s="6" t="s">
        <v>34</v>
      </c>
      <c r="G26">
        <v>80000</v>
      </c>
      <c r="H26" s="6" t="s">
        <v>49</v>
      </c>
      <c r="I26" s="6" t="s">
        <v>22</v>
      </c>
      <c r="J26">
        <v>1</v>
      </c>
      <c r="K26">
        <v>1</v>
      </c>
      <c r="L26">
        <v>1</v>
      </c>
      <c r="M26">
        <v>0</v>
      </c>
      <c r="N26">
        <v>1</v>
      </c>
      <c r="O26">
        <v>1</v>
      </c>
      <c r="P26">
        <v>0</v>
      </c>
      <c r="Q26">
        <v>1</v>
      </c>
      <c r="R26">
        <v>0</v>
      </c>
      <c r="S26">
        <v>1</v>
      </c>
      <c r="T26">
        <v>0</v>
      </c>
      <c r="U26">
        <v>0</v>
      </c>
      <c r="V26">
        <v>0</v>
      </c>
      <c r="W26">
        <v>0</v>
      </c>
      <c r="X26">
        <v>0</v>
      </c>
      <c r="Y26">
        <v>0</v>
      </c>
      <c r="Z26">
        <v>0</v>
      </c>
      <c r="AA26">
        <v>0</v>
      </c>
      <c r="AB26">
        <v>0</v>
      </c>
      <c r="AC26">
        <v>0</v>
      </c>
      <c r="AD26">
        <v>1</v>
      </c>
      <c r="AE26">
        <v>7</v>
      </c>
      <c r="AF26">
        <v>0</v>
      </c>
    </row>
    <row r="27" spans="1:32" x14ac:dyDescent="0.25">
      <c r="A27" s="6" t="s">
        <v>13</v>
      </c>
      <c r="B27" s="6" t="s">
        <v>475</v>
      </c>
      <c r="C27" s="6" t="s">
        <v>56</v>
      </c>
      <c r="D27" s="13" t="s">
        <v>228</v>
      </c>
      <c r="E27" s="13" t="str">
        <f>VLOOKUP(Table1__4[[#This Row],[Industry]],'Industry Ref'!A:B,2)</f>
        <v>Commerce, Retail and Sales</v>
      </c>
      <c r="F27" s="6" t="s">
        <v>34</v>
      </c>
      <c r="G27">
        <v>65000</v>
      </c>
      <c r="H27" s="6" t="s">
        <v>49</v>
      </c>
      <c r="I27" s="6" t="s">
        <v>27</v>
      </c>
      <c r="J27">
        <v>0</v>
      </c>
      <c r="K27">
        <v>0</v>
      </c>
      <c r="L27">
        <v>1</v>
      </c>
      <c r="M27">
        <v>1</v>
      </c>
      <c r="N27">
        <v>0</v>
      </c>
      <c r="O27">
        <v>1</v>
      </c>
      <c r="P27">
        <v>0</v>
      </c>
      <c r="Q27">
        <v>0</v>
      </c>
      <c r="R27">
        <v>0</v>
      </c>
      <c r="S27">
        <v>0</v>
      </c>
      <c r="T27">
        <v>0</v>
      </c>
      <c r="U27">
        <v>1</v>
      </c>
      <c r="V27">
        <v>0</v>
      </c>
      <c r="W27">
        <v>0</v>
      </c>
      <c r="X27">
        <v>0</v>
      </c>
      <c r="Y27">
        <v>0</v>
      </c>
      <c r="Z27">
        <v>0</v>
      </c>
      <c r="AA27">
        <v>0</v>
      </c>
      <c r="AB27">
        <v>0</v>
      </c>
      <c r="AC27">
        <v>0</v>
      </c>
      <c r="AD27">
        <v>0</v>
      </c>
      <c r="AE27">
        <v>3</v>
      </c>
      <c r="AF27">
        <v>1</v>
      </c>
    </row>
    <row r="28" spans="1:32" x14ac:dyDescent="0.25">
      <c r="A28" s="6" t="s">
        <v>13</v>
      </c>
      <c r="B28" s="6" t="s">
        <v>475</v>
      </c>
      <c r="C28" s="6" t="s">
        <v>56</v>
      </c>
      <c r="D28" s="6" t="s">
        <v>492</v>
      </c>
      <c r="E28" s="6" t="str">
        <f>VLOOKUP(Table1__4[[#This Row],[Industry]],'Industry Ref'!A:B,2)</f>
        <v>Information Technology and software development:</v>
      </c>
      <c r="F28" s="6" t="s">
        <v>17</v>
      </c>
      <c r="G28">
        <v>62000</v>
      </c>
      <c r="H28" s="6" t="s">
        <v>49</v>
      </c>
      <c r="I28" s="6" t="s">
        <v>27</v>
      </c>
      <c r="J28">
        <v>0</v>
      </c>
      <c r="K28">
        <v>1</v>
      </c>
      <c r="L28">
        <v>1</v>
      </c>
      <c r="M28">
        <v>0</v>
      </c>
      <c r="N28">
        <v>1</v>
      </c>
      <c r="O28">
        <v>0</v>
      </c>
      <c r="P28">
        <v>0</v>
      </c>
      <c r="Q28">
        <v>0</v>
      </c>
      <c r="R28">
        <v>0</v>
      </c>
      <c r="S28">
        <v>0</v>
      </c>
      <c r="T28">
        <v>0</v>
      </c>
      <c r="U28">
        <v>0</v>
      </c>
      <c r="V28">
        <v>1</v>
      </c>
      <c r="W28">
        <v>1</v>
      </c>
      <c r="X28">
        <v>0</v>
      </c>
      <c r="Y28">
        <v>0</v>
      </c>
      <c r="Z28">
        <v>0</v>
      </c>
      <c r="AA28">
        <v>0</v>
      </c>
      <c r="AB28">
        <v>0</v>
      </c>
      <c r="AC28">
        <v>0</v>
      </c>
      <c r="AD28">
        <v>0</v>
      </c>
      <c r="AE28">
        <v>3</v>
      </c>
      <c r="AF28">
        <v>2</v>
      </c>
    </row>
    <row r="29" spans="1:32" x14ac:dyDescent="0.25">
      <c r="A29" s="6" t="s">
        <v>13</v>
      </c>
      <c r="B29" s="6" t="s">
        <v>475</v>
      </c>
      <c r="C29" s="6" t="s">
        <v>56</v>
      </c>
      <c r="D29" s="6" t="s">
        <v>120</v>
      </c>
      <c r="E29" s="6" t="str">
        <f>VLOOKUP(Table1__4[[#This Row],[Industry]],'Industry Ref'!A:B,2)</f>
        <v>Media, Marketing and Advertising</v>
      </c>
      <c r="F29" s="6" t="s">
        <v>17</v>
      </c>
      <c r="G29">
        <v>60000</v>
      </c>
      <c r="H29" s="6" t="s">
        <v>49</v>
      </c>
      <c r="I29" s="6" t="s">
        <v>27</v>
      </c>
      <c r="J29">
        <v>0</v>
      </c>
      <c r="K29">
        <v>1</v>
      </c>
      <c r="L29">
        <v>1</v>
      </c>
      <c r="M29">
        <v>1</v>
      </c>
      <c r="N29">
        <v>1</v>
      </c>
      <c r="O29">
        <v>0</v>
      </c>
      <c r="P29">
        <v>0</v>
      </c>
      <c r="Q29">
        <v>0</v>
      </c>
      <c r="R29">
        <v>0</v>
      </c>
      <c r="S29">
        <v>0</v>
      </c>
      <c r="T29">
        <v>0</v>
      </c>
      <c r="U29">
        <v>0</v>
      </c>
      <c r="V29">
        <v>1</v>
      </c>
      <c r="W29">
        <v>0</v>
      </c>
      <c r="X29">
        <v>0</v>
      </c>
      <c r="Y29">
        <v>0</v>
      </c>
      <c r="Z29">
        <v>0</v>
      </c>
      <c r="AA29">
        <v>0</v>
      </c>
      <c r="AB29">
        <v>0</v>
      </c>
      <c r="AC29">
        <v>0</v>
      </c>
      <c r="AD29">
        <v>0</v>
      </c>
      <c r="AE29">
        <v>4</v>
      </c>
      <c r="AF29">
        <v>1</v>
      </c>
    </row>
    <row r="30" spans="1:32" x14ac:dyDescent="0.25">
      <c r="A30" s="6" t="s">
        <v>13</v>
      </c>
      <c r="B30" s="6" t="s">
        <v>475</v>
      </c>
      <c r="C30" s="6" t="s">
        <v>15</v>
      </c>
      <c r="D30" s="6" t="s">
        <v>493</v>
      </c>
      <c r="E30" s="6" t="str">
        <f>VLOOKUP(Table1__4[[#This Row],[Industry]],'Industry Ref'!A:B,2)</f>
        <v>Banking, Insurance and Finance</v>
      </c>
      <c r="F30" s="6" t="s">
        <v>17</v>
      </c>
      <c r="G30">
        <v>55000</v>
      </c>
      <c r="H30" s="6" t="s">
        <v>49</v>
      </c>
      <c r="I30" s="6" t="s">
        <v>27</v>
      </c>
      <c r="J30">
        <v>0</v>
      </c>
      <c r="K30">
        <v>0</v>
      </c>
      <c r="L30">
        <v>1</v>
      </c>
      <c r="M30">
        <v>1</v>
      </c>
      <c r="N30">
        <v>0</v>
      </c>
      <c r="O30">
        <v>0</v>
      </c>
      <c r="P30">
        <v>0</v>
      </c>
      <c r="Q30">
        <v>0</v>
      </c>
      <c r="R30">
        <v>0</v>
      </c>
      <c r="S30">
        <v>0</v>
      </c>
      <c r="T30">
        <v>0</v>
      </c>
      <c r="U30">
        <v>1</v>
      </c>
      <c r="V30">
        <v>1</v>
      </c>
      <c r="W30">
        <v>1</v>
      </c>
      <c r="X30">
        <v>0</v>
      </c>
      <c r="Y30">
        <v>0</v>
      </c>
      <c r="Z30">
        <v>0</v>
      </c>
      <c r="AA30">
        <v>0</v>
      </c>
      <c r="AB30">
        <v>0</v>
      </c>
      <c r="AC30">
        <v>0</v>
      </c>
      <c r="AD30">
        <v>0</v>
      </c>
      <c r="AE30">
        <v>2</v>
      </c>
      <c r="AF30">
        <v>3</v>
      </c>
    </row>
    <row r="31" spans="1:32" x14ac:dyDescent="0.25">
      <c r="A31" s="6" t="s">
        <v>42</v>
      </c>
      <c r="B31" s="6" t="s">
        <v>491</v>
      </c>
      <c r="C31" s="6" t="s">
        <v>630</v>
      </c>
      <c r="D31" s="6" t="s">
        <v>28</v>
      </c>
      <c r="E31" s="6" t="str">
        <f>VLOOKUP(Table1__4[[#This Row],[Industry]],'Industry Ref'!A:B,2)</f>
        <v>Healthcare</v>
      </c>
      <c r="F31" s="6" t="s">
        <v>34</v>
      </c>
      <c r="G31">
        <v>50000</v>
      </c>
      <c r="H31" s="6" t="s">
        <v>49</v>
      </c>
      <c r="I31" s="6" t="s">
        <v>27</v>
      </c>
      <c r="J31">
        <v>1</v>
      </c>
      <c r="K31">
        <v>0</v>
      </c>
      <c r="L31">
        <v>0</v>
      </c>
      <c r="M31">
        <v>0</v>
      </c>
      <c r="N31">
        <v>0</v>
      </c>
      <c r="O31">
        <v>0</v>
      </c>
      <c r="P31">
        <v>0</v>
      </c>
      <c r="Q31">
        <v>0</v>
      </c>
      <c r="R31">
        <v>0</v>
      </c>
      <c r="S31">
        <v>0</v>
      </c>
      <c r="T31">
        <v>0</v>
      </c>
      <c r="U31">
        <v>0</v>
      </c>
      <c r="V31">
        <v>1</v>
      </c>
      <c r="W31">
        <v>0</v>
      </c>
      <c r="X31">
        <v>0</v>
      </c>
      <c r="Y31">
        <v>0</v>
      </c>
      <c r="Z31">
        <v>0</v>
      </c>
      <c r="AA31">
        <v>1</v>
      </c>
      <c r="AB31">
        <v>0</v>
      </c>
      <c r="AC31">
        <v>0</v>
      </c>
      <c r="AD31">
        <v>0</v>
      </c>
      <c r="AE31">
        <v>1</v>
      </c>
      <c r="AF31">
        <v>2</v>
      </c>
    </row>
    <row r="32" spans="1:32" x14ac:dyDescent="0.25">
      <c r="A32" s="6" t="s">
        <v>13</v>
      </c>
      <c r="B32" s="6" t="s">
        <v>487</v>
      </c>
      <c r="C32" s="6" t="s">
        <v>56</v>
      </c>
      <c r="D32" s="6" t="s">
        <v>24</v>
      </c>
      <c r="E32" s="6" t="str">
        <f>VLOOKUP(Table1__4[[#This Row],[Industry]],'Industry Ref'!A:B,2)</f>
        <v>Information Technology and software development:</v>
      </c>
      <c r="F32" s="6" t="s">
        <v>34</v>
      </c>
      <c r="G32">
        <v>40000</v>
      </c>
      <c r="H32" s="6" t="s">
        <v>49</v>
      </c>
      <c r="I32" s="6" t="s">
        <v>27</v>
      </c>
      <c r="J32">
        <v>1</v>
      </c>
      <c r="K32">
        <v>1</v>
      </c>
      <c r="L32">
        <v>1</v>
      </c>
      <c r="M32">
        <v>1</v>
      </c>
      <c r="N32">
        <v>1</v>
      </c>
      <c r="O32">
        <v>1</v>
      </c>
      <c r="P32">
        <v>1</v>
      </c>
      <c r="Q32">
        <v>1</v>
      </c>
      <c r="R32">
        <v>0</v>
      </c>
      <c r="S32">
        <v>0</v>
      </c>
      <c r="T32">
        <v>0</v>
      </c>
      <c r="U32">
        <v>0</v>
      </c>
      <c r="V32">
        <v>1</v>
      </c>
      <c r="W32">
        <v>0</v>
      </c>
      <c r="X32">
        <v>0</v>
      </c>
      <c r="Y32">
        <v>0</v>
      </c>
      <c r="Z32">
        <v>0</v>
      </c>
      <c r="AA32">
        <v>0</v>
      </c>
      <c r="AB32">
        <v>0</v>
      </c>
      <c r="AC32">
        <v>0</v>
      </c>
      <c r="AD32">
        <v>0</v>
      </c>
      <c r="AE32">
        <v>8</v>
      </c>
      <c r="AF32">
        <v>1</v>
      </c>
    </row>
    <row r="33" spans="1:32" x14ac:dyDescent="0.25">
      <c r="A33" s="6" t="s">
        <v>127</v>
      </c>
      <c r="B33" s="6" t="s">
        <v>475</v>
      </c>
      <c r="C33" s="6" t="s">
        <v>56</v>
      </c>
      <c r="D33" s="6" t="s">
        <v>46</v>
      </c>
      <c r="E33" s="6" t="str">
        <f>VLOOKUP(Table1__4[[#This Row],[Industry]],'Industry Ref'!A:B,2)</f>
        <v>Education and Research</v>
      </c>
      <c r="F33" s="6" t="s">
        <v>34</v>
      </c>
      <c r="G33">
        <v>40000</v>
      </c>
      <c r="H33" s="6" t="s">
        <v>21</v>
      </c>
      <c r="I33" s="6" t="s">
        <v>27</v>
      </c>
      <c r="J33">
        <v>1</v>
      </c>
      <c r="K33">
        <v>1</v>
      </c>
      <c r="L33">
        <v>1</v>
      </c>
      <c r="M33">
        <v>1</v>
      </c>
      <c r="N33">
        <v>1</v>
      </c>
      <c r="O33">
        <v>1</v>
      </c>
      <c r="P33">
        <v>0</v>
      </c>
      <c r="Q33">
        <v>0</v>
      </c>
      <c r="R33">
        <v>0</v>
      </c>
      <c r="S33">
        <v>1</v>
      </c>
      <c r="T33">
        <v>0</v>
      </c>
      <c r="U33">
        <v>0</v>
      </c>
      <c r="V33">
        <v>1</v>
      </c>
      <c r="W33">
        <v>0</v>
      </c>
      <c r="X33">
        <v>0</v>
      </c>
      <c r="Y33">
        <v>0</v>
      </c>
      <c r="Z33">
        <v>0</v>
      </c>
      <c r="AA33">
        <v>0</v>
      </c>
      <c r="AB33">
        <v>0</v>
      </c>
      <c r="AC33">
        <v>0</v>
      </c>
      <c r="AD33">
        <v>0</v>
      </c>
      <c r="AE33">
        <v>7</v>
      </c>
      <c r="AF33">
        <v>1</v>
      </c>
    </row>
    <row r="34" spans="1:32" x14ac:dyDescent="0.25">
      <c r="A34" s="6" t="s">
        <v>13</v>
      </c>
      <c r="B34" s="6" t="s">
        <v>32</v>
      </c>
      <c r="C34" s="6" t="s">
        <v>630</v>
      </c>
      <c r="D34" s="6" t="s">
        <v>494</v>
      </c>
      <c r="E34" s="6" t="str">
        <f>VLOOKUP(Table1__4[[#This Row],[Industry]],'Industry Ref'!A:B,2)</f>
        <v>Energy, Engineering and manufacturing</v>
      </c>
      <c r="F34" s="6" t="s">
        <v>34</v>
      </c>
      <c r="G34">
        <v>35000</v>
      </c>
      <c r="H34" s="6" t="s">
        <v>484</v>
      </c>
      <c r="I34" s="6" t="s">
        <v>27</v>
      </c>
      <c r="J34">
        <v>1</v>
      </c>
      <c r="K34">
        <v>1</v>
      </c>
      <c r="L34">
        <v>1</v>
      </c>
      <c r="M34">
        <v>1</v>
      </c>
      <c r="N34">
        <v>1</v>
      </c>
      <c r="O34">
        <v>1</v>
      </c>
      <c r="P34">
        <v>0</v>
      </c>
      <c r="Q34">
        <v>0</v>
      </c>
      <c r="R34">
        <v>0</v>
      </c>
      <c r="S34">
        <v>0</v>
      </c>
      <c r="T34">
        <v>0</v>
      </c>
      <c r="U34">
        <v>0</v>
      </c>
      <c r="V34">
        <v>1</v>
      </c>
      <c r="W34">
        <v>1</v>
      </c>
      <c r="X34">
        <v>0</v>
      </c>
      <c r="Y34">
        <v>0</v>
      </c>
      <c r="Z34">
        <v>0</v>
      </c>
      <c r="AA34">
        <v>0</v>
      </c>
      <c r="AB34">
        <v>0</v>
      </c>
      <c r="AC34">
        <v>0</v>
      </c>
      <c r="AD34">
        <v>1</v>
      </c>
      <c r="AE34">
        <v>6</v>
      </c>
      <c r="AF34">
        <v>2</v>
      </c>
    </row>
    <row r="35" spans="1:32" x14ac:dyDescent="0.25">
      <c r="A35" s="6" t="s">
        <v>13</v>
      </c>
      <c r="B35" s="6" t="s">
        <v>491</v>
      </c>
      <c r="C35" s="6" t="s">
        <v>630</v>
      </c>
      <c r="D35" s="6" t="s">
        <v>24</v>
      </c>
      <c r="E35" s="6" t="str">
        <f>VLOOKUP(Table1__4[[#This Row],[Industry]],'Industry Ref'!A:B,2)</f>
        <v>Information Technology and software development:</v>
      </c>
      <c r="F35" s="6" t="s">
        <v>17</v>
      </c>
      <c r="G35">
        <v>30000</v>
      </c>
      <c r="H35" s="6" t="s">
        <v>484</v>
      </c>
      <c r="I35" s="6" t="s">
        <v>27</v>
      </c>
      <c r="J35">
        <v>1</v>
      </c>
      <c r="K35">
        <v>1</v>
      </c>
      <c r="L35">
        <v>1</v>
      </c>
      <c r="M35">
        <v>1</v>
      </c>
      <c r="N35">
        <v>0</v>
      </c>
      <c r="O35">
        <v>1</v>
      </c>
      <c r="P35">
        <v>1</v>
      </c>
      <c r="Q35">
        <v>0</v>
      </c>
      <c r="R35">
        <v>0</v>
      </c>
      <c r="S35">
        <v>0</v>
      </c>
      <c r="T35">
        <v>0</v>
      </c>
      <c r="U35">
        <v>0</v>
      </c>
      <c r="V35">
        <v>1</v>
      </c>
      <c r="W35">
        <v>0</v>
      </c>
      <c r="X35">
        <v>0</v>
      </c>
      <c r="Y35">
        <v>0</v>
      </c>
      <c r="Z35">
        <v>0</v>
      </c>
      <c r="AA35">
        <v>0</v>
      </c>
      <c r="AB35">
        <v>0</v>
      </c>
      <c r="AC35">
        <v>0</v>
      </c>
      <c r="AD35">
        <v>0</v>
      </c>
      <c r="AE35">
        <v>6</v>
      </c>
      <c r="AF35">
        <v>1</v>
      </c>
    </row>
    <row r="36" spans="1:32" x14ac:dyDescent="0.25">
      <c r="A36" s="6" t="s">
        <v>55</v>
      </c>
      <c r="B36" s="6" t="s">
        <v>491</v>
      </c>
      <c r="C36" s="6" t="s">
        <v>15</v>
      </c>
      <c r="D36" s="6" t="s">
        <v>24</v>
      </c>
      <c r="E36" s="6" t="str">
        <f>VLOOKUP(Table1__4[[#This Row],[Industry]],'Industry Ref'!A:B,2)</f>
        <v>Information Technology and software development:</v>
      </c>
      <c r="F36" s="6" t="s">
        <v>17</v>
      </c>
      <c r="G36">
        <v>30000</v>
      </c>
      <c r="H36" s="6" t="s">
        <v>49</v>
      </c>
      <c r="I36" s="6" t="s">
        <v>22</v>
      </c>
      <c r="J36">
        <v>0</v>
      </c>
      <c r="K36">
        <v>1</v>
      </c>
      <c r="L36">
        <v>1</v>
      </c>
      <c r="M36">
        <v>0</v>
      </c>
      <c r="N36">
        <v>1</v>
      </c>
      <c r="O36">
        <v>0</v>
      </c>
      <c r="P36">
        <v>0</v>
      </c>
      <c r="Q36">
        <v>0</v>
      </c>
      <c r="R36">
        <v>0</v>
      </c>
      <c r="S36">
        <v>0</v>
      </c>
      <c r="T36">
        <v>0</v>
      </c>
      <c r="U36">
        <v>0</v>
      </c>
      <c r="V36">
        <v>0</v>
      </c>
      <c r="W36">
        <v>0</v>
      </c>
      <c r="X36">
        <v>0</v>
      </c>
      <c r="Y36">
        <v>0</v>
      </c>
      <c r="Z36">
        <v>0</v>
      </c>
      <c r="AA36">
        <v>0</v>
      </c>
      <c r="AB36">
        <v>0</v>
      </c>
      <c r="AC36">
        <v>1</v>
      </c>
      <c r="AD36">
        <v>0</v>
      </c>
      <c r="AE36">
        <v>3</v>
      </c>
      <c r="AF36">
        <v>1</v>
      </c>
    </row>
    <row r="37" spans="1:32" x14ac:dyDescent="0.25">
      <c r="A37" s="6" t="s">
        <v>13</v>
      </c>
      <c r="B37" s="6" t="s">
        <v>491</v>
      </c>
      <c r="C37" s="6" t="s">
        <v>15</v>
      </c>
      <c r="D37" s="6" t="s">
        <v>495</v>
      </c>
      <c r="E37" s="6" t="str">
        <f>VLOOKUP(Table1__4[[#This Row],[Industry]],'Industry Ref'!A:B,2)</f>
        <v>Energy, Engineering and manufacturing</v>
      </c>
      <c r="F37" s="6" t="s">
        <v>17</v>
      </c>
      <c r="G37">
        <v>27000</v>
      </c>
      <c r="H37" s="6" t="s">
        <v>49</v>
      </c>
      <c r="I37" s="6" t="s">
        <v>27</v>
      </c>
      <c r="J37">
        <v>0</v>
      </c>
      <c r="K37">
        <v>0</v>
      </c>
      <c r="L37">
        <v>1</v>
      </c>
      <c r="M37">
        <v>0</v>
      </c>
      <c r="N37">
        <v>0</v>
      </c>
      <c r="O37">
        <v>0</v>
      </c>
      <c r="P37">
        <v>0</v>
      </c>
      <c r="Q37">
        <v>0</v>
      </c>
      <c r="R37">
        <v>0</v>
      </c>
      <c r="S37">
        <v>0</v>
      </c>
      <c r="T37">
        <v>0</v>
      </c>
      <c r="U37">
        <v>0</v>
      </c>
      <c r="V37">
        <v>0</v>
      </c>
      <c r="W37">
        <v>0</v>
      </c>
      <c r="X37">
        <v>0</v>
      </c>
      <c r="Y37">
        <v>0</v>
      </c>
      <c r="Z37">
        <v>0</v>
      </c>
      <c r="AA37">
        <v>0</v>
      </c>
      <c r="AB37">
        <v>0</v>
      </c>
      <c r="AC37">
        <v>0</v>
      </c>
      <c r="AD37">
        <v>1</v>
      </c>
      <c r="AE37">
        <v>1</v>
      </c>
      <c r="AF37">
        <v>0</v>
      </c>
    </row>
    <row r="38" spans="1:32" x14ac:dyDescent="0.25">
      <c r="A38" s="6" t="s">
        <v>13</v>
      </c>
      <c r="B38" s="6" t="s">
        <v>32</v>
      </c>
      <c r="C38" s="6" t="s">
        <v>630</v>
      </c>
      <c r="D38" s="6" t="s">
        <v>136</v>
      </c>
      <c r="E38" s="6" t="str">
        <f>VLOOKUP(Table1__4[[#This Row],[Industry]],'Industry Ref'!A:B,2)</f>
        <v>Commerce, Retail and Sales</v>
      </c>
      <c r="F38" s="6" t="s">
        <v>34</v>
      </c>
      <c r="G38">
        <v>25000</v>
      </c>
      <c r="H38" s="6" t="s">
        <v>49</v>
      </c>
      <c r="I38" s="6" t="s">
        <v>22</v>
      </c>
      <c r="J38">
        <v>0</v>
      </c>
      <c r="K38">
        <v>1</v>
      </c>
      <c r="L38">
        <v>1</v>
      </c>
      <c r="M38">
        <v>0</v>
      </c>
      <c r="N38">
        <v>1</v>
      </c>
      <c r="O38">
        <v>1</v>
      </c>
      <c r="P38">
        <v>0</v>
      </c>
      <c r="Q38">
        <v>0</v>
      </c>
      <c r="R38">
        <v>0</v>
      </c>
      <c r="S38">
        <v>1</v>
      </c>
      <c r="T38">
        <v>0</v>
      </c>
      <c r="U38">
        <v>0</v>
      </c>
      <c r="V38">
        <v>0</v>
      </c>
      <c r="W38">
        <v>0</v>
      </c>
      <c r="X38">
        <v>0</v>
      </c>
      <c r="Y38">
        <v>0</v>
      </c>
      <c r="Z38">
        <v>0</v>
      </c>
      <c r="AA38">
        <v>1</v>
      </c>
      <c r="AB38">
        <v>0</v>
      </c>
      <c r="AC38">
        <v>0</v>
      </c>
      <c r="AD38">
        <v>0</v>
      </c>
      <c r="AE38">
        <v>5</v>
      </c>
      <c r="AF38">
        <v>1</v>
      </c>
    </row>
    <row r="39" spans="1:32" x14ac:dyDescent="0.25">
      <c r="A39" s="6" t="s">
        <v>13</v>
      </c>
      <c r="B39" s="6" t="s">
        <v>491</v>
      </c>
      <c r="C39" s="6" t="s">
        <v>56</v>
      </c>
      <c r="D39" s="6" t="s">
        <v>496</v>
      </c>
      <c r="E39" s="6" t="str">
        <f>VLOOKUP(Table1__4[[#This Row],[Industry]],'Industry Ref'!A:B,2)</f>
        <v>Information Technology and software development:</v>
      </c>
      <c r="F39" s="6" t="s">
        <v>17</v>
      </c>
      <c r="G39">
        <v>15000</v>
      </c>
      <c r="H39" s="6" t="s">
        <v>21</v>
      </c>
      <c r="I39" s="6" t="s">
        <v>27</v>
      </c>
      <c r="J39">
        <v>0</v>
      </c>
      <c r="K39">
        <v>0</v>
      </c>
      <c r="L39">
        <v>0</v>
      </c>
      <c r="M39">
        <v>0</v>
      </c>
      <c r="N39">
        <v>0</v>
      </c>
      <c r="O39">
        <v>0</v>
      </c>
      <c r="P39">
        <v>0</v>
      </c>
      <c r="Q39">
        <v>0</v>
      </c>
      <c r="R39">
        <v>0</v>
      </c>
      <c r="S39">
        <v>0</v>
      </c>
      <c r="T39">
        <v>1</v>
      </c>
      <c r="U39">
        <v>0</v>
      </c>
      <c r="V39">
        <v>0</v>
      </c>
      <c r="W39">
        <v>0</v>
      </c>
      <c r="X39">
        <v>0</v>
      </c>
      <c r="Y39">
        <v>0</v>
      </c>
      <c r="Z39">
        <v>0</v>
      </c>
      <c r="AA39">
        <v>0</v>
      </c>
      <c r="AB39">
        <v>0</v>
      </c>
      <c r="AC39">
        <v>0</v>
      </c>
      <c r="AD39">
        <v>1</v>
      </c>
      <c r="AE39">
        <v>1</v>
      </c>
      <c r="AF39">
        <v>0</v>
      </c>
    </row>
    <row r="40" spans="1:32" x14ac:dyDescent="0.25">
      <c r="A40" s="6" t="s">
        <v>127</v>
      </c>
      <c r="B40" s="6" t="s">
        <v>475</v>
      </c>
      <c r="C40" s="6" t="s">
        <v>15</v>
      </c>
      <c r="D40" s="6" t="s">
        <v>367</v>
      </c>
      <c r="E40" s="6" t="str">
        <f>VLOOKUP(Table1__4[[#This Row],[Industry]],'Industry Ref'!A:B,2)</f>
        <v>Environment and Agriculture</v>
      </c>
      <c r="F40" s="6" t="s">
        <v>17</v>
      </c>
      <c r="G40">
        <v>80000</v>
      </c>
      <c r="H40" s="6" t="s">
        <v>49</v>
      </c>
      <c r="I40" s="6" t="s">
        <v>22</v>
      </c>
      <c r="J40">
        <v>1</v>
      </c>
      <c r="K40">
        <v>0</v>
      </c>
      <c r="L40">
        <v>1</v>
      </c>
      <c r="M40">
        <v>1</v>
      </c>
      <c r="N40">
        <v>1</v>
      </c>
      <c r="O40">
        <v>1</v>
      </c>
      <c r="P40">
        <v>0</v>
      </c>
      <c r="Q40">
        <v>0</v>
      </c>
      <c r="R40">
        <v>0</v>
      </c>
      <c r="S40">
        <v>0</v>
      </c>
      <c r="T40">
        <v>0</v>
      </c>
      <c r="U40">
        <v>0</v>
      </c>
      <c r="V40">
        <v>0</v>
      </c>
      <c r="W40">
        <v>0</v>
      </c>
      <c r="X40">
        <v>0</v>
      </c>
      <c r="Y40">
        <v>0</v>
      </c>
      <c r="Z40">
        <v>0</v>
      </c>
      <c r="AA40">
        <v>0</v>
      </c>
      <c r="AB40">
        <v>0</v>
      </c>
      <c r="AC40">
        <v>0</v>
      </c>
      <c r="AD40">
        <v>1</v>
      </c>
      <c r="AE40">
        <v>5</v>
      </c>
      <c r="AF40">
        <v>0</v>
      </c>
    </row>
    <row r="41" spans="1:32" x14ac:dyDescent="0.25">
      <c r="A41" s="6" t="s">
        <v>42</v>
      </c>
      <c r="B41" s="6" t="s">
        <v>491</v>
      </c>
      <c r="C41" s="6" t="s">
        <v>15</v>
      </c>
      <c r="D41" s="6" t="s">
        <v>483</v>
      </c>
      <c r="E41" s="6" t="str">
        <f>VLOOKUP(Table1__4[[#This Row],[Industry]],'Industry Ref'!A:B,2)</f>
        <v>NGO</v>
      </c>
      <c r="F41" s="6" t="s">
        <v>17</v>
      </c>
      <c r="G41">
        <v>100000</v>
      </c>
      <c r="H41" s="6" t="s">
        <v>484</v>
      </c>
      <c r="I41" s="6" t="s">
        <v>27</v>
      </c>
      <c r="J41">
        <v>0</v>
      </c>
      <c r="K41">
        <v>0</v>
      </c>
      <c r="L41">
        <v>1</v>
      </c>
      <c r="M41">
        <v>1</v>
      </c>
      <c r="N41">
        <v>1</v>
      </c>
      <c r="O41">
        <v>0</v>
      </c>
      <c r="P41">
        <v>0</v>
      </c>
      <c r="Q41">
        <v>0</v>
      </c>
      <c r="R41">
        <v>0</v>
      </c>
      <c r="S41">
        <v>1</v>
      </c>
      <c r="T41">
        <v>1</v>
      </c>
      <c r="U41">
        <v>0</v>
      </c>
      <c r="V41">
        <v>1</v>
      </c>
      <c r="W41">
        <v>1</v>
      </c>
      <c r="X41">
        <v>0</v>
      </c>
      <c r="Y41">
        <v>0</v>
      </c>
      <c r="Z41">
        <v>1</v>
      </c>
      <c r="AA41">
        <v>1</v>
      </c>
      <c r="AB41">
        <v>0</v>
      </c>
      <c r="AC41">
        <v>0</v>
      </c>
      <c r="AD41">
        <v>0</v>
      </c>
      <c r="AE41">
        <v>5</v>
      </c>
      <c r="AF41">
        <v>4</v>
      </c>
    </row>
    <row r="42" spans="1:32" x14ac:dyDescent="0.25">
      <c r="A42" s="6" t="s">
        <v>13</v>
      </c>
      <c r="B42" s="6" t="s">
        <v>491</v>
      </c>
      <c r="C42" s="6" t="s">
        <v>15</v>
      </c>
      <c r="D42" s="6" t="s">
        <v>28</v>
      </c>
      <c r="E42" s="6" t="str">
        <f>VLOOKUP(Table1__4[[#This Row],[Industry]],'Industry Ref'!A:B,2)</f>
        <v>Healthcare</v>
      </c>
      <c r="F42" s="6" t="s">
        <v>17</v>
      </c>
      <c r="G42">
        <v>108500</v>
      </c>
      <c r="H42" s="6" t="s">
        <v>49</v>
      </c>
      <c r="I42" s="6" t="s">
        <v>22</v>
      </c>
      <c r="J42">
        <v>0</v>
      </c>
      <c r="K42">
        <v>1</v>
      </c>
      <c r="L42">
        <v>1</v>
      </c>
      <c r="M42">
        <v>1</v>
      </c>
      <c r="N42">
        <v>1</v>
      </c>
      <c r="O42">
        <v>1</v>
      </c>
      <c r="P42">
        <v>0</v>
      </c>
      <c r="Q42">
        <v>1</v>
      </c>
      <c r="R42">
        <v>0</v>
      </c>
      <c r="S42">
        <v>0</v>
      </c>
      <c r="T42">
        <v>0</v>
      </c>
      <c r="U42">
        <v>0</v>
      </c>
      <c r="V42">
        <v>1</v>
      </c>
      <c r="W42">
        <v>1</v>
      </c>
      <c r="X42">
        <v>0</v>
      </c>
      <c r="Y42">
        <v>0</v>
      </c>
      <c r="Z42">
        <v>0</v>
      </c>
      <c r="AA42">
        <v>1</v>
      </c>
      <c r="AB42">
        <v>0</v>
      </c>
      <c r="AC42">
        <v>0</v>
      </c>
      <c r="AD42">
        <v>0</v>
      </c>
      <c r="AE42">
        <v>6</v>
      </c>
      <c r="AF42">
        <v>3</v>
      </c>
    </row>
    <row r="43" spans="1:32" x14ac:dyDescent="0.25">
      <c r="A43" s="6" t="s">
        <v>13</v>
      </c>
      <c r="B43" s="6" t="s">
        <v>475</v>
      </c>
      <c r="C43" s="6" t="s">
        <v>15</v>
      </c>
      <c r="D43" s="6" t="s">
        <v>401</v>
      </c>
      <c r="E43" s="6" t="str">
        <f>VLOOKUP(Table1__4[[#This Row],[Industry]],'Industry Ref'!A:B,2)</f>
        <v>Energy, Engineering and manufacturing</v>
      </c>
      <c r="F43" s="6" t="s">
        <v>34</v>
      </c>
      <c r="G43">
        <v>160000</v>
      </c>
      <c r="H43" s="6" t="s">
        <v>484</v>
      </c>
      <c r="I43" s="6" t="s">
        <v>27</v>
      </c>
      <c r="J43">
        <v>1</v>
      </c>
      <c r="K43">
        <v>0</v>
      </c>
      <c r="L43">
        <v>0</v>
      </c>
      <c r="M43">
        <v>0</v>
      </c>
      <c r="N43">
        <v>0</v>
      </c>
      <c r="O43">
        <v>0</v>
      </c>
      <c r="P43">
        <v>0</v>
      </c>
      <c r="Q43">
        <v>0</v>
      </c>
      <c r="R43">
        <v>0</v>
      </c>
      <c r="S43">
        <v>0</v>
      </c>
      <c r="T43">
        <v>0</v>
      </c>
      <c r="U43">
        <v>1</v>
      </c>
      <c r="V43">
        <v>1</v>
      </c>
      <c r="W43">
        <v>1</v>
      </c>
      <c r="X43">
        <v>0</v>
      </c>
      <c r="Y43">
        <v>0</v>
      </c>
      <c r="Z43">
        <v>1</v>
      </c>
      <c r="AA43">
        <v>1</v>
      </c>
      <c r="AB43">
        <v>0</v>
      </c>
      <c r="AC43">
        <v>0</v>
      </c>
      <c r="AD43">
        <v>1</v>
      </c>
      <c r="AE43">
        <v>1</v>
      </c>
      <c r="AF43">
        <v>5</v>
      </c>
    </row>
    <row r="44" spans="1:32" x14ac:dyDescent="0.25">
      <c r="A44" s="6" t="s">
        <v>127</v>
      </c>
      <c r="B44" s="6" t="s">
        <v>491</v>
      </c>
      <c r="C44" s="6" t="s">
        <v>630</v>
      </c>
      <c r="D44" s="6" t="s">
        <v>28</v>
      </c>
      <c r="E44" s="6" t="str">
        <f>VLOOKUP(Table1__4[[#This Row],[Industry]],'Industry Ref'!A:B,2)</f>
        <v>Healthcare</v>
      </c>
      <c r="F44" s="6" t="s">
        <v>34</v>
      </c>
      <c r="G44">
        <v>65000</v>
      </c>
      <c r="H44" s="6" t="s">
        <v>49</v>
      </c>
      <c r="I44" s="6" t="s">
        <v>22</v>
      </c>
      <c r="J44">
        <v>1</v>
      </c>
      <c r="K44">
        <v>0</v>
      </c>
      <c r="L44">
        <v>0</v>
      </c>
      <c r="M44">
        <v>0</v>
      </c>
      <c r="N44">
        <v>0</v>
      </c>
      <c r="O44">
        <v>0</v>
      </c>
      <c r="P44">
        <v>0</v>
      </c>
      <c r="Q44">
        <v>0</v>
      </c>
      <c r="R44">
        <v>0</v>
      </c>
      <c r="S44">
        <v>0</v>
      </c>
      <c r="T44">
        <v>0</v>
      </c>
      <c r="U44">
        <v>0</v>
      </c>
      <c r="V44">
        <v>1</v>
      </c>
      <c r="W44">
        <v>0</v>
      </c>
      <c r="X44">
        <v>0</v>
      </c>
      <c r="Y44">
        <v>0</v>
      </c>
      <c r="Z44">
        <v>0</v>
      </c>
      <c r="AA44">
        <v>0</v>
      </c>
      <c r="AB44">
        <v>0</v>
      </c>
      <c r="AC44">
        <v>0</v>
      </c>
      <c r="AD44">
        <v>0</v>
      </c>
      <c r="AE44">
        <v>1</v>
      </c>
      <c r="AF44">
        <v>1</v>
      </c>
    </row>
    <row r="45" spans="1:32" x14ac:dyDescent="0.25">
      <c r="A45" s="6" t="s">
        <v>42</v>
      </c>
      <c r="B45" s="6" t="s">
        <v>475</v>
      </c>
      <c r="C45" s="6" t="s">
        <v>15</v>
      </c>
      <c r="D45" s="6" t="s">
        <v>155</v>
      </c>
      <c r="E45" s="6" t="str">
        <f>VLOOKUP(Table1__4[[#This Row],[Industry]],'Industry Ref'!A:B,2)</f>
        <v>Energy, Engineering and manufacturing</v>
      </c>
      <c r="F45" s="6" t="s">
        <v>17</v>
      </c>
      <c r="G45">
        <v>75000</v>
      </c>
      <c r="H45" s="6" t="s">
        <v>484</v>
      </c>
      <c r="I45" s="6" t="s">
        <v>22</v>
      </c>
      <c r="J45">
        <v>1</v>
      </c>
      <c r="K45">
        <v>1</v>
      </c>
      <c r="L45">
        <v>1</v>
      </c>
      <c r="M45">
        <v>1</v>
      </c>
      <c r="N45">
        <v>1</v>
      </c>
      <c r="O45">
        <v>0</v>
      </c>
      <c r="P45">
        <v>0</v>
      </c>
      <c r="Q45">
        <v>1</v>
      </c>
      <c r="R45">
        <v>0</v>
      </c>
      <c r="S45">
        <v>0</v>
      </c>
      <c r="T45">
        <v>0</v>
      </c>
      <c r="U45">
        <v>1</v>
      </c>
      <c r="V45">
        <v>1</v>
      </c>
      <c r="W45">
        <v>0</v>
      </c>
      <c r="X45">
        <v>0</v>
      </c>
      <c r="Y45">
        <v>1</v>
      </c>
      <c r="Z45">
        <v>0</v>
      </c>
      <c r="AA45">
        <v>0</v>
      </c>
      <c r="AB45">
        <v>0</v>
      </c>
      <c r="AC45">
        <v>0</v>
      </c>
      <c r="AD45">
        <v>0</v>
      </c>
      <c r="AE45">
        <v>6</v>
      </c>
      <c r="AF45">
        <v>3</v>
      </c>
    </row>
    <row r="46" spans="1:32" x14ac:dyDescent="0.25">
      <c r="A46" s="6" t="s">
        <v>13</v>
      </c>
      <c r="B46" s="6" t="s">
        <v>475</v>
      </c>
      <c r="C46" s="6" t="s">
        <v>56</v>
      </c>
      <c r="D46" s="6" t="s">
        <v>497</v>
      </c>
      <c r="E46" s="6" t="str">
        <f>VLOOKUP(Table1__4[[#This Row],[Industry]],'Industry Ref'!A:B,2)</f>
        <v>NGO</v>
      </c>
      <c r="F46" s="6" t="s">
        <v>17</v>
      </c>
      <c r="G46">
        <v>300000</v>
      </c>
      <c r="H46" s="6" t="s">
        <v>21</v>
      </c>
      <c r="I46" s="6" t="s">
        <v>27</v>
      </c>
      <c r="J46">
        <v>0</v>
      </c>
      <c r="K46">
        <v>0</v>
      </c>
      <c r="L46">
        <v>1</v>
      </c>
      <c r="M46">
        <v>1</v>
      </c>
      <c r="N46">
        <v>0</v>
      </c>
      <c r="O46">
        <v>0</v>
      </c>
      <c r="P46">
        <v>0</v>
      </c>
      <c r="Q46">
        <v>0</v>
      </c>
      <c r="R46">
        <v>0</v>
      </c>
      <c r="S46">
        <v>0</v>
      </c>
      <c r="T46">
        <v>0</v>
      </c>
      <c r="U46">
        <v>1</v>
      </c>
      <c r="V46">
        <v>1</v>
      </c>
      <c r="W46">
        <v>1</v>
      </c>
      <c r="X46">
        <v>0</v>
      </c>
      <c r="Y46">
        <v>0</v>
      </c>
      <c r="Z46">
        <v>1</v>
      </c>
      <c r="AA46">
        <v>1</v>
      </c>
      <c r="AB46">
        <v>1</v>
      </c>
      <c r="AC46">
        <v>0</v>
      </c>
      <c r="AD46">
        <v>0</v>
      </c>
      <c r="AE46">
        <v>2</v>
      </c>
      <c r="AF46">
        <v>6</v>
      </c>
    </row>
    <row r="47" spans="1:32" x14ac:dyDescent="0.25">
      <c r="A47" s="6" t="s">
        <v>13</v>
      </c>
      <c r="B47" s="6" t="s">
        <v>491</v>
      </c>
      <c r="C47" s="6" t="s">
        <v>15</v>
      </c>
      <c r="D47" s="6" t="s">
        <v>498</v>
      </c>
      <c r="E47" s="6" t="str">
        <f>VLOOKUP(Table1__4[[#This Row],[Industry]],'Industry Ref'!A:B,2)</f>
        <v>Banking, Insurance and Finance</v>
      </c>
      <c r="F47" s="6" t="s">
        <v>17</v>
      </c>
      <c r="G47">
        <v>90000</v>
      </c>
      <c r="H47" s="6" t="s">
        <v>49</v>
      </c>
      <c r="I47" s="6" t="s">
        <v>27</v>
      </c>
      <c r="J47">
        <v>0</v>
      </c>
      <c r="K47">
        <v>0</v>
      </c>
      <c r="L47">
        <v>1</v>
      </c>
      <c r="M47">
        <v>1</v>
      </c>
      <c r="N47">
        <v>0</v>
      </c>
      <c r="O47">
        <v>0</v>
      </c>
      <c r="P47">
        <v>0</v>
      </c>
      <c r="Q47">
        <v>0</v>
      </c>
      <c r="R47">
        <v>0</v>
      </c>
      <c r="S47">
        <v>0</v>
      </c>
      <c r="T47">
        <v>0</v>
      </c>
      <c r="U47">
        <v>0</v>
      </c>
      <c r="V47">
        <v>1</v>
      </c>
      <c r="W47">
        <v>0</v>
      </c>
      <c r="X47">
        <v>0</v>
      </c>
      <c r="Y47">
        <v>0</v>
      </c>
      <c r="Z47">
        <v>0</v>
      </c>
      <c r="AA47">
        <v>0</v>
      </c>
      <c r="AB47">
        <v>0</v>
      </c>
      <c r="AC47">
        <v>0</v>
      </c>
      <c r="AD47">
        <v>0</v>
      </c>
      <c r="AE47">
        <v>2</v>
      </c>
      <c r="AF47">
        <v>1</v>
      </c>
    </row>
    <row r="48" spans="1:32" x14ac:dyDescent="0.25">
      <c r="A48" s="6" t="s">
        <v>13</v>
      </c>
      <c r="B48" s="6" t="s">
        <v>475</v>
      </c>
      <c r="C48" s="6" t="s">
        <v>56</v>
      </c>
      <c r="D48" s="6" t="s">
        <v>499</v>
      </c>
      <c r="E48" s="6" t="str">
        <f>VLOOKUP(Table1__4[[#This Row],[Industry]],'Industry Ref'!A:B,2)</f>
        <v>Information Technology and software development:</v>
      </c>
      <c r="F48" s="6" t="s">
        <v>17</v>
      </c>
      <c r="G48">
        <v>266000</v>
      </c>
      <c r="H48" s="6" t="s">
        <v>484</v>
      </c>
      <c r="I48" s="6" t="s">
        <v>27</v>
      </c>
      <c r="J48">
        <v>1</v>
      </c>
      <c r="K48">
        <v>1</v>
      </c>
      <c r="L48">
        <v>1</v>
      </c>
      <c r="M48">
        <v>1</v>
      </c>
      <c r="N48">
        <v>0</v>
      </c>
      <c r="O48">
        <v>0</v>
      </c>
      <c r="P48">
        <v>0</v>
      </c>
      <c r="Q48">
        <v>0</v>
      </c>
      <c r="R48">
        <v>0</v>
      </c>
      <c r="S48">
        <v>0</v>
      </c>
      <c r="T48">
        <v>0</v>
      </c>
      <c r="U48">
        <v>1</v>
      </c>
      <c r="V48">
        <v>1</v>
      </c>
      <c r="W48">
        <v>1</v>
      </c>
      <c r="X48">
        <v>0</v>
      </c>
      <c r="Y48">
        <v>0</v>
      </c>
      <c r="Z48">
        <v>1</v>
      </c>
      <c r="AA48">
        <v>1</v>
      </c>
      <c r="AB48">
        <v>0</v>
      </c>
      <c r="AC48">
        <v>0</v>
      </c>
      <c r="AD48">
        <v>0</v>
      </c>
      <c r="AE48">
        <v>4</v>
      </c>
      <c r="AF48">
        <v>5</v>
      </c>
    </row>
    <row r="49" spans="1:32" x14ac:dyDescent="0.25">
      <c r="A49" s="6" t="s">
        <v>13</v>
      </c>
      <c r="B49" s="6" t="s">
        <v>475</v>
      </c>
      <c r="C49" s="6" t="s">
        <v>56</v>
      </c>
      <c r="D49" s="6" t="s">
        <v>162</v>
      </c>
      <c r="E49" s="6" t="str">
        <f>VLOOKUP(Table1__4[[#This Row],[Industry]],'Industry Ref'!A:B,2)</f>
        <v>Education and Research</v>
      </c>
      <c r="F49" s="6" t="s">
        <v>17</v>
      </c>
      <c r="G49">
        <v>85000</v>
      </c>
      <c r="H49" s="6" t="s">
        <v>484</v>
      </c>
      <c r="I49" s="6" t="s">
        <v>27</v>
      </c>
      <c r="J49">
        <v>0</v>
      </c>
      <c r="K49">
        <v>0</v>
      </c>
      <c r="L49">
        <v>0</v>
      </c>
      <c r="M49">
        <v>0</v>
      </c>
      <c r="N49">
        <v>0</v>
      </c>
      <c r="O49">
        <v>0</v>
      </c>
      <c r="P49">
        <v>0</v>
      </c>
      <c r="Q49">
        <v>0</v>
      </c>
      <c r="R49">
        <v>1</v>
      </c>
      <c r="S49">
        <v>0</v>
      </c>
      <c r="T49">
        <v>0</v>
      </c>
      <c r="U49">
        <v>0</v>
      </c>
      <c r="V49">
        <v>1</v>
      </c>
      <c r="W49">
        <v>1</v>
      </c>
      <c r="X49">
        <v>0</v>
      </c>
      <c r="Y49">
        <v>0</v>
      </c>
      <c r="Z49">
        <v>0</v>
      </c>
      <c r="AA49">
        <v>0</v>
      </c>
      <c r="AB49">
        <v>0</v>
      </c>
      <c r="AC49">
        <v>0</v>
      </c>
      <c r="AD49">
        <v>0</v>
      </c>
      <c r="AE49">
        <v>1</v>
      </c>
      <c r="AF49">
        <v>2</v>
      </c>
    </row>
    <row r="50" spans="1:32" x14ac:dyDescent="0.25">
      <c r="A50" s="6" t="s">
        <v>13</v>
      </c>
      <c r="B50" s="6" t="s">
        <v>491</v>
      </c>
      <c r="C50" s="6" t="s">
        <v>15</v>
      </c>
      <c r="D50" s="13" t="s">
        <v>228</v>
      </c>
      <c r="E50" s="13" t="str">
        <f>VLOOKUP(Table1__4[[#This Row],[Industry]],'Industry Ref'!A:B,2)</f>
        <v>Commerce, Retail and Sales</v>
      </c>
      <c r="F50" s="6" t="s">
        <v>17</v>
      </c>
      <c r="G50">
        <v>160000</v>
      </c>
      <c r="H50" s="6" t="s">
        <v>49</v>
      </c>
      <c r="I50" s="6" t="s">
        <v>27</v>
      </c>
      <c r="J50">
        <v>0</v>
      </c>
      <c r="K50">
        <v>1</v>
      </c>
      <c r="L50">
        <v>1</v>
      </c>
      <c r="M50">
        <v>1</v>
      </c>
      <c r="N50">
        <v>0</v>
      </c>
      <c r="O50">
        <v>0</v>
      </c>
      <c r="P50">
        <v>0</v>
      </c>
      <c r="Q50">
        <v>0</v>
      </c>
      <c r="R50">
        <v>0</v>
      </c>
      <c r="S50">
        <v>0</v>
      </c>
      <c r="T50">
        <v>0</v>
      </c>
      <c r="U50">
        <v>0</v>
      </c>
      <c r="V50">
        <v>1</v>
      </c>
      <c r="W50">
        <v>0</v>
      </c>
      <c r="X50">
        <v>0</v>
      </c>
      <c r="Y50">
        <v>0</v>
      </c>
      <c r="Z50">
        <v>0</v>
      </c>
      <c r="AA50">
        <v>0</v>
      </c>
      <c r="AB50">
        <v>0</v>
      </c>
      <c r="AC50">
        <v>0</v>
      </c>
      <c r="AD50">
        <v>0</v>
      </c>
      <c r="AE50">
        <v>3</v>
      </c>
      <c r="AF50">
        <v>1</v>
      </c>
    </row>
    <row r="51" spans="1:32" x14ac:dyDescent="0.25">
      <c r="A51" s="6" t="s">
        <v>127</v>
      </c>
      <c r="B51" s="6" t="s">
        <v>475</v>
      </c>
      <c r="C51" s="6" t="s">
        <v>56</v>
      </c>
      <c r="D51" s="6" t="s">
        <v>165</v>
      </c>
      <c r="E51" s="6" t="str">
        <f>VLOOKUP(Table1__4[[#This Row],[Industry]],'Industry Ref'!A:B,2)</f>
        <v>Transport and Logistics</v>
      </c>
      <c r="F51" s="6" t="s">
        <v>34</v>
      </c>
      <c r="G51">
        <v>80000</v>
      </c>
      <c r="H51" s="6" t="s">
        <v>49</v>
      </c>
      <c r="I51" s="6" t="s">
        <v>27</v>
      </c>
      <c r="J51">
        <v>1</v>
      </c>
      <c r="K51">
        <v>1</v>
      </c>
      <c r="L51">
        <v>0</v>
      </c>
      <c r="M51">
        <v>1</v>
      </c>
      <c r="N51">
        <v>0</v>
      </c>
      <c r="O51">
        <v>1</v>
      </c>
      <c r="P51">
        <v>1</v>
      </c>
      <c r="Q51">
        <v>1</v>
      </c>
      <c r="R51">
        <v>0</v>
      </c>
      <c r="S51">
        <v>0</v>
      </c>
      <c r="T51">
        <v>1</v>
      </c>
      <c r="U51">
        <v>0</v>
      </c>
      <c r="V51">
        <v>1</v>
      </c>
      <c r="W51">
        <v>0</v>
      </c>
      <c r="X51">
        <v>0</v>
      </c>
      <c r="Y51">
        <v>0</v>
      </c>
      <c r="Z51">
        <v>0</v>
      </c>
      <c r="AA51">
        <v>1</v>
      </c>
      <c r="AB51">
        <v>0</v>
      </c>
      <c r="AC51">
        <v>0</v>
      </c>
      <c r="AD51">
        <v>0</v>
      </c>
      <c r="AE51">
        <v>7</v>
      </c>
      <c r="AF51">
        <v>2</v>
      </c>
    </row>
    <row r="52" spans="1:32" x14ac:dyDescent="0.25">
      <c r="A52" s="6" t="s">
        <v>13</v>
      </c>
      <c r="B52" s="6" t="s">
        <v>475</v>
      </c>
      <c r="C52" s="6" t="s">
        <v>15</v>
      </c>
      <c r="D52" s="6" t="s">
        <v>60</v>
      </c>
      <c r="E52" s="6" t="str">
        <f>VLOOKUP(Table1__4[[#This Row],[Industry]],'Industry Ref'!A:B,2)</f>
        <v>Information Technology and software development:</v>
      </c>
      <c r="F52" s="6" t="s">
        <v>17</v>
      </c>
      <c r="G52">
        <v>190000</v>
      </c>
      <c r="H52" s="6" t="s">
        <v>484</v>
      </c>
      <c r="I52" s="6" t="s">
        <v>27</v>
      </c>
      <c r="J52">
        <v>1</v>
      </c>
      <c r="K52">
        <v>1</v>
      </c>
      <c r="L52">
        <v>0</v>
      </c>
      <c r="M52">
        <v>1</v>
      </c>
      <c r="N52">
        <v>0</v>
      </c>
      <c r="O52">
        <v>0</v>
      </c>
      <c r="P52">
        <v>0</v>
      </c>
      <c r="Q52">
        <v>0</v>
      </c>
      <c r="R52">
        <v>0</v>
      </c>
      <c r="S52">
        <v>0</v>
      </c>
      <c r="T52">
        <v>1</v>
      </c>
      <c r="U52">
        <v>1</v>
      </c>
      <c r="V52">
        <v>1</v>
      </c>
      <c r="W52">
        <v>1</v>
      </c>
      <c r="X52">
        <v>0</v>
      </c>
      <c r="Y52">
        <v>0</v>
      </c>
      <c r="Z52">
        <v>1</v>
      </c>
      <c r="AA52">
        <v>1</v>
      </c>
      <c r="AB52">
        <v>0</v>
      </c>
      <c r="AC52">
        <v>0</v>
      </c>
      <c r="AD52">
        <v>1</v>
      </c>
      <c r="AE52">
        <v>4</v>
      </c>
      <c r="AF52">
        <v>5</v>
      </c>
    </row>
    <row r="53" spans="1:32" x14ac:dyDescent="0.25">
      <c r="A53" s="6" t="s">
        <v>13</v>
      </c>
      <c r="B53" s="6" t="s">
        <v>32</v>
      </c>
      <c r="C53" s="6" t="s">
        <v>15</v>
      </c>
      <c r="D53" s="6" t="s">
        <v>388</v>
      </c>
      <c r="E53" s="6" t="str">
        <f>VLOOKUP(Table1__4[[#This Row],[Industry]],'Industry Ref'!A:B,2)</f>
        <v>Other</v>
      </c>
      <c r="F53" s="6" t="s">
        <v>34</v>
      </c>
      <c r="G53">
        <v>250000</v>
      </c>
      <c r="H53" s="6" t="s">
        <v>49</v>
      </c>
      <c r="I53" s="6" t="s">
        <v>27</v>
      </c>
      <c r="J53">
        <v>0</v>
      </c>
      <c r="K53">
        <v>1</v>
      </c>
      <c r="L53">
        <v>1</v>
      </c>
      <c r="M53">
        <v>1</v>
      </c>
      <c r="N53">
        <v>0</v>
      </c>
      <c r="O53">
        <v>1</v>
      </c>
      <c r="P53">
        <v>0</v>
      </c>
      <c r="Q53">
        <v>0</v>
      </c>
      <c r="R53">
        <v>0</v>
      </c>
      <c r="S53">
        <v>0</v>
      </c>
      <c r="T53">
        <v>0</v>
      </c>
      <c r="U53">
        <v>0</v>
      </c>
      <c r="V53">
        <v>0</v>
      </c>
      <c r="W53">
        <v>0</v>
      </c>
      <c r="X53">
        <v>0</v>
      </c>
      <c r="Y53">
        <v>0</v>
      </c>
      <c r="Z53">
        <v>0</v>
      </c>
      <c r="AA53">
        <v>0</v>
      </c>
      <c r="AB53">
        <v>0</v>
      </c>
      <c r="AC53">
        <v>0</v>
      </c>
      <c r="AD53">
        <v>1</v>
      </c>
      <c r="AE53">
        <v>4</v>
      </c>
      <c r="AF53">
        <v>0</v>
      </c>
    </row>
    <row r="54" spans="1:32" x14ac:dyDescent="0.25">
      <c r="A54" s="6" t="s">
        <v>13</v>
      </c>
      <c r="B54" s="6" t="s">
        <v>475</v>
      </c>
      <c r="C54" s="6" t="s">
        <v>56</v>
      </c>
      <c r="D54" s="13" t="s">
        <v>228</v>
      </c>
      <c r="E54" s="13" t="str">
        <f>VLOOKUP(Table1__4[[#This Row],[Industry]],'Industry Ref'!A:B,2)</f>
        <v>Commerce, Retail and Sales</v>
      </c>
      <c r="F54" s="6" t="s">
        <v>34</v>
      </c>
      <c r="G54">
        <v>50000</v>
      </c>
      <c r="H54" s="6" t="s">
        <v>49</v>
      </c>
      <c r="I54" s="6" t="s">
        <v>27</v>
      </c>
      <c r="J54">
        <v>1</v>
      </c>
      <c r="K54">
        <v>1</v>
      </c>
      <c r="L54">
        <v>1</v>
      </c>
      <c r="M54">
        <v>1</v>
      </c>
      <c r="N54">
        <v>0</v>
      </c>
      <c r="O54">
        <v>0</v>
      </c>
      <c r="P54">
        <v>0</v>
      </c>
      <c r="Q54">
        <v>0</v>
      </c>
      <c r="R54">
        <v>0</v>
      </c>
      <c r="S54">
        <v>1</v>
      </c>
      <c r="T54">
        <v>1</v>
      </c>
      <c r="U54">
        <v>0</v>
      </c>
      <c r="V54">
        <v>1</v>
      </c>
      <c r="W54">
        <v>1</v>
      </c>
      <c r="X54">
        <v>0</v>
      </c>
      <c r="Y54">
        <v>0</v>
      </c>
      <c r="Z54">
        <v>0</v>
      </c>
      <c r="AA54">
        <v>0</v>
      </c>
      <c r="AB54">
        <v>0</v>
      </c>
      <c r="AC54">
        <v>0</v>
      </c>
      <c r="AD54">
        <v>0</v>
      </c>
      <c r="AE54">
        <v>6</v>
      </c>
      <c r="AF54">
        <v>2</v>
      </c>
    </row>
    <row r="55" spans="1:32" x14ac:dyDescent="0.25">
      <c r="A55" s="6" t="s">
        <v>42</v>
      </c>
      <c r="B55" s="6" t="s">
        <v>475</v>
      </c>
      <c r="C55" s="6" t="s">
        <v>56</v>
      </c>
      <c r="D55" s="6" t="s">
        <v>178</v>
      </c>
      <c r="E55" s="6" t="str">
        <f>VLOOKUP(Table1__4[[#This Row],[Industry]],'Industry Ref'!A:B,2)</f>
        <v>Environment and Agriculture</v>
      </c>
      <c r="F55" s="6" t="s">
        <v>17</v>
      </c>
      <c r="G55">
        <v>160000</v>
      </c>
      <c r="H55" s="6" t="s">
        <v>21</v>
      </c>
      <c r="I55" s="6" t="s">
        <v>27</v>
      </c>
      <c r="J55">
        <v>0</v>
      </c>
      <c r="K55">
        <v>0</v>
      </c>
      <c r="L55">
        <v>1</v>
      </c>
      <c r="M55">
        <v>0</v>
      </c>
      <c r="N55">
        <v>0</v>
      </c>
      <c r="O55">
        <v>0</v>
      </c>
      <c r="P55">
        <v>0</v>
      </c>
      <c r="Q55">
        <v>0</v>
      </c>
      <c r="R55">
        <v>0</v>
      </c>
      <c r="S55">
        <v>0</v>
      </c>
      <c r="T55">
        <v>0</v>
      </c>
      <c r="U55">
        <v>0</v>
      </c>
      <c r="V55">
        <v>1</v>
      </c>
      <c r="W55">
        <v>1</v>
      </c>
      <c r="X55">
        <v>0</v>
      </c>
      <c r="Y55">
        <v>0</v>
      </c>
      <c r="Z55">
        <v>0</v>
      </c>
      <c r="AA55">
        <v>1</v>
      </c>
      <c r="AB55">
        <v>0</v>
      </c>
      <c r="AC55">
        <v>0</v>
      </c>
      <c r="AD55">
        <v>0</v>
      </c>
      <c r="AE55">
        <v>1</v>
      </c>
      <c r="AF55">
        <v>3</v>
      </c>
    </row>
    <row r="56" spans="1:32" x14ac:dyDescent="0.25">
      <c r="A56" s="6" t="s">
        <v>13</v>
      </c>
      <c r="B56" s="6" t="s">
        <v>475</v>
      </c>
      <c r="C56" s="6" t="s">
        <v>56</v>
      </c>
      <c r="D56" s="6" t="s">
        <v>182</v>
      </c>
      <c r="E56" s="6" t="str">
        <f>VLOOKUP(Table1__4[[#This Row],[Industry]],'Industry Ref'!A:B,2)</f>
        <v>NGO</v>
      </c>
      <c r="F56" s="6" t="s">
        <v>34</v>
      </c>
      <c r="G56">
        <v>70000</v>
      </c>
      <c r="H56" s="6" t="s">
        <v>49</v>
      </c>
      <c r="I56" s="6" t="s">
        <v>27</v>
      </c>
      <c r="J56">
        <v>0</v>
      </c>
      <c r="K56">
        <v>0</v>
      </c>
      <c r="L56">
        <v>1</v>
      </c>
      <c r="M56">
        <v>1</v>
      </c>
      <c r="N56">
        <v>1</v>
      </c>
      <c r="O56">
        <v>0</v>
      </c>
      <c r="P56">
        <v>0</v>
      </c>
      <c r="Q56">
        <v>0</v>
      </c>
      <c r="R56">
        <v>1</v>
      </c>
      <c r="S56">
        <v>0</v>
      </c>
      <c r="T56">
        <v>0</v>
      </c>
      <c r="U56">
        <v>0</v>
      </c>
      <c r="V56">
        <v>1</v>
      </c>
      <c r="W56">
        <v>1</v>
      </c>
      <c r="X56">
        <v>0</v>
      </c>
      <c r="Y56">
        <v>0</v>
      </c>
      <c r="Z56">
        <v>0</v>
      </c>
      <c r="AA56">
        <v>0</v>
      </c>
      <c r="AB56">
        <v>0</v>
      </c>
      <c r="AC56">
        <v>0</v>
      </c>
      <c r="AD56">
        <v>0</v>
      </c>
      <c r="AE56">
        <v>4</v>
      </c>
      <c r="AF56">
        <v>2</v>
      </c>
    </row>
    <row r="57" spans="1:32" x14ac:dyDescent="0.25">
      <c r="A57" s="6" t="s">
        <v>13</v>
      </c>
      <c r="B57" s="6" t="s">
        <v>491</v>
      </c>
      <c r="C57" s="6" t="s">
        <v>56</v>
      </c>
      <c r="D57" s="6" t="s">
        <v>500</v>
      </c>
      <c r="E57" s="6" t="str">
        <f>VLOOKUP(Table1__4[[#This Row],[Industry]],'Industry Ref'!A:B,2)</f>
        <v>Consulting and Business Services</v>
      </c>
      <c r="F57" s="6" t="s">
        <v>34</v>
      </c>
      <c r="G57">
        <v>50000</v>
      </c>
      <c r="H57" s="6" t="s">
        <v>484</v>
      </c>
      <c r="I57" s="6" t="s">
        <v>27</v>
      </c>
      <c r="J57">
        <v>0</v>
      </c>
      <c r="K57">
        <v>1</v>
      </c>
      <c r="L57">
        <v>0</v>
      </c>
      <c r="M57">
        <v>0</v>
      </c>
      <c r="N57">
        <v>0</v>
      </c>
      <c r="O57">
        <v>0</v>
      </c>
      <c r="P57">
        <v>0</v>
      </c>
      <c r="Q57">
        <v>0</v>
      </c>
      <c r="R57">
        <v>0</v>
      </c>
      <c r="S57">
        <v>0</v>
      </c>
      <c r="T57">
        <v>0</v>
      </c>
      <c r="U57">
        <v>0</v>
      </c>
      <c r="V57">
        <v>1</v>
      </c>
      <c r="W57">
        <v>0</v>
      </c>
      <c r="X57">
        <v>0</v>
      </c>
      <c r="Y57">
        <v>0</v>
      </c>
      <c r="Z57">
        <v>0</v>
      </c>
      <c r="AA57">
        <v>0</v>
      </c>
      <c r="AB57">
        <v>0</v>
      </c>
      <c r="AC57">
        <v>0</v>
      </c>
      <c r="AD57">
        <v>0</v>
      </c>
      <c r="AE57">
        <v>1</v>
      </c>
      <c r="AF57">
        <v>1</v>
      </c>
    </row>
    <row r="58" spans="1:32" x14ac:dyDescent="0.25">
      <c r="A58" s="6" t="s">
        <v>13</v>
      </c>
      <c r="B58" s="6" t="s">
        <v>491</v>
      </c>
      <c r="C58" s="6" t="s">
        <v>630</v>
      </c>
      <c r="D58" s="6" t="s">
        <v>483</v>
      </c>
      <c r="E58" s="6" t="str">
        <f>VLOOKUP(Table1__4[[#This Row],[Industry]],'Industry Ref'!A:B,2)</f>
        <v>NGO</v>
      </c>
      <c r="F58" s="6" t="s">
        <v>34</v>
      </c>
      <c r="G58">
        <v>100000</v>
      </c>
      <c r="H58" s="6" t="s">
        <v>484</v>
      </c>
      <c r="I58" s="6" t="s">
        <v>27</v>
      </c>
      <c r="J58">
        <v>0</v>
      </c>
      <c r="K58">
        <v>0</v>
      </c>
      <c r="L58">
        <v>1</v>
      </c>
      <c r="M58">
        <v>1</v>
      </c>
      <c r="N58">
        <v>0</v>
      </c>
      <c r="O58">
        <v>0</v>
      </c>
      <c r="P58">
        <v>0</v>
      </c>
      <c r="Q58">
        <v>0</v>
      </c>
      <c r="R58">
        <v>0</v>
      </c>
      <c r="S58">
        <v>0</v>
      </c>
      <c r="T58">
        <v>0</v>
      </c>
      <c r="U58">
        <v>0</v>
      </c>
      <c r="V58">
        <v>0</v>
      </c>
      <c r="W58">
        <v>0</v>
      </c>
      <c r="X58">
        <v>0</v>
      </c>
      <c r="Y58">
        <v>0</v>
      </c>
      <c r="Z58">
        <v>0</v>
      </c>
      <c r="AA58">
        <v>0</v>
      </c>
      <c r="AB58">
        <v>0</v>
      </c>
      <c r="AC58">
        <v>0</v>
      </c>
      <c r="AD58">
        <v>1</v>
      </c>
      <c r="AE58">
        <v>2</v>
      </c>
      <c r="AF58">
        <v>0</v>
      </c>
    </row>
    <row r="59" spans="1:32" x14ac:dyDescent="0.25">
      <c r="A59" s="6" t="s">
        <v>42</v>
      </c>
      <c r="B59" s="6" t="s">
        <v>475</v>
      </c>
      <c r="C59" s="6" t="s">
        <v>15</v>
      </c>
      <c r="D59" s="6" t="s">
        <v>28</v>
      </c>
      <c r="E59" s="6" t="str">
        <f>VLOOKUP(Table1__4[[#This Row],[Industry]],'Industry Ref'!A:B,2)</f>
        <v>Healthcare</v>
      </c>
      <c r="F59" s="6" t="s">
        <v>17</v>
      </c>
      <c r="G59">
        <v>90000</v>
      </c>
      <c r="H59" s="6" t="s">
        <v>484</v>
      </c>
      <c r="I59" s="6" t="s">
        <v>22</v>
      </c>
      <c r="J59">
        <v>1</v>
      </c>
      <c r="K59">
        <v>1</v>
      </c>
      <c r="L59">
        <v>1</v>
      </c>
      <c r="M59">
        <v>1</v>
      </c>
      <c r="N59">
        <v>0</v>
      </c>
      <c r="O59">
        <v>0</v>
      </c>
      <c r="P59">
        <v>1</v>
      </c>
      <c r="Q59">
        <v>0</v>
      </c>
      <c r="R59">
        <v>0</v>
      </c>
      <c r="S59">
        <v>0</v>
      </c>
      <c r="T59">
        <v>0</v>
      </c>
      <c r="U59">
        <v>1</v>
      </c>
      <c r="V59">
        <v>1</v>
      </c>
      <c r="W59">
        <v>1</v>
      </c>
      <c r="X59">
        <v>0</v>
      </c>
      <c r="Y59">
        <v>0</v>
      </c>
      <c r="Z59">
        <v>0</v>
      </c>
      <c r="AA59">
        <v>0</v>
      </c>
      <c r="AB59">
        <v>0</v>
      </c>
      <c r="AC59">
        <v>0</v>
      </c>
      <c r="AD59">
        <v>0</v>
      </c>
      <c r="AE59">
        <v>5</v>
      </c>
      <c r="AF59">
        <v>3</v>
      </c>
    </row>
    <row r="60" spans="1:32" x14ac:dyDescent="0.25">
      <c r="A60" s="6" t="s">
        <v>13</v>
      </c>
      <c r="B60" s="6" t="s">
        <v>491</v>
      </c>
      <c r="C60" s="6" t="s">
        <v>630</v>
      </c>
      <c r="D60" s="6" t="s">
        <v>501</v>
      </c>
      <c r="E60" s="6" t="str">
        <f>VLOOKUP(Table1__4[[#This Row],[Industry]],'Industry Ref'!A:B,2)</f>
        <v>Media, Marketing and Advertising</v>
      </c>
      <c r="F60" s="6" t="s">
        <v>17</v>
      </c>
      <c r="G60">
        <v>15000</v>
      </c>
      <c r="H60" s="6" t="s">
        <v>49</v>
      </c>
      <c r="I60" s="6" t="s">
        <v>22</v>
      </c>
      <c r="J60">
        <v>1</v>
      </c>
      <c r="K60">
        <v>1</v>
      </c>
      <c r="L60">
        <v>1</v>
      </c>
      <c r="M60">
        <v>1</v>
      </c>
      <c r="N60">
        <v>1</v>
      </c>
      <c r="O60">
        <v>1</v>
      </c>
      <c r="P60">
        <v>0</v>
      </c>
      <c r="Q60">
        <v>0</v>
      </c>
      <c r="R60">
        <v>0</v>
      </c>
      <c r="S60">
        <v>0</v>
      </c>
      <c r="T60">
        <v>0</v>
      </c>
      <c r="U60">
        <v>0</v>
      </c>
      <c r="V60">
        <v>0</v>
      </c>
      <c r="W60">
        <v>0</v>
      </c>
      <c r="X60">
        <v>0</v>
      </c>
      <c r="Y60">
        <v>0</v>
      </c>
      <c r="Z60">
        <v>0</v>
      </c>
      <c r="AA60">
        <v>1</v>
      </c>
      <c r="AB60">
        <v>0</v>
      </c>
      <c r="AC60">
        <v>0</v>
      </c>
      <c r="AD60">
        <v>0</v>
      </c>
      <c r="AE60">
        <v>6</v>
      </c>
      <c r="AF60">
        <v>1</v>
      </c>
    </row>
    <row r="61" spans="1:32" x14ac:dyDescent="0.25">
      <c r="A61" s="6" t="s">
        <v>127</v>
      </c>
      <c r="B61" s="6" t="s">
        <v>32</v>
      </c>
      <c r="C61" s="6" t="s">
        <v>630</v>
      </c>
      <c r="D61" s="6" t="s">
        <v>193</v>
      </c>
      <c r="E61" s="6" t="str">
        <f>VLOOKUP(Table1__4[[#This Row],[Industry]],'Industry Ref'!A:B,2)</f>
        <v>Education and Research</v>
      </c>
      <c r="F61" s="6" t="s">
        <v>34</v>
      </c>
      <c r="G61">
        <v>0</v>
      </c>
      <c r="H61" s="6" t="s">
        <v>484</v>
      </c>
      <c r="I61" s="6" t="s">
        <v>27</v>
      </c>
      <c r="J61">
        <v>1</v>
      </c>
      <c r="K61">
        <v>1</v>
      </c>
      <c r="L61">
        <v>1</v>
      </c>
      <c r="M61">
        <v>1</v>
      </c>
      <c r="N61">
        <v>1</v>
      </c>
      <c r="O61">
        <v>1</v>
      </c>
      <c r="P61">
        <v>1</v>
      </c>
      <c r="Q61">
        <v>0</v>
      </c>
      <c r="R61">
        <v>0</v>
      </c>
      <c r="S61">
        <v>0</v>
      </c>
      <c r="T61">
        <v>0</v>
      </c>
      <c r="U61">
        <v>0</v>
      </c>
      <c r="V61">
        <v>0</v>
      </c>
      <c r="W61">
        <v>0</v>
      </c>
      <c r="X61">
        <v>0</v>
      </c>
      <c r="Y61">
        <v>0</v>
      </c>
      <c r="Z61">
        <v>0</v>
      </c>
      <c r="AA61">
        <v>0</v>
      </c>
      <c r="AB61">
        <v>0</v>
      </c>
      <c r="AC61">
        <v>0</v>
      </c>
      <c r="AD61">
        <v>1</v>
      </c>
      <c r="AE61">
        <v>7</v>
      </c>
      <c r="AF61">
        <v>0</v>
      </c>
    </row>
    <row r="62" spans="1:32" x14ac:dyDescent="0.25">
      <c r="A62" s="6" t="s">
        <v>13</v>
      </c>
      <c r="B62" s="6" t="s">
        <v>32</v>
      </c>
      <c r="C62" s="6" t="s">
        <v>630</v>
      </c>
      <c r="D62" s="6" t="s">
        <v>195</v>
      </c>
      <c r="E62" s="6" t="str">
        <f>VLOOKUP(Table1__4[[#This Row],[Industry]],'Industry Ref'!A:B,2)</f>
        <v>Other</v>
      </c>
      <c r="F62" s="6" t="s">
        <v>17</v>
      </c>
      <c r="G62">
        <v>0</v>
      </c>
      <c r="H62" s="6" t="s">
        <v>49</v>
      </c>
      <c r="I62" s="6" t="s">
        <v>22</v>
      </c>
      <c r="J62">
        <v>0</v>
      </c>
      <c r="K62">
        <v>1</v>
      </c>
      <c r="L62">
        <v>1</v>
      </c>
      <c r="M62">
        <v>1</v>
      </c>
      <c r="N62">
        <v>1</v>
      </c>
      <c r="O62">
        <v>0</v>
      </c>
      <c r="P62">
        <v>0</v>
      </c>
      <c r="Q62">
        <v>0</v>
      </c>
      <c r="R62">
        <v>0</v>
      </c>
      <c r="S62">
        <v>0</v>
      </c>
      <c r="T62">
        <v>0</v>
      </c>
      <c r="U62">
        <v>0</v>
      </c>
      <c r="V62">
        <v>0</v>
      </c>
      <c r="W62">
        <v>0</v>
      </c>
      <c r="X62">
        <v>0</v>
      </c>
      <c r="Y62">
        <v>0</v>
      </c>
      <c r="Z62">
        <v>0</v>
      </c>
      <c r="AA62">
        <v>0</v>
      </c>
      <c r="AB62">
        <v>0</v>
      </c>
      <c r="AC62">
        <v>0</v>
      </c>
      <c r="AD62">
        <v>1</v>
      </c>
      <c r="AE62">
        <v>4</v>
      </c>
      <c r="AF62">
        <v>0</v>
      </c>
    </row>
    <row r="63" spans="1:32" x14ac:dyDescent="0.25">
      <c r="A63" s="6" t="s">
        <v>13</v>
      </c>
      <c r="B63" s="6" t="s">
        <v>475</v>
      </c>
      <c r="C63" s="6" t="s">
        <v>56</v>
      </c>
      <c r="D63" s="6" t="s">
        <v>502</v>
      </c>
      <c r="E63" s="6" t="str">
        <f>VLOOKUP(Table1__4[[#This Row],[Industry]],'Industry Ref'!A:B,2)</f>
        <v>Information Technology and software development:</v>
      </c>
      <c r="F63" s="6" t="s">
        <v>34</v>
      </c>
      <c r="G63">
        <v>62000</v>
      </c>
      <c r="H63" s="6" t="s">
        <v>49</v>
      </c>
      <c r="I63" s="6" t="s">
        <v>27</v>
      </c>
      <c r="J63">
        <v>0</v>
      </c>
      <c r="K63">
        <v>1</v>
      </c>
      <c r="L63">
        <v>0</v>
      </c>
      <c r="M63">
        <v>0</v>
      </c>
      <c r="N63">
        <v>1</v>
      </c>
      <c r="O63">
        <v>0</v>
      </c>
      <c r="P63">
        <v>0</v>
      </c>
      <c r="Q63">
        <v>1</v>
      </c>
      <c r="R63">
        <v>0</v>
      </c>
      <c r="S63">
        <v>0</v>
      </c>
      <c r="T63">
        <v>0</v>
      </c>
      <c r="U63">
        <v>1</v>
      </c>
      <c r="V63">
        <v>1</v>
      </c>
      <c r="W63">
        <v>0</v>
      </c>
      <c r="X63">
        <v>0</v>
      </c>
      <c r="Y63">
        <v>0</v>
      </c>
      <c r="Z63">
        <v>0</v>
      </c>
      <c r="AA63">
        <v>0</v>
      </c>
      <c r="AB63">
        <v>0</v>
      </c>
      <c r="AC63">
        <v>0</v>
      </c>
      <c r="AD63">
        <v>0</v>
      </c>
      <c r="AE63">
        <v>3</v>
      </c>
      <c r="AF63">
        <v>2</v>
      </c>
    </row>
    <row r="64" spans="1:32" x14ac:dyDescent="0.25">
      <c r="A64" s="6" t="s">
        <v>42</v>
      </c>
      <c r="B64" s="6" t="s">
        <v>475</v>
      </c>
      <c r="C64" s="6" t="s">
        <v>15</v>
      </c>
      <c r="D64" s="6" t="s">
        <v>24</v>
      </c>
      <c r="E64" s="6" t="str">
        <f>VLOOKUP(Table1__4[[#This Row],[Industry]],'Industry Ref'!A:B,2)</f>
        <v>Information Technology and software development:</v>
      </c>
      <c r="F64" s="6" t="s">
        <v>17</v>
      </c>
      <c r="G64">
        <v>150000</v>
      </c>
      <c r="H64" s="6" t="s">
        <v>49</v>
      </c>
      <c r="I64" s="6" t="s">
        <v>22</v>
      </c>
      <c r="J64">
        <v>0</v>
      </c>
      <c r="K64">
        <v>1</v>
      </c>
      <c r="L64">
        <v>1</v>
      </c>
      <c r="M64">
        <v>1</v>
      </c>
      <c r="N64">
        <v>0</v>
      </c>
      <c r="O64">
        <v>0</v>
      </c>
      <c r="P64">
        <v>0</v>
      </c>
      <c r="Q64">
        <v>0</v>
      </c>
      <c r="R64">
        <v>0</v>
      </c>
      <c r="S64">
        <v>0</v>
      </c>
      <c r="T64">
        <v>0</v>
      </c>
      <c r="U64">
        <v>1</v>
      </c>
      <c r="V64">
        <v>1</v>
      </c>
      <c r="W64">
        <v>1</v>
      </c>
      <c r="X64">
        <v>0</v>
      </c>
      <c r="Y64">
        <v>0</v>
      </c>
      <c r="Z64">
        <v>0</v>
      </c>
      <c r="AA64">
        <v>0</v>
      </c>
      <c r="AB64">
        <v>0</v>
      </c>
      <c r="AC64">
        <v>0</v>
      </c>
      <c r="AD64">
        <v>0</v>
      </c>
      <c r="AE64">
        <v>3</v>
      </c>
      <c r="AF64">
        <v>3</v>
      </c>
    </row>
    <row r="65" spans="1:32" x14ac:dyDescent="0.25">
      <c r="A65" s="6" t="s">
        <v>127</v>
      </c>
      <c r="B65" s="6" t="s">
        <v>491</v>
      </c>
      <c r="C65" s="6" t="s">
        <v>15</v>
      </c>
      <c r="D65" s="6" t="s">
        <v>24</v>
      </c>
      <c r="E65" s="6" t="str">
        <f>VLOOKUP(Table1__4[[#This Row],[Industry]],'Industry Ref'!A:B,2)</f>
        <v>Information Technology and software development:</v>
      </c>
      <c r="F65" s="6" t="s">
        <v>34</v>
      </c>
      <c r="G65">
        <v>38000</v>
      </c>
      <c r="H65" s="6" t="s">
        <v>49</v>
      </c>
      <c r="I65" s="6" t="s">
        <v>27</v>
      </c>
      <c r="J65">
        <v>1</v>
      </c>
      <c r="K65">
        <v>1</v>
      </c>
      <c r="L65">
        <v>0</v>
      </c>
      <c r="M65">
        <v>0</v>
      </c>
      <c r="N65">
        <v>0</v>
      </c>
      <c r="O65">
        <v>0</v>
      </c>
      <c r="P65">
        <v>0</v>
      </c>
      <c r="Q65">
        <v>0</v>
      </c>
      <c r="R65">
        <v>0</v>
      </c>
      <c r="S65">
        <v>1</v>
      </c>
      <c r="T65">
        <v>0</v>
      </c>
      <c r="U65">
        <v>1</v>
      </c>
      <c r="V65">
        <v>0</v>
      </c>
      <c r="W65">
        <v>0</v>
      </c>
      <c r="X65">
        <v>0</v>
      </c>
      <c r="Y65">
        <v>0</v>
      </c>
      <c r="Z65">
        <v>0</v>
      </c>
      <c r="AA65">
        <v>0</v>
      </c>
      <c r="AB65">
        <v>0</v>
      </c>
      <c r="AC65">
        <v>0</v>
      </c>
      <c r="AD65">
        <v>0</v>
      </c>
      <c r="AE65">
        <v>3</v>
      </c>
      <c r="AF65">
        <v>1</v>
      </c>
    </row>
    <row r="66" spans="1:32" x14ac:dyDescent="0.25">
      <c r="A66" s="6" t="s">
        <v>13</v>
      </c>
      <c r="B66" s="6" t="s">
        <v>491</v>
      </c>
      <c r="C66" s="6" t="s">
        <v>15</v>
      </c>
      <c r="D66" s="6" t="s">
        <v>483</v>
      </c>
      <c r="E66" s="6" t="str">
        <f>VLOOKUP(Table1__4[[#This Row],[Industry]],'Industry Ref'!A:B,2)</f>
        <v>NGO</v>
      </c>
      <c r="F66" s="6" t="s">
        <v>17</v>
      </c>
      <c r="G66">
        <v>115000</v>
      </c>
      <c r="H66" s="6" t="s">
        <v>484</v>
      </c>
      <c r="I66" s="6" t="s">
        <v>27</v>
      </c>
      <c r="J66">
        <v>0</v>
      </c>
      <c r="K66">
        <v>0</v>
      </c>
      <c r="L66">
        <v>0</v>
      </c>
      <c r="M66">
        <v>1</v>
      </c>
      <c r="N66">
        <v>1</v>
      </c>
      <c r="O66">
        <v>0</v>
      </c>
      <c r="P66">
        <v>0</v>
      </c>
      <c r="Q66">
        <v>0</v>
      </c>
      <c r="R66">
        <v>0</v>
      </c>
      <c r="S66">
        <v>1</v>
      </c>
      <c r="T66">
        <v>1</v>
      </c>
      <c r="U66">
        <v>0</v>
      </c>
      <c r="V66">
        <v>1</v>
      </c>
      <c r="W66">
        <v>1</v>
      </c>
      <c r="X66">
        <v>0</v>
      </c>
      <c r="Y66">
        <v>0</v>
      </c>
      <c r="Z66">
        <v>1</v>
      </c>
      <c r="AA66">
        <v>1</v>
      </c>
      <c r="AB66">
        <v>0</v>
      </c>
      <c r="AC66">
        <v>0</v>
      </c>
      <c r="AD66">
        <v>0</v>
      </c>
      <c r="AE66">
        <v>4</v>
      </c>
      <c r="AF66">
        <v>4</v>
      </c>
    </row>
    <row r="67" spans="1:32" x14ac:dyDescent="0.25">
      <c r="A67" s="6" t="s">
        <v>13</v>
      </c>
      <c r="B67" s="6" t="s">
        <v>32</v>
      </c>
      <c r="C67" s="6" t="s">
        <v>630</v>
      </c>
      <c r="D67" s="6" t="s">
        <v>352</v>
      </c>
      <c r="E67" s="6" t="str">
        <f>VLOOKUP(Table1__4[[#This Row],[Industry]],'Industry Ref'!A:B,2)</f>
        <v>Education and Research</v>
      </c>
      <c r="F67" s="6" t="s">
        <v>34</v>
      </c>
      <c r="G67">
        <v>0</v>
      </c>
      <c r="H67" s="6" t="s">
        <v>21</v>
      </c>
      <c r="I67" s="6" t="s">
        <v>22</v>
      </c>
      <c r="J67">
        <v>1</v>
      </c>
      <c r="K67">
        <v>1</v>
      </c>
      <c r="L67">
        <v>1</v>
      </c>
      <c r="M67">
        <v>1</v>
      </c>
      <c r="N67">
        <v>0</v>
      </c>
      <c r="O67">
        <v>0</v>
      </c>
      <c r="P67">
        <v>0</v>
      </c>
      <c r="Q67">
        <v>0</v>
      </c>
      <c r="R67">
        <v>1</v>
      </c>
      <c r="S67">
        <v>0</v>
      </c>
      <c r="T67">
        <v>0</v>
      </c>
      <c r="U67">
        <v>0</v>
      </c>
      <c r="V67">
        <v>0</v>
      </c>
      <c r="W67">
        <v>0</v>
      </c>
      <c r="X67">
        <v>0</v>
      </c>
      <c r="Y67">
        <v>0</v>
      </c>
      <c r="Z67">
        <v>0</v>
      </c>
      <c r="AA67">
        <v>0</v>
      </c>
      <c r="AB67">
        <v>0</v>
      </c>
      <c r="AC67">
        <v>0</v>
      </c>
      <c r="AD67">
        <v>1</v>
      </c>
      <c r="AE67">
        <v>5</v>
      </c>
      <c r="AF67">
        <v>0</v>
      </c>
    </row>
    <row r="68" spans="1:32" x14ac:dyDescent="0.25">
      <c r="A68" s="6" t="s">
        <v>42</v>
      </c>
      <c r="B68" s="6" t="s">
        <v>491</v>
      </c>
      <c r="C68" s="6" t="s">
        <v>15</v>
      </c>
      <c r="D68" s="6" t="s">
        <v>244</v>
      </c>
      <c r="E68" s="6" t="str">
        <f>VLOOKUP(Table1__4[[#This Row],[Industry]],'Industry Ref'!A:B,2)</f>
        <v>Banking, Insurance and Finance</v>
      </c>
      <c r="F68" s="6" t="s">
        <v>34</v>
      </c>
      <c r="G68">
        <v>116000</v>
      </c>
      <c r="H68" s="6" t="s">
        <v>484</v>
      </c>
      <c r="I68" s="6" t="s">
        <v>27</v>
      </c>
      <c r="J68">
        <v>1</v>
      </c>
      <c r="K68">
        <v>1</v>
      </c>
      <c r="L68">
        <v>1</v>
      </c>
      <c r="M68">
        <v>1</v>
      </c>
      <c r="N68">
        <v>0</v>
      </c>
      <c r="O68">
        <v>0</v>
      </c>
      <c r="P68">
        <v>0</v>
      </c>
      <c r="Q68">
        <v>0</v>
      </c>
      <c r="R68">
        <v>0</v>
      </c>
      <c r="S68">
        <v>0</v>
      </c>
      <c r="T68">
        <v>0</v>
      </c>
      <c r="U68">
        <v>1</v>
      </c>
      <c r="V68">
        <v>1</v>
      </c>
      <c r="W68">
        <v>1</v>
      </c>
      <c r="X68">
        <v>0</v>
      </c>
      <c r="Y68">
        <v>0</v>
      </c>
      <c r="Z68">
        <v>0</v>
      </c>
      <c r="AA68">
        <v>0</v>
      </c>
      <c r="AB68">
        <v>0</v>
      </c>
      <c r="AC68">
        <v>0</v>
      </c>
      <c r="AD68">
        <v>0</v>
      </c>
      <c r="AE68">
        <v>4</v>
      </c>
      <c r="AF68">
        <v>3</v>
      </c>
    </row>
    <row r="69" spans="1:32" x14ac:dyDescent="0.25">
      <c r="A69" s="6" t="s">
        <v>13</v>
      </c>
      <c r="B69" s="6" t="s">
        <v>475</v>
      </c>
      <c r="C69" s="6" t="s">
        <v>15</v>
      </c>
      <c r="D69" s="6" t="s">
        <v>503</v>
      </c>
      <c r="E69" s="6" t="str">
        <f>VLOOKUP(Table1__4[[#This Row],[Industry]],'Industry Ref'!A:B,2)</f>
        <v>Public Service and Utilities</v>
      </c>
      <c r="F69" s="6" t="s">
        <v>17</v>
      </c>
      <c r="G69">
        <v>177000</v>
      </c>
      <c r="H69" s="6" t="s">
        <v>49</v>
      </c>
      <c r="I69" s="6" t="s">
        <v>27</v>
      </c>
      <c r="J69">
        <v>1</v>
      </c>
      <c r="K69">
        <v>1</v>
      </c>
      <c r="L69">
        <v>1</v>
      </c>
      <c r="M69">
        <v>0</v>
      </c>
      <c r="N69">
        <v>0</v>
      </c>
      <c r="O69">
        <v>0</v>
      </c>
      <c r="P69">
        <v>0</v>
      </c>
      <c r="Q69">
        <v>0</v>
      </c>
      <c r="R69">
        <v>0</v>
      </c>
      <c r="S69">
        <v>0</v>
      </c>
      <c r="T69">
        <v>0</v>
      </c>
      <c r="U69">
        <v>0</v>
      </c>
      <c r="V69">
        <v>1</v>
      </c>
      <c r="W69">
        <v>1</v>
      </c>
      <c r="X69">
        <v>0</v>
      </c>
      <c r="Y69">
        <v>0</v>
      </c>
      <c r="Z69">
        <v>0</v>
      </c>
      <c r="AA69">
        <v>0</v>
      </c>
      <c r="AB69">
        <v>0</v>
      </c>
      <c r="AC69">
        <v>0</v>
      </c>
      <c r="AD69">
        <v>1</v>
      </c>
      <c r="AE69">
        <v>3</v>
      </c>
      <c r="AF69">
        <v>2</v>
      </c>
    </row>
    <row r="70" spans="1:32" x14ac:dyDescent="0.25">
      <c r="A70" s="6" t="s">
        <v>127</v>
      </c>
      <c r="B70" s="6" t="s">
        <v>32</v>
      </c>
      <c r="C70" s="6" t="s">
        <v>630</v>
      </c>
      <c r="D70" s="6" t="s">
        <v>28</v>
      </c>
      <c r="E70" s="6" t="str">
        <f>VLOOKUP(Table1__4[[#This Row],[Industry]],'Industry Ref'!A:B,2)</f>
        <v>Healthcare</v>
      </c>
      <c r="F70" s="6" t="s">
        <v>34</v>
      </c>
      <c r="G70">
        <v>35000</v>
      </c>
      <c r="H70" s="6" t="s">
        <v>49</v>
      </c>
      <c r="I70" s="6" t="s">
        <v>27</v>
      </c>
      <c r="J70">
        <v>1</v>
      </c>
      <c r="K70">
        <v>1</v>
      </c>
      <c r="L70">
        <v>1</v>
      </c>
      <c r="M70">
        <v>0</v>
      </c>
      <c r="N70">
        <v>0</v>
      </c>
      <c r="O70">
        <v>1</v>
      </c>
      <c r="P70">
        <v>0</v>
      </c>
      <c r="Q70">
        <v>0</v>
      </c>
      <c r="R70">
        <v>0</v>
      </c>
      <c r="S70">
        <v>0</v>
      </c>
      <c r="T70">
        <v>0</v>
      </c>
      <c r="U70">
        <v>0</v>
      </c>
      <c r="V70">
        <v>1</v>
      </c>
      <c r="W70">
        <v>0</v>
      </c>
      <c r="X70">
        <v>0</v>
      </c>
      <c r="Y70">
        <v>0</v>
      </c>
      <c r="Z70">
        <v>0</v>
      </c>
      <c r="AA70">
        <v>1</v>
      </c>
      <c r="AB70">
        <v>0</v>
      </c>
      <c r="AC70">
        <v>0</v>
      </c>
      <c r="AD70">
        <v>0</v>
      </c>
      <c r="AE70">
        <v>4</v>
      </c>
      <c r="AF70">
        <v>2</v>
      </c>
    </row>
    <row r="71" spans="1:32" x14ac:dyDescent="0.25">
      <c r="A71" s="6" t="s">
        <v>42</v>
      </c>
      <c r="B71" s="6" t="s">
        <v>475</v>
      </c>
      <c r="C71" s="6" t="s">
        <v>56</v>
      </c>
      <c r="D71" s="6" t="s">
        <v>106</v>
      </c>
      <c r="E71" s="6" t="str">
        <f>VLOOKUP(Table1__4[[#This Row],[Industry]],'Industry Ref'!A:B,2)</f>
        <v>Banking, Insurance and Finance</v>
      </c>
      <c r="F71" s="6" t="s">
        <v>34</v>
      </c>
      <c r="G71">
        <v>97000</v>
      </c>
      <c r="H71" s="6" t="s">
        <v>49</v>
      </c>
      <c r="I71" s="6" t="s">
        <v>27</v>
      </c>
      <c r="J71">
        <v>0</v>
      </c>
      <c r="K71">
        <v>1</v>
      </c>
      <c r="L71">
        <v>1</v>
      </c>
      <c r="M71">
        <v>0</v>
      </c>
      <c r="N71">
        <v>0</v>
      </c>
      <c r="O71">
        <v>0</v>
      </c>
      <c r="P71">
        <v>0</v>
      </c>
      <c r="Q71">
        <v>0</v>
      </c>
      <c r="R71">
        <v>0</v>
      </c>
      <c r="S71">
        <v>0</v>
      </c>
      <c r="T71">
        <v>0</v>
      </c>
      <c r="U71">
        <v>0</v>
      </c>
      <c r="V71">
        <v>1</v>
      </c>
      <c r="W71">
        <v>0</v>
      </c>
      <c r="X71">
        <v>0</v>
      </c>
      <c r="Y71">
        <v>0</v>
      </c>
      <c r="Z71">
        <v>0</v>
      </c>
      <c r="AA71">
        <v>1</v>
      </c>
      <c r="AB71">
        <v>0</v>
      </c>
      <c r="AC71">
        <v>0</v>
      </c>
      <c r="AD71">
        <v>0</v>
      </c>
      <c r="AE71">
        <v>2</v>
      </c>
      <c r="AF71">
        <v>2</v>
      </c>
    </row>
    <row r="72" spans="1:32" x14ac:dyDescent="0.25">
      <c r="A72" s="6" t="s">
        <v>55</v>
      </c>
      <c r="B72" s="6" t="s">
        <v>475</v>
      </c>
      <c r="C72" s="6" t="s">
        <v>56</v>
      </c>
      <c r="D72" s="6" t="s">
        <v>504</v>
      </c>
      <c r="E72" s="6" t="str">
        <f>VLOOKUP(Table1__4[[#This Row],[Industry]],'Industry Ref'!A:B,2)</f>
        <v>Information Technology and software development:</v>
      </c>
      <c r="F72" s="6" t="s">
        <v>34</v>
      </c>
      <c r="G72">
        <v>170000</v>
      </c>
      <c r="H72" s="6" t="s">
        <v>21</v>
      </c>
      <c r="I72" s="6" t="s">
        <v>27</v>
      </c>
      <c r="J72">
        <v>0</v>
      </c>
      <c r="K72">
        <v>1</v>
      </c>
      <c r="L72">
        <v>1</v>
      </c>
      <c r="M72">
        <v>1</v>
      </c>
      <c r="N72">
        <v>0</v>
      </c>
      <c r="O72">
        <v>0</v>
      </c>
      <c r="P72">
        <v>1</v>
      </c>
      <c r="Q72">
        <v>0</v>
      </c>
      <c r="R72">
        <v>0</v>
      </c>
      <c r="S72">
        <v>0</v>
      </c>
      <c r="T72">
        <v>0</v>
      </c>
      <c r="U72">
        <v>1</v>
      </c>
      <c r="V72">
        <v>1</v>
      </c>
      <c r="W72">
        <v>0</v>
      </c>
      <c r="X72">
        <v>0</v>
      </c>
      <c r="Y72">
        <v>0</v>
      </c>
      <c r="Z72">
        <v>0</v>
      </c>
      <c r="AA72">
        <v>0</v>
      </c>
      <c r="AB72">
        <v>0</v>
      </c>
      <c r="AC72">
        <v>0</v>
      </c>
      <c r="AD72">
        <v>1</v>
      </c>
      <c r="AE72">
        <v>4</v>
      </c>
      <c r="AF72">
        <v>2</v>
      </c>
    </row>
    <row r="73" spans="1:32" x14ac:dyDescent="0.25">
      <c r="A73" s="6" t="s">
        <v>13</v>
      </c>
      <c r="B73" s="6" t="s">
        <v>32</v>
      </c>
      <c r="C73" s="6" t="s">
        <v>15</v>
      </c>
      <c r="D73" s="6" t="s">
        <v>505</v>
      </c>
      <c r="E73" s="6" t="str">
        <f>VLOOKUP(Table1__4[[#This Row],[Industry]],'Industry Ref'!A:B,2)</f>
        <v>Other</v>
      </c>
      <c r="F73" s="6" t="s">
        <v>34</v>
      </c>
      <c r="G73">
        <v>21000</v>
      </c>
      <c r="H73" s="6" t="s">
        <v>484</v>
      </c>
      <c r="I73" s="6" t="s">
        <v>27</v>
      </c>
      <c r="J73">
        <v>0</v>
      </c>
      <c r="K73">
        <v>1</v>
      </c>
      <c r="L73">
        <v>1</v>
      </c>
      <c r="M73">
        <v>1</v>
      </c>
      <c r="N73">
        <v>0</v>
      </c>
      <c r="O73">
        <v>0</v>
      </c>
      <c r="P73">
        <v>0</v>
      </c>
      <c r="Q73">
        <v>0</v>
      </c>
      <c r="R73">
        <v>1</v>
      </c>
      <c r="S73">
        <v>0</v>
      </c>
      <c r="T73">
        <v>0</v>
      </c>
      <c r="U73">
        <v>0</v>
      </c>
      <c r="V73">
        <v>1</v>
      </c>
      <c r="W73">
        <v>0</v>
      </c>
      <c r="X73">
        <v>0</v>
      </c>
      <c r="Y73">
        <v>0</v>
      </c>
      <c r="Z73">
        <v>0</v>
      </c>
      <c r="AA73">
        <v>1</v>
      </c>
      <c r="AB73">
        <v>0</v>
      </c>
      <c r="AC73">
        <v>0</v>
      </c>
      <c r="AD73">
        <v>0</v>
      </c>
      <c r="AE73">
        <v>4</v>
      </c>
      <c r="AF73">
        <v>2</v>
      </c>
    </row>
    <row r="74" spans="1:32" x14ac:dyDescent="0.25">
      <c r="A74" s="6" t="s">
        <v>127</v>
      </c>
      <c r="B74" s="6" t="s">
        <v>475</v>
      </c>
      <c r="C74" s="6" t="s">
        <v>56</v>
      </c>
      <c r="D74" s="6" t="s">
        <v>367</v>
      </c>
      <c r="E74" s="6" t="str">
        <f>VLOOKUP(Table1__4[[#This Row],[Industry]],'Industry Ref'!A:B,2)</f>
        <v>Environment and Agriculture</v>
      </c>
      <c r="F74" s="6" t="s">
        <v>17</v>
      </c>
      <c r="G74">
        <v>130000</v>
      </c>
      <c r="H74" s="6" t="s">
        <v>49</v>
      </c>
      <c r="I74" s="6" t="s">
        <v>27</v>
      </c>
      <c r="J74">
        <v>1</v>
      </c>
      <c r="K74">
        <v>0</v>
      </c>
      <c r="L74">
        <v>1</v>
      </c>
      <c r="M74">
        <v>1</v>
      </c>
      <c r="N74">
        <v>0</v>
      </c>
      <c r="O74">
        <v>0</v>
      </c>
      <c r="P74">
        <v>0</v>
      </c>
      <c r="Q74">
        <v>0</v>
      </c>
      <c r="R74">
        <v>0</v>
      </c>
      <c r="S74">
        <v>0</v>
      </c>
      <c r="T74">
        <v>0</v>
      </c>
      <c r="U74">
        <v>0</v>
      </c>
      <c r="V74">
        <v>0</v>
      </c>
      <c r="W74">
        <v>0</v>
      </c>
      <c r="X74">
        <v>0</v>
      </c>
      <c r="Y74">
        <v>0</v>
      </c>
      <c r="Z74">
        <v>0</v>
      </c>
      <c r="AA74">
        <v>0</v>
      </c>
      <c r="AB74">
        <v>0</v>
      </c>
      <c r="AC74">
        <v>0</v>
      </c>
      <c r="AD74">
        <v>1</v>
      </c>
      <c r="AE74">
        <v>3</v>
      </c>
      <c r="AF74">
        <v>0</v>
      </c>
    </row>
    <row r="75" spans="1:32" x14ac:dyDescent="0.25">
      <c r="A75" s="6" t="s">
        <v>42</v>
      </c>
      <c r="B75" s="6" t="s">
        <v>32</v>
      </c>
      <c r="C75" s="6" t="s">
        <v>15</v>
      </c>
      <c r="D75" s="6" t="s">
        <v>215</v>
      </c>
      <c r="E75" s="6" t="str">
        <f>VLOOKUP(Table1__4[[#This Row],[Industry]],'Industry Ref'!A:B,2)</f>
        <v>Public Service and Utilities</v>
      </c>
      <c r="F75" s="6" t="s">
        <v>17</v>
      </c>
      <c r="G75">
        <v>25000</v>
      </c>
      <c r="H75" s="6" t="s">
        <v>49</v>
      </c>
      <c r="I75" s="6" t="s">
        <v>27</v>
      </c>
      <c r="J75">
        <v>1</v>
      </c>
      <c r="K75">
        <v>0</v>
      </c>
      <c r="L75">
        <v>1</v>
      </c>
      <c r="M75">
        <v>0</v>
      </c>
      <c r="N75">
        <v>1</v>
      </c>
      <c r="O75">
        <v>0</v>
      </c>
      <c r="P75">
        <v>0</v>
      </c>
      <c r="Q75">
        <v>0</v>
      </c>
      <c r="R75">
        <v>0</v>
      </c>
      <c r="S75">
        <v>0</v>
      </c>
      <c r="T75">
        <v>0</v>
      </c>
      <c r="U75">
        <v>0</v>
      </c>
      <c r="V75">
        <v>1</v>
      </c>
      <c r="W75">
        <v>1</v>
      </c>
      <c r="X75">
        <v>0</v>
      </c>
      <c r="Y75">
        <v>0</v>
      </c>
      <c r="Z75">
        <v>0</v>
      </c>
      <c r="AA75">
        <v>0</v>
      </c>
      <c r="AB75">
        <v>0</v>
      </c>
      <c r="AC75">
        <v>0</v>
      </c>
      <c r="AD75">
        <v>1</v>
      </c>
      <c r="AE75">
        <v>3</v>
      </c>
      <c r="AF75">
        <v>2</v>
      </c>
    </row>
    <row r="76" spans="1:32" x14ac:dyDescent="0.25">
      <c r="A76" s="6" t="s">
        <v>13</v>
      </c>
      <c r="B76" s="6" t="s">
        <v>491</v>
      </c>
      <c r="C76" s="6" t="s">
        <v>630</v>
      </c>
      <c r="D76" s="6" t="s">
        <v>492</v>
      </c>
      <c r="E76" s="6" t="str">
        <f>VLOOKUP(Table1__4[[#This Row],[Industry]],'Industry Ref'!A:B,2)</f>
        <v>Information Technology and software development:</v>
      </c>
      <c r="F76" s="6" t="s">
        <v>17</v>
      </c>
      <c r="G76">
        <v>40000</v>
      </c>
      <c r="H76" s="6" t="s">
        <v>49</v>
      </c>
      <c r="I76" s="6" t="s">
        <v>27</v>
      </c>
      <c r="J76">
        <v>0</v>
      </c>
      <c r="K76">
        <v>1</v>
      </c>
      <c r="L76">
        <v>1</v>
      </c>
      <c r="M76">
        <v>1</v>
      </c>
      <c r="N76">
        <v>0</v>
      </c>
      <c r="O76">
        <v>0</v>
      </c>
      <c r="P76">
        <v>0</v>
      </c>
      <c r="Q76">
        <v>0</v>
      </c>
      <c r="R76">
        <v>0</v>
      </c>
      <c r="S76">
        <v>0</v>
      </c>
      <c r="T76">
        <v>0</v>
      </c>
      <c r="U76">
        <v>0</v>
      </c>
      <c r="V76">
        <v>1</v>
      </c>
      <c r="W76">
        <v>0</v>
      </c>
      <c r="X76">
        <v>0</v>
      </c>
      <c r="Y76">
        <v>0</v>
      </c>
      <c r="Z76">
        <v>0</v>
      </c>
      <c r="AA76">
        <v>1</v>
      </c>
      <c r="AB76">
        <v>0</v>
      </c>
      <c r="AC76">
        <v>0</v>
      </c>
      <c r="AD76">
        <v>0</v>
      </c>
      <c r="AE76">
        <v>3</v>
      </c>
      <c r="AF76">
        <v>2</v>
      </c>
    </row>
    <row r="77" spans="1:32" x14ac:dyDescent="0.25">
      <c r="A77" s="6" t="s">
        <v>13</v>
      </c>
      <c r="B77" s="6" t="s">
        <v>491</v>
      </c>
      <c r="C77" s="6" t="s">
        <v>59</v>
      </c>
      <c r="D77" s="6" t="s">
        <v>82</v>
      </c>
      <c r="E77" s="6" t="str">
        <f>VLOOKUP(Table1__4[[#This Row],[Industry]],'Industry Ref'!A:B,2)</f>
        <v>Public Service and Utilities</v>
      </c>
      <c r="F77" s="6" t="s">
        <v>17</v>
      </c>
      <c r="G77">
        <v>150000</v>
      </c>
      <c r="H77" s="6" t="s">
        <v>49</v>
      </c>
      <c r="I77" s="6" t="s">
        <v>27</v>
      </c>
      <c r="J77">
        <v>1</v>
      </c>
      <c r="K77">
        <v>0</v>
      </c>
      <c r="L77">
        <v>0</v>
      </c>
      <c r="M77">
        <v>0</v>
      </c>
      <c r="N77">
        <v>0</v>
      </c>
      <c r="O77">
        <v>0</v>
      </c>
      <c r="P77">
        <v>0</v>
      </c>
      <c r="Q77">
        <v>0</v>
      </c>
      <c r="R77">
        <v>0</v>
      </c>
      <c r="S77">
        <v>0</v>
      </c>
      <c r="T77">
        <v>0</v>
      </c>
      <c r="U77">
        <v>0</v>
      </c>
      <c r="V77">
        <v>1</v>
      </c>
      <c r="W77">
        <v>1</v>
      </c>
      <c r="X77">
        <v>0</v>
      </c>
      <c r="Y77">
        <v>0</v>
      </c>
      <c r="Z77">
        <v>0</v>
      </c>
      <c r="AA77">
        <v>0</v>
      </c>
      <c r="AB77">
        <v>0</v>
      </c>
      <c r="AC77">
        <v>0</v>
      </c>
      <c r="AD77">
        <v>0</v>
      </c>
      <c r="AE77">
        <v>1</v>
      </c>
      <c r="AF77">
        <v>2</v>
      </c>
    </row>
    <row r="78" spans="1:32" x14ac:dyDescent="0.25">
      <c r="A78" s="6" t="s">
        <v>127</v>
      </c>
      <c r="B78" s="6" t="s">
        <v>475</v>
      </c>
      <c r="C78" s="6" t="s">
        <v>56</v>
      </c>
      <c r="D78" s="6" t="s">
        <v>60</v>
      </c>
      <c r="E78" s="6" t="str">
        <f>VLOOKUP(Table1__4[[#This Row],[Industry]],'Industry Ref'!A:B,2)</f>
        <v>Information Technology and software development:</v>
      </c>
      <c r="F78" s="6" t="s">
        <v>17</v>
      </c>
      <c r="G78">
        <v>140000</v>
      </c>
      <c r="H78" s="6" t="s">
        <v>484</v>
      </c>
      <c r="I78" s="6" t="s">
        <v>27</v>
      </c>
      <c r="J78">
        <v>1</v>
      </c>
      <c r="K78">
        <v>1</v>
      </c>
      <c r="L78">
        <v>1</v>
      </c>
      <c r="M78">
        <v>1</v>
      </c>
      <c r="N78">
        <v>0</v>
      </c>
      <c r="O78">
        <v>1</v>
      </c>
      <c r="P78">
        <v>0</v>
      </c>
      <c r="Q78">
        <v>0</v>
      </c>
      <c r="R78">
        <v>0</v>
      </c>
      <c r="S78">
        <v>0</v>
      </c>
      <c r="T78">
        <v>0</v>
      </c>
      <c r="U78">
        <v>1</v>
      </c>
      <c r="V78">
        <v>1</v>
      </c>
      <c r="W78">
        <v>1</v>
      </c>
      <c r="X78">
        <v>0</v>
      </c>
      <c r="Y78">
        <v>0</v>
      </c>
      <c r="Z78">
        <v>0</v>
      </c>
      <c r="AA78">
        <v>1</v>
      </c>
      <c r="AB78">
        <v>0</v>
      </c>
      <c r="AC78">
        <v>0</v>
      </c>
      <c r="AD78">
        <v>0</v>
      </c>
      <c r="AE78">
        <v>5</v>
      </c>
      <c r="AF78">
        <v>4</v>
      </c>
    </row>
    <row r="79" spans="1:32" x14ac:dyDescent="0.25">
      <c r="A79" s="6" t="s">
        <v>13</v>
      </c>
      <c r="B79" s="6" t="s">
        <v>491</v>
      </c>
      <c r="C79" s="6" t="s">
        <v>56</v>
      </c>
      <c r="D79" s="6" t="s">
        <v>28</v>
      </c>
      <c r="E79" s="6" t="str">
        <f>VLOOKUP(Table1__4[[#This Row],[Industry]],'Industry Ref'!A:B,2)</f>
        <v>Healthcare</v>
      </c>
      <c r="F79" s="6" t="s">
        <v>17</v>
      </c>
      <c r="G79">
        <v>112000</v>
      </c>
      <c r="H79" s="6" t="s">
        <v>49</v>
      </c>
      <c r="I79" s="6" t="s">
        <v>27</v>
      </c>
      <c r="J79">
        <v>0</v>
      </c>
      <c r="K79">
        <v>0</v>
      </c>
      <c r="L79">
        <v>1</v>
      </c>
      <c r="M79">
        <v>0</v>
      </c>
      <c r="N79">
        <v>0</v>
      </c>
      <c r="O79">
        <v>0</v>
      </c>
      <c r="P79">
        <v>0</v>
      </c>
      <c r="Q79">
        <v>0</v>
      </c>
      <c r="R79">
        <v>0</v>
      </c>
      <c r="S79">
        <v>1</v>
      </c>
      <c r="T79">
        <v>0</v>
      </c>
      <c r="U79">
        <v>0</v>
      </c>
      <c r="V79">
        <v>1</v>
      </c>
      <c r="W79">
        <v>0</v>
      </c>
      <c r="X79">
        <v>0</v>
      </c>
      <c r="Y79">
        <v>0</v>
      </c>
      <c r="Z79">
        <v>0</v>
      </c>
      <c r="AA79">
        <v>1</v>
      </c>
      <c r="AB79">
        <v>0</v>
      </c>
      <c r="AC79">
        <v>0</v>
      </c>
      <c r="AD79">
        <v>0</v>
      </c>
      <c r="AE79">
        <v>2</v>
      </c>
      <c r="AF79">
        <v>2</v>
      </c>
    </row>
    <row r="80" spans="1:32" x14ac:dyDescent="0.25">
      <c r="A80" s="6" t="s">
        <v>13</v>
      </c>
      <c r="B80" s="6" t="s">
        <v>475</v>
      </c>
      <c r="C80" s="6" t="s">
        <v>59</v>
      </c>
      <c r="D80" s="6" t="s">
        <v>76</v>
      </c>
      <c r="E80" s="6" t="str">
        <f>VLOOKUP(Table1__4[[#This Row],[Industry]],'Industry Ref'!A:B,2)</f>
        <v>Commerce, Retail and Sales</v>
      </c>
      <c r="F80" s="6" t="s">
        <v>17</v>
      </c>
      <c r="G80">
        <v>270000</v>
      </c>
      <c r="H80" s="6" t="s">
        <v>49</v>
      </c>
      <c r="I80" s="6" t="s">
        <v>27</v>
      </c>
      <c r="J80">
        <v>0</v>
      </c>
      <c r="K80">
        <v>1</v>
      </c>
      <c r="L80">
        <v>1</v>
      </c>
      <c r="M80">
        <v>0</v>
      </c>
      <c r="N80">
        <v>1</v>
      </c>
      <c r="O80">
        <v>0</v>
      </c>
      <c r="P80">
        <v>0</v>
      </c>
      <c r="Q80">
        <v>0</v>
      </c>
      <c r="R80">
        <v>0</v>
      </c>
      <c r="S80">
        <v>0</v>
      </c>
      <c r="T80">
        <v>0</v>
      </c>
      <c r="U80">
        <v>0</v>
      </c>
      <c r="V80">
        <v>1</v>
      </c>
      <c r="W80">
        <v>0</v>
      </c>
      <c r="X80">
        <v>0</v>
      </c>
      <c r="Y80">
        <v>0</v>
      </c>
      <c r="Z80">
        <v>0</v>
      </c>
      <c r="AA80">
        <v>1</v>
      </c>
      <c r="AB80">
        <v>0</v>
      </c>
      <c r="AC80">
        <v>0</v>
      </c>
      <c r="AD80">
        <v>0</v>
      </c>
      <c r="AE80">
        <v>3</v>
      </c>
      <c r="AF80">
        <v>2</v>
      </c>
    </row>
    <row r="81" spans="1:32" x14ac:dyDescent="0.25">
      <c r="A81" s="6" t="s">
        <v>13</v>
      </c>
      <c r="B81" s="6" t="s">
        <v>475</v>
      </c>
      <c r="C81" s="6" t="s">
        <v>56</v>
      </c>
      <c r="D81" s="6" t="s">
        <v>120</v>
      </c>
      <c r="E81" s="6" t="str">
        <f>VLOOKUP(Table1__4[[#This Row],[Industry]],'Industry Ref'!A:B,2)</f>
        <v>Media, Marketing and Advertising</v>
      </c>
      <c r="F81" s="6" t="s">
        <v>17</v>
      </c>
      <c r="G81">
        <v>180000</v>
      </c>
      <c r="H81" s="6" t="s">
        <v>484</v>
      </c>
      <c r="I81" s="6" t="s">
        <v>27</v>
      </c>
      <c r="J81">
        <v>0</v>
      </c>
      <c r="K81">
        <v>1</v>
      </c>
      <c r="L81">
        <v>1</v>
      </c>
      <c r="M81">
        <v>1</v>
      </c>
      <c r="N81">
        <v>1</v>
      </c>
      <c r="O81">
        <v>0</v>
      </c>
      <c r="P81">
        <v>0</v>
      </c>
      <c r="Q81">
        <v>1</v>
      </c>
      <c r="R81">
        <v>0</v>
      </c>
      <c r="S81">
        <v>0</v>
      </c>
      <c r="T81">
        <v>0</v>
      </c>
      <c r="U81">
        <v>0</v>
      </c>
      <c r="V81">
        <v>1</v>
      </c>
      <c r="W81">
        <v>1</v>
      </c>
      <c r="X81">
        <v>0</v>
      </c>
      <c r="Y81">
        <v>0</v>
      </c>
      <c r="Z81">
        <v>0</v>
      </c>
      <c r="AA81">
        <v>1</v>
      </c>
      <c r="AB81">
        <v>0</v>
      </c>
      <c r="AC81">
        <v>0</v>
      </c>
      <c r="AD81">
        <v>0</v>
      </c>
      <c r="AE81">
        <v>5</v>
      </c>
      <c r="AF81">
        <v>3</v>
      </c>
    </row>
    <row r="82" spans="1:32" x14ac:dyDescent="0.25">
      <c r="A82" s="6" t="s">
        <v>13</v>
      </c>
      <c r="B82" s="6" t="s">
        <v>487</v>
      </c>
      <c r="C82" s="6" t="s">
        <v>59</v>
      </c>
      <c r="D82" s="6" t="s">
        <v>162</v>
      </c>
      <c r="E82" s="6" t="str">
        <f>VLOOKUP(Table1__4[[#This Row],[Industry]],'Industry Ref'!A:B,2)</f>
        <v>Education and Research</v>
      </c>
      <c r="F82" s="6" t="s">
        <v>34</v>
      </c>
      <c r="G82">
        <v>150000</v>
      </c>
      <c r="H82" s="6" t="s">
        <v>484</v>
      </c>
      <c r="I82" s="6" t="s">
        <v>27</v>
      </c>
      <c r="J82">
        <v>1</v>
      </c>
      <c r="K82">
        <v>1</v>
      </c>
      <c r="L82">
        <v>1</v>
      </c>
      <c r="M82">
        <v>1</v>
      </c>
      <c r="N82">
        <v>0</v>
      </c>
      <c r="O82">
        <v>0</v>
      </c>
      <c r="P82">
        <v>0</v>
      </c>
      <c r="Q82">
        <v>0</v>
      </c>
      <c r="R82">
        <v>0</v>
      </c>
      <c r="S82">
        <v>0</v>
      </c>
      <c r="T82">
        <v>0</v>
      </c>
      <c r="U82">
        <v>0</v>
      </c>
      <c r="V82">
        <v>1</v>
      </c>
      <c r="W82">
        <v>1</v>
      </c>
      <c r="X82">
        <v>0</v>
      </c>
      <c r="Y82">
        <v>0</v>
      </c>
      <c r="Z82">
        <v>0</v>
      </c>
      <c r="AA82">
        <v>0</v>
      </c>
      <c r="AB82">
        <v>0</v>
      </c>
      <c r="AC82">
        <v>0</v>
      </c>
      <c r="AD82">
        <v>0</v>
      </c>
      <c r="AE82">
        <v>4</v>
      </c>
      <c r="AF82">
        <v>2</v>
      </c>
    </row>
    <row r="83" spans="1:32" x14ac:dyDescent="0.25">
      <c r="A83" s="6" t="s">
        <v>13</v>
      </c>
      <c r="B83" s="6" t="s">
        <v>491</v>
      </c>
      <c r="C83" s="6" t="s">
        <v>15</v>
      </c>
      <c r="D83" s="6" t="s">
        <v>226</v>
      </c>
      <c r="E83" s="6" t="str">
        <f>VLOOKUP(Table1__4[[#This Row],[Industry]],'Industry Ref'!A:B,2)</f>
        <v>Information Technology and software development:</v>
      </c>
      <c r="F83" s="6" t="s">
        <v>17</v>
      </c>
      <c r="G83">
        <v>200000</v>
      </c>
      <c r="H83" s="6" t="s">
        <v>21</v>
      </c>
      <c r="I83" s="6" t="s">
        <v>22</v>
      </c>
      <c r="J83">
        <v>1</v>
      </c>
      <c r="K83">
        <v>1</v>
      </c>
      <c r="L83">
        <v>0</v>
      </c>
      <c r="M83">
        <v>0</v>
      </c>
      <c r="N83">
        <v>0</v>
      </c>
      <c r="O83">
        <v>0</v>
      </c>
      <c r="P83">
        <v>0</v>
      </c>
      <c r="Q83">
        <v>0</v>
      </c>
      <c r="R83">
        <v>0</v>
      </c>
      <c r="S83">
        <v>0</v>
      </c>
      <c r="T83">
        <v>0</v>
      </c>
      <c r="U83">
        <v>1</v>
      </c>
      <c r="V83">
        <v>0</v>
      </c>
      <c r="W83">
        <v>0</v>
      </c>
      <c r="X83">
        <v>0</v>
      </c>
      <c r="Y83">
        <v>0</v>
      </c>
      <c r="Z83">
        <v>0</v>
      </c>
      <c r="AA83">
        <v>0</v>
      </c>
      <c r="AB83">
        <v>0</v>
      </c>
      <c r="AC83">
        <v>0</v>
      </c>
      <c r="AD83">
        <v>0</v>
      </c>
      <c r="AE83">
        <v>2</v>
      </c>
      <c r="AF83">
        <v>1</v>
      </c>
    </row>
    <row r="84" spans="1:32" x14ac:dyDescent="0.25">
      <c r="A84" s="6" t="s">
        <v>13</v>
      </c>
      <c r="B84" s="6" t="s">
        <v>491</v>
      </c>
      <c r="C84" s="6" t="s">
        <v>56</v>
      </c>
      <c r="D84" s="6" t="s">
        <v>28</v>
      </c>
      <c r="E84" s="6" t="str">
        <f>VLOOKUP(Table1__4[[#This Row],[Industry]],'Industry Ref'!A:B,2)</f>
        <v>Healthcare</v>
      </c>
      <c r="F84" s="6" t="s">
        <v>17</v>
      </c>
      <c r="G84">
        <v>108500</v>
      </c>
      <c r="H84" s="6" t="s">
        <v>49</v>
      </c>
      <c r="I84" s="6" t="s">
        <v>27</v>
      </c>
      <c r="J84">
        <v>0</v>
      </c>
      <c r="K84">
        <v>1</v>
      </c>
      <c r="L84">
        <v>1</v>
      </c>
      <c r="M84">
        <v>1</v>
      </c>
      <c r="N84">
        <v>1</v>
      </c>
      <c r="O84">
        <v>0</v>
      </c>
      <c r="P84">
        <v>0</v>
      </c>
      <c r="Q84">
        <v>1</v>
      </c>
      <c r="R84">
        <v>0</v>
      </c>
      <c r="S84">
        <v>0</v>
      </c>
      <c r="T84">
        <v>0</v>
      </c>
      <c r="U84">
        <v>0</v>
      </c>
      <c r="V84">
        <v>1</v>
      </c>
      <c r="W84">
        <v>0</v>
      </c>
      <c r="X84">
        <v>0</v>
      </c>
      <c r="Y84">
        <v>0</v>
      </c>
      <c r="Z84">
        <v>0</v>
      </c>
      <c r="AA84">
        <v>0</v>
      </c>
      <c r="AB84">
        <v>0</v>
      </c>
      <c r="AC84">
        <v>0</v>
      </c>
      <c r="AD84">
        <v>0</v>
      </c>
      <c r="AE84">
        <v>5</v>
      </c>
      <c r="AF84">
        <v>1</v>
      </c>
    </row>
    <row r="85" spans="1:32" x14ac:dyDescent="0.25">
      <c r="A85" s="6" t="s">
        <v>13</v>
      </c>
      <c r="B85" s="6" t="s">
        <v>475</v>
      </c>
      <c r="C85" s="6" t="s">
        <v>56</v>
      </c>
      <c r="D85" s="6" t="s">
        <v>28</v>
      </c>
      <c r="E85" s="6" t="str">
        <f>VLOOKUP(Table1__4[[#This Row],[Industry]],'Industry Ref'!A:B,2)</f>
        <v>Healthcare</v>
      </c>
      <c r="F85" s="6" t="s">
        <v>17</v>
      </c>
      <c r="G85">
        <v>45000</v>
      </c>
      <c r="H85" s="6" t="s">
        <v>49</v>
      </c>
      <c r="I85" s="6" t="s">
        <v>27</v>
      </c>
      <c r="J85">
        <v>0</v>
      </c>
      <c r="K85">
        <v>0</v>
      </c>
      <c r="L85">
        <v>1</v>
      </c>
      <c r="M85">
        <v>0</v>
      </c>
      <c r="N85">
        <v>0</v>
      </c>
      <c r="O85">
        <v>0</v>
      </c>
      <c r="P85">
        <v>0</v>
      </c>
      <c r="Q85">
        <v>0</v>
      </c>
      <c r="R85">
        <v>0</v>
      </c>
      <c r="S85">
        <v>0</v>
      </c>
      <c r="T85">
        <v>0</v>
      </c>
      <c r="U85">
        <v>0</v>
      </c>
      <c r="V85">
        <v>1</v>
      </c>
      <c r="W85">
        <v>1</v>
      </c>
      <c r="X85">
        <v>0</v>
      </c>
      <c r="Y85">
        <v>0</v>
      </c>
      <c r="Z85">
        <v>0</v>
      </c>
      <c r="AA85">
        <v>1</v>
      </c>
      <c r="AB85">
        <v>0</v>
      </c>
      <c r="AC85">
        <v>0</v>
      </c>
      <c r="AD85">
        <v>0</v>
      </c>
      <c r="AE85">
        <v>1</v>
      </c>
      <c r="AF85">
        <v>3</v>
      </c>
    </row>
    <row r="86" spans="1:32" x14ac:dyDescent="0.25">
      <c r="A86" s="6" t="s">
        <v>13</v>
      </c>
      <c r="B86" s="6" t="s">
        <v>475</v>
      </c>
      <c r="C86" s="6" t="s">
        <v>56</v>
      </c>
      <c r="D86" s="6" t="s">
        <v>103</v>
      </c>
      <c r="E86" s="6" t="str">
        <f>VLOOKUP(Table1__4[[#This Row],[Industry]],'Industry Ref'!A:B,2)</f>
        <v>Consulting and Business Services</v>
      </c>
      <c r="F86" s="6" t="s">
        <v>34</v>
      </c>
      <c r="G86">
        <v>100000</v>
      </c>
      <c r="H86" s="6" t="s">
        <v>49</v>
      </c>
      <c r="I86" s="6" t="s">
        <v>27</v>
      </c>
      <c r="J86">
        <v>1</v>
      </c>
      <c r="K86">
        <v>1</v>
      </c>
      <c r="L86">
        <v>1</v>
      </c>
      <c r="M86">
        <v>1</v>
      </c>
      <c r="N86">
        <v>1</v>
      </c>
      <c r="O86">
        <v>1</v>
      </c>
      <c r="P86">
        <v>0</v>
      </c>
      <c r="Q86">
        <v>1</v>
      </c>
      <c r="R86">
        <v>0</v>
      </c>
      <c r="S86">
        <v>1</v>
      </c>
      <c r="T86">
        <v>0</v>
      </c>
      <c r="U86">
        <v>0</v>
      </c>
      <c r="V86">
        <v>1</v>
      </c>
      <c r="W86">
        <v>1</v>
      </c>
      <c r="X86">
        <v>0</v>
      </c>
      <c r="Y86">
        <v>0</v>
      </c>
      <c r="Z86">
        <v>0</v>
      </c>
      <c r="AA86">
        <v>0</v>
      </c>
      <c r="AB86">
        <v>0</v>
      </c>
      <c r="AC86">
        <v>0</v>
      </c>
      <c r="AD86">
        <v>1</v>
      </c>
      <c r="AE86">
        <v>8</v>
      </c>
      <c r="AF86">
        <v>2</v>
      </c>
    </row>
    <row r="87" spans="1:32" x14ac:dyDescent="0.25">
      <c r="A87" s="6" t="s">
        <v>13</v>
      </c>
      <c r="B87" s="6" t="s">
        <v>475</v>
      </c>
      <c r="C87" s="6" t="s">
        <v>56</v>
      </c>
      <c r="D87" s="6" t="s">
        <v>28</v>
      </c>
      <c r="E87" s="6" t="str">
        <f>VLOOKUP(Table1__4[[#This Row],[Industry]],'Industry Ref'!A:B,2)</f>
        <v>Healthcare</v>
      </c>
      <c r="F87" s="6" t="s">
        <v>17</v>
      </c>
      <c r="G87">
        <v>108500</v>
      </c>
      <c r="H87" s="6" t="s">
        <v>49</v>
      </c>
      <c r="I87" s="6" t="s">
        <v>27</v>
      </c>
      <c r="J87">
        <v>0</v>
      </c>
      <c r="K87">
        <v>1</v>
      </c>
      <c r="L87">
        <v>1</v>
      </c>
      <c r="M87">
        <v>1</v>
      </c>
      <c r="N87">
        <v>1</v>
      </c>
      <c r="O87">
        <v>1</v>
      </c>
      <c r="P87">
        <v>0</v>
      </c>
      <c r="Q87">
        <v>1</v>
      </c>
      <c r="R87">
        <v>0</v>
      </c>
      <c r="S87">
        <v>0</v>
      </c>
      <c r="T87">
        <v>0</v>
      </c>
      <c r="U87">
        <v>0</v>
      </c>
      <c r="V87">
        <v>1</v>
      </c>
      <c r="W87">
        <v>0</v>
      </c>
      <c r="X87">
        <v>0</v>
      </c>
      <c r="Y87">
        <v>0</v>
      </c>
      <c r="Z87">
        <v>0</v>
      </c>
      <c r="AA87">
        <v>0</v>
      </c>
      <c r="AB87">
        <v>0</v>
      </c>
      <c r="AC87">
        <v>0</v>
      </c>
      <c r="AD87">
        <v>0</v>
      </c>
      <c r="AE87">
        <v>6</v>
      </c>
      <c r="AF87">
        <v>1</v>
      </c>
    </row>
    <row r="88" spans="1:32" x14ac:dyDescent="0.25">
      <c r="A88" s="6" t="s">
        <v>13</v>
      </c>
      <c r="B88" s="6" t="s">
        <v>491</v>
      </c>
      <c r="C88" s="6" t="s">
        <v>15</v>
      </c>
      <c r="D88" s="13" t="s">
        <v>228</v>
      </c>
      <c r="E88" s="13" t="str">
        <f>VLOOKUP(Table1__4[[#This Row],[Industry]],'Industry Ref'!A:B,2)</f>
        <v>Commerce, Retail and Sales</v>
      </c>
      <c r="F88" s="6" t="s">
        <v>34</v>
      </c>
      <c r="G88">
        <v>77000</v>
      </c>
      <c r="H88" s="6" t="s">
        <v>49</v>
      </c>
      <c r="I88" s="6" t="s">
        <v>22</v>
      </c>
      <c r="J88">
        <v>1</v>
      </c>
      <c r="K88">
        <v>1</v>
      </c>
      <c r="L88">
        <v>1</v>
      </c>
      <c r="M88">
        <v>1</v>
      </c>
      <c r="N88">
        <v>1</v>
      </c>
      <c r="O88">
        <v>0</v>
      </c>
      <c r="P88">
        <v>0</v>
      </c>
      <c r="Q88">
        <v>1</v>
      </c>
      <c r="R88">
        <v>0</v>
      </c>
      <c r="S88">
        <v>0</v>
      </c>
      <c r="T88">
        <v>0</v>
      </c>
      <c r="U88">
        <v>0</v>
      </c>
      <c r="V88">
        <v>0</v>
      </c>
      <c r="W88">
        <v>0</v>
      </c>
      <c r="X88">
        <v>0</v>
      </c>
      <c r="Y88">
        <v>0</v>
      </c>
      <c r="Z88">
        <v>0</v>
      </c>
      <c r="AA88">
        <v>0</v>
      </c>
      <c r="AB88">
        <v>0</v>
      </c>
      <c r="AC88">
        <v>0</v>
      </c>
      <c r="AD88">
        <v>1</v>
      </c>
      <c r="AE88">
        <v>6</v>
      </c>
      <c r="AF88">
        <v>0</v>
      </c>
    </row>
    <row r="89" spans="1:32" x14ac:dyDescent="0.25">
      <c r="A89" s="6" t="s">
        <v>13</v>
      </c>
      <c r="B89" s="6" t="s">
        <v>487</v>
      </c>
      <c r="C89" s="6" t="s">
        <v>56</v>
      </c>
      <c r="D89" s="6" t="s">
        <v>24</v>
      </c>
      <c r="E89" s="6" t="str">
        <f>VLOOKUP(Table1__4[[#This Row],[Industry]],'Industry Ref'!A:B,2)</f>
        <v>Information Technology and software development:</v>
      </c>
      <c r="F89" s="6" t="s">
        <v>17</v>
      </c>
      <c r="G89">
        <v>260000</v>
      </c>
      <c r="H89" s="6" t="s">
        <v>484</v>
      </c>
      <c r="I89" s="6" t="s">
        <v>27</v>
      </c>
      <c r="J89">
        <v>1</v>
      </c>
      <c r="K89">
        <v>1</v>
      </c>
      <c r="L89">
        <v>1</v>
      </c>
      <c r="M89">
        <v>1</v>
      </c>
      <c r="N89">
        <v>1</v>
      </c>
      <c r="O89">
        <v>0</v>
      </c>
      <c r="P89">
        <v>0</v>
      </c>
      <c r="Q89">
        <v>0</v>
      </c>
      <c r="R89">
        <v>0</v>
      </c>
      <c r="S89">
        <v>0</v>
      </c>
      <c r="T89">
        <v>0</v>
      </c>
      <c r="U89">
        <v>1</v>
      </c>
      <c r="V89">
        <v>1</v>
      </c>
      <c r="W89">
        <v>1</v>
      </c>
      <c r="X89">
        <v>0</v>
      </c>
      <c r="Y89">
        <v>0</v>
      </c>
      <c r="Z89">
        <v>1</v>
      </c>
      <c r="AA89">
        <v>1</v>
      </c>
      <c r="AB89">
        <v>0</v>
      </c>
      <c r="AC89">
        <v>0</v>
      </c>
      <c r="AD89">
        <v>0</v>
      </c>
      <c r="AE89">
        <v>5</v>
      </c>
      <c r="AF89">
        <v>5</v>
      </c>
    </row>
    <row r="90" spans="1:32" x14ac:dyDescent="0.25">
      <c r="A90" s="6" t="s">
        <v>42</v>
      </c>
      <c r="B90" s="6" t="s">
        <v>475</v>
      </c>
      <c r="C90" s="6" t="s">
        <v>56</v>
      </c>
      <c r="D90" s="6" t="s">
        <v>120</v>
      </c>
      <c r="E90" s="6" t="str">
        <f>VLOOKUP(Table1__4[[#This Row],[Industry]],'Industry Ref'!A:B,2)</f>
        <v>Media, Marketing and Advertising</v>
      </c>
      <c r="F90" s="6" t="s">
        <v>34</v>
      </c>
      <c r="G90">
        <v>450000</v>
      </c>
      <c r="H90" s="6" t="s">
        <v>21</v>
      </c>
      <c r="I90" s="6" t="s">
        <v>27</v>
      </c>
      <c r="J90">
        <v>1</v>
      </c>
      <c r="K90">
        <v>1</v>
      </c>
      <c r="L90">
        <v>1</v>
      </c>
      <c r="M90">
        <v>1</v>
      </c>
      <c r="N90">
        <v>1</v>
      </c>
      <c r="O90">
        <v>0</v>
      </c>
      <c r="P90">
        <v>0</v>
      </c>
      <c r="Q90">
        <v>0</v>
      </c>
      <c r="R90">
        <v>0</v>
      </c>
      <c r="S90">
        <v>0</v>
      </c>
      <c r="T90">
        <v>0</v>
      </c>
      <c r="U90">
        <v>0</v>
      </c>
      <c r="V90">
        <v>0</v>
      </c>
      <c r="W90">
        <v>0</v>
      </c>
      <c r="X90">
        <v>0</v>
      </c>
      <c r="Y90">
        <v>0</v>
      </c>
      <c r="Z90">
        <v>0</v>
      </c>
      <c r="AA90">
        <v>0</v>
      </c>
      <c r="AB90">
        <v>0</v>
      </c>
      <c r="AC90">
        <v>0</v>
      </c>
      <c r="AD90">
        <v>1</v>
      </c>
      <c r="AE90">
        <v>5</v>
      </c>
      <c r="AF90">
        <v>0</v>
      </c>
    </row>
    <row r="91" spans="1:32" x14ac:dyDescent="0.25">
      <c r="A91" s="6" t="s">
        <v>42</v>
      </c>
      <c r="B91" s="6" t="s">
        <v>489</v>
      </c>
      <c r="C91" s="6" t="s">
        <v>59</v>
      </c>
      <c r="D91" s="13" t="s">
        <v>231</v>
      </c>
      <c r="E91" s="13" t="str">
        <f>VLOOKUP(Table1__4[[#This Row],[Industry]],'Industry Ref'!A:B,2)</f>
        <v>Information Technology and software development:</v>
      </c>
      <c r="F91" s="6" t="s">
        <v>17</v>
      </c>
      <c r="G91">
        <v>185000</v>
      </c>
      <c r="H91" s="6" t="s">
        <v>49</v>
      </c>
      <c r="I91" s="6" t="s">
        <v>27</v>
      </c>
      <c r="J91">
        <v>0</v>
      </c>
      <c r="K91">
        <v>0</v>
      </c>
      <c r="L91">
        <v>1</v>
      </c>
      <c r="M91">
        <v>0</v>
      </c>
      <c r="N91">
        <v>0</v>
      </c>
      <c r="O91">
        <v>0</v>
      </c>
      <c r="P91">
        <v>0</v>
      </c>
      <c r="Q91">
        <v>0</v>
      </c>
      <c r="R91">
        <v>0</v>
      </c>
      <c r="S91">
        <v>1</v>
      </c>
      <c r="T91">
        <v>1</v>
      </c>
      <c r="U91">
        <v>0</v>
      </c>
      <c r="V91">
        <v>1</v>
      </c>
      <c r="W91">
        <v>0</v>
      </c>
      <c r="X91">
        <v>0</v>
      </c>
      <c r="Y91">
        <v>0</v>
      </c>
      <c r="Z91">
        <v>0</v>
      </c>
      <c r="AA91">
        <v>0</v>
      </c>
      <c r="AB91">
        <v>0</v>
      </c>
      <c r="AC91">
        <v>0</v>
      </c>
      <c r="AD91">
        <v>0</v>
      </c>
      <c r="AE91">
        <v>3</v>
      </c>
      <c r="AF91">
        <v>1</v>
      </c>
    </row>
    <row r="92" spans="1:32" x14ac:dyDescent="0.25">
      <c r="A92" s="6" t="s">
        <v>13</v>
      </c>
      <c r="B92" s="6" t="s">
        <v>475</v>
      </c>
      <c r="C92" s="6" t="s">
        <v>630</v>
      </c>
      <c r="D92" s="6" t="s">
        <v>506</v>
      </c>
      <c r="E92" s="6" t="str">
        <f>VLOOKUP(Table1__4[[#This Row],[Industry]],'Industry Ref'!A:B,2)</f>
        <v>Information Technology and software development:</v>
      </c>
      <c r="F92" s="6" t="s">
        <v>17</v>
      </c>
      <c r="G92">
        <v>60000</v>
      </c>
      <c r="H92" s="6" t="s">
        <v>49</v>
      </c>
      <c r="I92" s="6" t="s">
        <v>27</v>
      </c>
      <c r="J92">
        <v>1</v>
      </c>
      <c r="K92">
        <v>1</v>
      </c>
      <c r="L92">
        <v>1</v>
      </c>
      <c r="M92">
        <v>0</v>
      </c>
      <c r="N92">
        <v>0</v>
      </c>
      <c r="O92">
        <v>1</v>
      </c>
      <c r="P92">
        <v>0</v>
      </c>
      <c r="Q92">
        <v>0</v>
      </c>
      <c r="R92">
        <v>0</v>
      </c>
      <c r="S92">
        <v>0</v>
      </c>
      <c r="T92">
        <v>0</v>
      </c>
      <c r="U92">
        <v>1</v>
      </c>
      <c r="V92">
        <v>1</v>
      </c>
      <c r="W92">
        <v>1</v>
      </c>
      <c r="X92">
        <v>0</v>
      </c>
      <c r="Y92">
        <v>0</v>
      </c>
      <c r="Z92">
        <v>0</v>
      </c>
      <c r="AA92">
        <v>0</v>
      </c>
      <c r="AB92">
        <v>0</v>
      </c>
      <c r="AC92">
        <v>0</v>
      </c>
      <c r="AD92">
        <v>0</v>
      </c>
      <c r="AE92">
        <v>4</v>
      </c>
      <c r="AF92">
        <v>3</v>
      </c>
    </row>
    <row r="93" spans="1:32" x14ac:dyDescent="0.25">
      <c r="A93" s="6" t="s">
        <v>13</v>
      </c>
      <c r="B93" s="6" t="s">
        <v>475</v>
      </c>
      <c r="C93" s="6" t="s">
        <v>56</v>
      </c>
      <c r="D93" s="13" t="s">
        <v>507</v>
      </c>
      <c r="E93" s="13" t="str">
        <f>VLOOKUP(Table1__4[[#This Row],[Industry]],'Industry Ref'!A:B,2)</f>
        <v>Consulting and Business Services</v>
      </c>
      <c r="F93" s="6" t="s">
        <v>17</v>
      </c>
      <c r="G93">
        <v>94000</v>
      </c>
      <c r="H93" s="6" t="s">
        <v>484</v>
      </c>
      <c r="I93" s="6" t="s">
        <v>27</v>
      </c>
      <c r="J93">
        <v>0</v>
      </c>
      <c r="K93">
        <v>0</v>
      </c>
      <c r="L93">
        <v>1</v>
      </c>
      <c r="M93">
        <v>1</v>
      </c>
      <c r="N93">
        <v>0</v>
      </c>
      <c r="O93">
        <v>1</v>
      </c>
      <c r="P93">
        <v>0</v>
      </c>
      <c r="Q93">
        <v>0</v>
      </c>
      <c r="R93">
        <v>0</v>
      </c>
      <c r="S93">
        <v>0</v>
      </c>
      <c r="T93">
        <v>0</v>
      </c>
      <c r="U93">
        <v>1</v>
      </c>
      <c r="V93">
        <v>1</v>
      </c>
      <c r="W93">
        <v>1</v>
      </c>
      <c r="X93">
        <v>0</v>
      </c>
      <c r="Y93">
        <v>0</v>
      </c>
      <c r="Z93">
        <v>0</v>
      </c>
      <c r="AA93">
        <v>1</v>
      </c>
      <c r="AB93">
        <v>0</v>
      </c>
      <c r="AC93">
        <v>0</v>
      </c>
      <c r="AD93">
        <v>0</v>
      </c>
      <c r="AE93">
        <v>3</v>
      </c>
      <c r="AF93">
        <v>4</v>
      </c>
    </row>
    <row r="94" spans="1:32" x14ac:dyDescent="0.25">
      <c r="A94" s="6" t="s">
        <v>42</v>
      </c>
      <c r="B94" s="6" t="s">
        <v>475</v>
      </c>
      <c r="C94" s="6" t="s">
        <v>56</v>
      </c>
      <c r="D94" s="6" t="s">
        <v>262</v>
      </c>
      <c r="E94" s="6" t="str">
        <f>VLOOKUP(Table1__4[[#This Row],[Industry]],'Industry Ref'!A:B,2)</f>
        <v>NGO</v>
      </c>
      <c r="F94" s="6" t="s">
        <v>17</v>
      </c>
      <c r="G94">
        <v>201500</v>
      </c>
      <c r="H94" s="6" t="s">
        <v>484</v>
      </c>
      <c r="I94" s="6" t="s">
        <v>27</v>
      </c>
      <c r="J94">
        <v>0</v>
      </c>
      <c r="K94">
        <v>0</v>
      </c>
      <c r="L94">
        <v>1</v>
      </c>
      <c r="M94">
        <v>1</v>
      </c>
      <c r="N94">
        <v>0</v>
      </c>
      <c r="O94">
        <v>0</v>
      </c>
      <c r="P94">
        <v>0</v>
      </c>
      <c r="Q94">
        <v>0</v>
      </c>
      <c r="R94">
        <v>0</v>
      </c>
      <c r="S94">
        <v>0</v>
      </c>
      <c r="T94">
        <v>0</v>
      </c>
      <c r="U94">
        <v>0</v>
      </c>
      <c r="V94">
        <v>1</v>
      </c>
      <c r="W94">
        <v>0</v>
      </c>
      <c r="X94">
        <v>0</v>
      </c>
      <c r="Y94">
        <v>0</v>
      </c>
      <c r="Z94">
        <v>0</v>
      </c>
      <c r="AA94">
        <v>0</v>
      </c>
      <c r="AB94">
        <v>0</v>
      </c>
      <c r="AC94">
        <v>0</v>
      </c>
      <c r="AD94">
        <v>0</v>
      </c>
      <c r="AE94">
        <v>2</v>
      </c>
      <c r="AF94">
        <v>1</v>
      </c>
    </row>
    <row r="95" spans="1:32" x14ac:dyDescent="0.25">
      <c r="A95" s="6" t="s">
        <v>13</v>
      </c>
      <c r="B95" s="6" t="s">
        <v>475</v>
      </c>
      <c r="C95" s="6" t="s">
        <v>15</v>
      </c>
      <c r="D95" s="6" t="s">
        <v>241</v>
      </c>
      <c r="E95" s="6" t="str">
        <f>VLOOKUP(Table1__4[[#This Row],[Industry]],'Industry Ref'!A:B,2)</f>
        <v>Environment and Agriculture</v>
      </c>
      <c r="F95" s="6" t="s">
        <v>17</v>
      </c>
      <c r="G95">
        <v>130000</v>
      </c>
      <c r="H95" s="6" t="s">
        <v>49</v>
      </c>
      <c r="I95" s="6" t="s">
        <v>27</v>
      </c>
      <c r="J95">
        <v>0</v>
      </c>
      <c r="K95">
        <v>1</v>
      </c>
      <c r="L95">
        <v>0</v>
      </c>
      <c r="M95">
        <v>0</v>
      </c>
      <c r="N95">
        <v>0</v>
      </c>
      <c r="O95">
        <v>1</v>
      </c>
      <c r="P95">
        <v>0</v>
      </c>
      <c r="Q95">
        <v>0</v>
      </c>
      <c r="R95">
        <v>0</v>
      </c>
      <c r="S95">
        <v>0</v>
      </c>
      <c r="T95">
        <v>0</v>
      </c>
      <c r="U95">
        <v>1</v>
      </c>
      <c r="V95">
        <v>1</v>
      </c>
      <c r="W95">
        <v>0</v>
      </c>
      <c r="X95">
        <v>0</v>
      </c>
      <c r="Y95">
        <v>0</v>
      </c>
      <c r="Z95">
        <v>0</v>
      </c>
      <c r="AA95">
        <v>1</v>
      </c>
      <c r="AB95">
        <v>0</v>
      </c>
      <c r="AC95">
        <v>0</v>
      </c>
      <c r="AD95">
        <v>1</v>
      </c>
      <c r="AE95">
        <v>2</v>
      </c>
      <c r="AF95">
        <v>3</v>
      </c>
    </row>
    <row r="96" spans="1:32" x14ac:dyDescent="0.25">
      <c r="A96" s="6" t="s">
        <v>13</v>
      </c>
      <c r="B96" s="6" t="s">
        <v>491</v>
      </c>
      <c r="C96" s="6" t="s">
        <v>15</v>
      </c>
      <c r="D96" s="6" t="s">
        <v>244</v>
      </c>
      <c r="E96" s="6" t="str">
        <f>VLOOKUP(Table1__4[[#This Row],[Industry]],'Industry Ref'!A:B,2)</f>
        <v>Banking, Insurance and Finance</v>
      </c>
      <c r="F96" s="6" t="s">
        <v>17</v>
      </c>
      <c r="G96">
        <v>90000</v>
      </c>
      <c r="H96" s="6" t="s">
        <v>49</v>
      </c>
      <c r="I96" s="6" t="s">
        <v>27</v>
      </c>
      <c r="J96">
        <v>0</v>
      </c>
      <c r="K96">
        <v>1</v>
      </c>
      <c r="L96">
        <v>1</v>
      </c>
      <c r="M96">
        <v>1</v>
      </c>
      <c r="N96">
        <v>0</v>
      </c>
      <c r="O96">
        <v>0</v>
      </c>
      <c r="P96">
        <v>0</v>
      </c>
      <c r="Q96">
        <v>0</v>
      </c>
      <c r="R96">
        <v>0</v>
      </c>
      <c r="S96">
        <v>0</v>
      </c>
      <c r="T96">
        <v>0</v>
      </c>
      <c r="U96">
        <v>0</v>
      </c>
      <c r="V96">
        <v>1</v>
      </c>
      <c r="W96">
        <v>1</v>
      </c>
      <c r="X96">
        <v>0</v>
      </c>
      <c r="Y96">
        <v>0</v>
      </c>
      <c r="Z96">
        <v>0</v>
      </c>
      <c r="AA96">
        <v>0</v>
      </c>
      <c r="AB96">
        <v>0</v>
      </c>
      <c r="AC96">
        <v>0</v>
      </c>
      <c r="AD96">
        <v>0</v>
      </c>
      <c r="AE96">
        <v>3</v>
      </c>
      <c r="AF96">
        <v>2</v>
      </c>
    </row>
    <row r="97" spans="1:32" x14ac:dyDescent="0.25">
      <c r="A97" s="6" t="s">
        <v>127</v>
      </c>
      <c r="B97" s="6" t="s">
        <v>487</v>
      </c>
      <c r="C97" s="6" t="s">
        <v>56</v>
      </c>
      <c r="D97" s="6" t="s">
        <v>24</v>
      </c>
      <c r="E97" s="6" t="str">
        <f>VLOOKUP(Table1__4[[#This Row],[Industry]],'Industry Ref'!A:B,2)</f>
        <v>Information Technology and software development:</v>
      </c>
      <c r="F97" s="6" t="s">
        <v>17</v>
      </c>
      <c r="G97">
        <v>250000</v>
      </c>
      <c r="H97" s="6" t="s">
        <v>484</v>
      </c>
      <c r="I97" s="6" t="s">
        <v>22</v>
      </c>
      <c r="J97">
        <v>1</v>
      </c>
      <c r="K97">
        <v>1</v>
      </c>
      <c r="L97">
        <v>1</v>
      </c>
      <c r="M97">
        <v>1</v>
      </c>
      <c r="N97">
        <v>1</v>
      </c>
      <c r="O97">
        <v>1</v>
      </c>
      <c r="P97">
        <v>0</v>
      </c>
      <c r="Q97">
        <v>0</v>
      </c>
      <c r="R97">
        <v>0</v>
      </c>
      <c r="S97">
        <v>0</v>
      </c>
      <c r="T97">
        <v>0</v>
      </c>
      <c r="U97">
        <v>1</v>
      </c>
      <c r="V97">
        <v>1</v>
      </c>
      <c r="W97">
        <v>0</v>
      </c>
      <c r="X97">
        <v>0</v>
      </c>
      <c r="Y97">
        <v>0</v>
      </c>
      <c r="Z97">
        <v>0</v>
      </c>
      <c r="AA97">
        <v>1</v>
      </c>
      <c r="AB97">
        <v>0</v>
      </c>
      <c r="AC97">
        <v>0</v>
      </c>
      <c r="AD97">
        <v>0</v>
      </c>
      <c r="AE97">
        <v>6</v>
      </c>
      <c r="AF97">
        <v>3</v>
      </c>
    </row>
    <row r="98" spans="1:32" x14ac:dyDescent="0.25">
      <c r="A98" s="6" t="s">
        <v>13</v>
      </c>
      <c r="B98" s="6" t="s">
        <v>475</v>
      </c>
      <c r="C98" s="6" t="s">
        <v>56</v>
      </c>
      <c r="D98" s="13" t="s">
        <v>228</v>
      </c>
      <c r="E98" s="13" t="str">
        <f>VLOOKUP(Table1__4[[#This Row],[Industry]],'Industry Ref'!A:B,2)</f>
        <v>Commerce, Retail and Sales</v>
      </c>
      <c r="F98" s="6" t="s">
        <v>17</v>
      </c>
      <c r="G98">
        <v>40000</v>
      </c>
      <c r="H98" s="6" t="s">
        <v>49</v>
      </c>
      <c r="I98" s="6" t="s">
        <v>27</v>
      </c>
      <c r="J98">
        <v>0</v>
      </c>
      <c r="K98">
        <v>1</v>
      </c>
      <c r="L98">
        <v>1</v>
      </c>
      <c r="M98">
        <v>0</v>
      </c>
      <c r="N98">
        <v>0</v>
      </c>
      <c r="O98">
        <v>0</v>
      </c>
      <c r="P98">
        <v>0</v>
      </c>
      <c r="Q98">
        <v>0</v>
      </c>
      <c r="R98">
        <v>1</v>
      </c>
      <c r="S98">
        <v>0</v>
      </c>
      <c r="T98">
        <v>0</v>
      </c>
      <c r="U98">
        <v>0</v>
      </c>
      <c r="V98">
        <v>0</v>
      </c>
      <c r="W98">
        <v>0</v>
      </c>
      <c r="X98">
        <v>0</v>
      </c>
      <c r="Y98">
        <v>0</v>
      </c>
      <c r="Z98">
        <v>0</v>
      </c>
      <c r="AA98">
        <v>0</v>
      </c>
      <c r="AB98">
        <v>0</v>
      </c>
      <c r="AC98">
        <v>0</v>
      </c>
      <c r="AD98">
        <v>1</v>
      </c>
      <c r="AE98">
        <v>3</v>
      </c>
      <c r="AF98">
        <v>0</v>
      </c>
    </row>
    <row r="99" spans="1:32" x14ac:dyDescent="0.25">
      <c r="A99" s="6" t="s">
        <v>42</v>
      </c>
      <c r="B99" s="6" t="s">
        <v>475</v>
      </c>
      <c r="C99" s="6" t="s">
        <v>59</v>
      </c>
      <c r="D99" s="6" t="s">
        <v>24</v>
      </c>
      <c r="E99" s="6" t="str">
        <f>VLOOKUP(Table1__4[[#This Row],[Industry]],'Industry Ref'!A:B,2)</f>
        <v>Information Technology and software development:</v>
      </c>
      <c r="F99" s="6" t="s">
        <v>17</v>
      </c>
      <c r="G99">
        <v>130000</v>
      </c>
      <c r="H99" s="6" t="s">
        <v>49</v>
      </c>
      <c r="I99" s="6" t="s">
        <v>22</v>
      </c>
      <c r="J99">
        <v>0</v>
      </c>
      <c r="K99">
        <v>0</v>
      </c>
      <c r="L99">
        <v>1</v>
      </c>
      <c r="M99">
        <v>0</v>
      </c>
      <c r="N99">
        <v>1</v>
      </c>
      <c r="O99">
        <v>0</v>
      </c>
      <c r="P99">
        <v>0</v>
      </c>
      <c r="Q99">
        <v>0</v>
      </c>
      <c r="R99">
        <v>0</v>
      </c>
      <c r="S99">
        <v>0</v>
      </c>
      <c r="T99">
        <v>0</v>
      </c>
      <c r="U99">
        <v>0</v>
      </c>
      <c r="V99">
        <v>1</v>
      </c>
      <c r="W99">
        <v>0</v>
      </c>
      <c r="X99">
        <v>0</v>
      </c>
      <c r="Y99">
        <v>0</v>
      </c>
      <c r="Z99">
        <v>0</v>
      </c>
      <c r="AA99">
        <v>1</v>
      </c>
      <c r="AB99">
        <v>0</v>
      </c>
      <c r="AC99">
        <v>0</v>
      </c>
      <c r="AD99">
        <v>0</v>
      </c>
      <c r="AE99">
        <v>2</v>
      </c>
      <c r="AF99">
        <v>2</v>
      </c>
    </row>
    <row r="100" spans="1:32" x14ac:dyDescent="0.25">
      <c r="A100" s="6" t="s">
        <v>13</v>
      </c>
      <c r="B100" s="6" t="s">
        <v>32</v>
      </c>
      <c r="C100" s="6" t="s">
        <v>15</v>
      </c>
      <c r="D100" s="6" t="s">
        <v>508</v>
      </c>
      <c r="E100" s="6" t="str">
        <f>VLOOKUP(Table1__4[[#This Row],[Industry]],'Industry Ref'!A:B,2)</f>
        <v>Commerce, Retail and Sales</v>
      </c>
      <c r="F100" s="6" t="s">
        <v>17</v>
      </c>
      <c r="G100">
        <v>15000</v>
      </c>
      <c r="H100" s="6" t="s">
        <v>49</v>
      </c>
      <c r="I100" s="6" t="s">
        <v>27</v>
      </c>
      <c r="J100">
        <v>0</v>
      </c>
      <c r="K100">
        <v>0</v>
      </c>
      <c r="L100">
        <v>1</v>
      </c>
      <c r="M100">
        <v>0</v>
      </c>
      <c r="N100">
        <v>1</v>
      </c>
      <c r="O100">
        <v>0</v>
      </c>
      <c r="P100">
        <v>0</v>
      </c>
      <c r="Q100">
        <v>0</v>
      </c>
      <c r="R100">
        <v>0</v>
      </c>
      <c r="S100">
        <v>0</v>
      </c>
      <c r="T100">
        <v>0</v>
      </c>
      <c r="U100">
        <v>0</v>
      </c>
      <c r="V100">
        <v>0</v>
      </c>
      <c r="W100">
        <v>0</v>
      </c>
      <c r="X100">
        <v>0</v>
      </c>
      <c r="Y100">
        <v>0</v>
      </c>
      <c r="Z100">
        <v>0</v>
      </c>
      <c r="AA100">
        <v>0</v>
      </c>
      <c r="AB100">
        <v>0</v>
      </c>
      <c r="AC100">
        <v>0</v>
      </c>
      <c r="AD100">
        <v>1</v>
      </c>
      <c r="AE100">
        <v>2</v>
      </c>
      <c r="AF100">
        <v>0</v>
      </c>
    </row>
    <row r="101" spans="1:32" x14ac:dyDescent="0.25">
      <c r="A101" s="6" t="s">
        <v>13</v>
      </c>
      <c r="B101" s="6" t="s">
        <v>475</v>
      </c>
      <c r="C101" s="6" t="s">
        <v>56</v>
      </c>
      <c r="D101" s="6" t="s">
        <v>24</v>
      </c>
      <c r="E101" s="6" t="str">
        <f>VLOOKUP(Table1__4[[#This Row],[Industry]],'Industry Ref'!A:B,2)</f>
        <v>Information Technology and software development:</v>
      </c>
      <c r="F101" s="6" t="s">
        <v>34</v>
      </c>
      <c r="G101">
        <v>180000</v>
      </c>
      <c r="H101" s="6" t="s">
        <v>484</v>
      </c>
      <c r="I101" s="6" t="s">
        <v>27</v>
      </c>
      <c r="J101">
        <v>1</v>
      </c>
      <c r="K101">
        <v>1</v>
      </c>
      <c r="L101">
        <v>0</v>
      </c>
      <c r="M101">
        <v>1</v>
      </c>
      <c r="N101">
        <v>0</v>
      </c>
      <c r="O101">
        <v>1</v>
      </c>
      <c r="P101">
        <v>0</v>
      </c>
      <c r="Q101">
        <v>1</v>
      </c>
      <c r="R101">
        <v>0</v>
      </c>
      <c r="S101">
        <v>1</v>
      </c>
      <c r="T101">
        <v>0</v>
      </c>
      <c r="U101">
        <v>0</v>
      </c>
      <c r="V101">
        <v>1</v>
      </c>
      <c r="W101">
        <v>0</v>
      </c>
      <c r="X101">
        <v>0</v>
      </c>
      <c r="Y101">
        <v>0</v>
      </c>
      <c r="Z101">
        <v>0</v>
      </c>
      <c r="AA101">
        <v>0</v>
      </c>
      <c r="AB101">
        <v>1</v>
      </c>
      <c r="AC101">
        <v>0</v>
      </c>
      <c r="AD101">
        <v>0</v>
      </c>
      <c r="AE101">
        <v>6</v>
      </c>
      <c r="AF101">
        <v>2</v>
      </c>
    </row>
    <row r="102" spans="1:32" x14ac:dyDescent="0.25">
      <c r="A102" s="6" t="s">
        <v>13</v>
      </c>
      <c r="B102" s="6" t="s">
        <v>32</v>
      </c>
      <c r="C102" s="6" t="s">
        <v>630</v>
      </c>
      <c r="D102" s="6" t="s">
        <v>388</v>
      </c>
      <c r="E102" s="6" t="str">
        <f>VLOOKUP(Table1__4[[#This Row],[Industry]],'Industry Ref'!A:B,2)</f>
        <v>Other</v>
      </c>
      <c r="F102" s="6" t="s">
        <v>17</v>
      </c>
      <c r="G102">
        <v>25000</v>
      </c>
      <c r="H102" s="6" t="s">
        <v>21</v>
      </c>
      <c r="I102" s="6" t="s">
        <v>22</v>
      </c>
      <c r="J102">
        <v>0</v>
      </c>
      <c r="K102">
        <v>1</v>
      </c>
      <c r="L102">
        <v>1</v>
      </c>
      <c r="M102">
        <v>1</v>
      </c>
      <c r="N102">
        <v>0</v>
      </c>
      <c r="O102">
        <v>0</v>
      </c>
      <c r="P102">
        <v>0</v>
      </c>
      <c r="Q102">
        <v>0</v>
      </c>
      <c r="R102">
        <v>0</v>
      </c>
      <c r="S102">
        <v>0</v>
      </c>
      <c r="T102">
        <v>0</v>
      </c>
      <c r="U102">
        <v>0</v>
      </c>
      <c r="V102">
        <v>0</v>
      </c>
      <c r="W102">
        <v>0</v>
      </c>
      <c r="X102">
        <v>0</v>
      </c>
      <c r="Y102">
        <v>0</v>
      </c>
      <c r="Z102">
        <v>0</v>
      </c>
      <c r="AA102">
        <v>0</v>
      </c>
      <c r="AB102">
        <v>0</v>
      </c>
      <c r="AC102">
        <v>0</v>
      </c>
      <c r="AD102">
        <v>1</v>
      </c>
      <c r="AE102">
        <v>3</v>
      </c>
      <c r="AF102">
        <v>0</v>
      </c>
    </row>
    <row r="103" spans="1:32" x14ac:dyDescent="0.25">
      <c r="A103" s="6" t="s">
        <v>13</v>
      </c>
      <c r="B103" s="6" t="s">
        <v>32</v>
      </c>
      <c r="C103" s="6" t="s">
        <v>15</v>
      </c>
      <c r="D103" s="6" t="s">
        <v>509</v>
      </c>
      <c r="E103" s="6" t="str">
        <f>VLOOKUP(Table1__4[[#This Row],[Industry]],'Industry Ref'!A:B,2)</f>
        <v>Information Technology and software development:</v>
      </c>
      <c r="F103" s="6" t="s">
        <v>34</v>
      </c>
      <c r="G103">
        <v>20000</v>
      </c>
      <c r="H103" s="6" t="s">
        <v>49</v>
      </c>
      <c r="I103" s="6" t="s">
        <v>22</v>
      </c>
      <c r="J103">
        <v>1</v>
      </c>
      <c r="K103">
        <v>1</v>
      </c>
      <c r="L103">
        <v>1</v>
      </c>
      <c r="M103">
        <v>1</v>
      </c>
      <c r="N103">
        <v>1</v>
      </c>
      <c r="O103">
        <v>1</v>
      </c>
      <c r="P103">
        <v>0</v>
      </c>
      <c r="Q103">
        <v>0</v>
      </c>
      <c r="R103">
        <v>0</v>
      </c>
      <c r="S103">
        <v>0</v>
      </c>
      <c r="T103">
        <v>0</v>
      </c>
      <c r="U103">
        <v>0</v>
      </c>
      <c r="V103">
        <v>0</v>
      </c>
      <c r="W103">
        <v>0</v>
      </c>
      <c r="X103">
        <v>0</v>
      </c>
      <c r="Y103">
        <v>0</v>
      </c>
      <c r="Z103">
        <v>0</v>
      </c>
      <c r="AA103">
        <v>1</v>
      </c>
      <c r="AB103">
        <v>0</v>
      </c>
      <c r="AC103">
        <v>0</v>
      </c>
      <c r="AD103">
        <v>0</v>
      </c>
      <c r="AE103">
        <v>6</v>
      </c>
      <c r="AF103">
        <v>1</v>
      </c>
    </row>
    <row r="104" spans="1:32" x14ac:dyDescent="0.25">
      <c r="A104" s="6" t="s">
        <v>42</v>
      </c>
      <c r="B104" s="6" t="s">
        <v>487</v>
      </c>
      <c r="C104" s="6" t="s">
        <v>56</v>
      </c>
      <c r="D104" s="6" t="s">
        <v>510</v>
      </c>
      <c r="E104" s="6" t="str">
        <f>VLOOKUP(Table1__4[[#This Row],[Industry]],'Industry Ref'!A:B,2)</f>
        <v>Information Technology and software development:</v>
      </c>
      <c r="F104" s="6" t="s">
        <v>17</v>
      </c>
      <c r="G104">
        <v>200000</v>
      </c>
      <c r="H104" s="6" t="s">
        <v>49</v>
      </c>
      <c r="I104" s="6" t="s">
        <v>22</v>
      </c>
      <c r="J104">
        <v>1</v>
      </c>
      <c r="K104">
        <v>1</v>
      </c>
      <c r="L104">
        <v>1</v>
      </c>
      <c r="M104">
        <v>1</v>
      </c>
      <c r="N104">
        <v>1</v>
      </c>
      <c r="O104">
        <v>0</v>
      </c>
      <c r="P104">
        <v>0</v>
      </c>
      <c r="Q104">
        <v>0</v>
      </c>
      <c r="R104">
        <v>0</v>
      </c>
      <c r="S104">
        <v>0</v>
      </c>
      <c r="T104">
        <v>0</v>
      </c>
      <c r="U104">
        <v>0</v>
      </c>
      <c r="V104">
        <v>1</v>
      </c>
      <c r="W104">
        <v>1</v>
      </c>
      <c r="X104">
        <v>0</v>
      </c>
      <c r="Y104">
        <v>0</v>
      </c>
      <c r="Z104">
        <v>0</v>
      </c>
      <c r="AA104">
        <v>0</v>
      </c>
      <c r="AB104">
        <v>0</v>
      </c>
      <c r="AC104">
        <v>0</v>
      </c>
      <c r="AD104">
        <v>0</v>
      </c>
      <c r="AE104">
        <v>5</v>
      </c>
      <c r="AF104">
        <v>2</v>
      </c>
    </row>
    <row r="105" spans="1:32" x14ac:dyDescent="0.25">
      <c r="A105" s="6" t="s">
        <v>13</v>
      </c>
      <c r="B105" s="6" t="s">
        <v>32</v>
      </c>
      <c r="C105" s="6" t="s">
        <v>630</v>
      </c>
      <c r="D105" s="6" t="s">
        <v>28</v>
      </c>
      <c r="E105" s="6" t="str">
        <f>VLOOKUP(Table1__4[[#This Row],[Industry]],'Industry Ref'!A:B,2)</f>
        <v>Healthcare</v>
      </c>
      <c r="F105" s="6" t="s">
        <v>34</v>
      </c>
      <c r="G105">
        <v>40000</v>
      </c>
      <c r="H105" s="6" t="s">
        <v>484</v>
      </c>
      <c r="I105" s="6" t="s">
        <v>22</v>
      </c>
      <c r="J105">
        <v>0</v>
      </c>
      <c r="K105">
        <v>1</v>
      </c>
      <c r="L105">
        <v>1</v>
      </c>
      <c r="M105">
        <v>1</v>
      </c>
      <c r="N105">
        <v>1</v>
      </c>
      <c r="O105">
        <v>0</v>
      </c>
      <c r="P105">
        <v>0</v>
      </c>
      <c r="Q105">
        <v>0</v>
      </c>
      <c r="R105">
        <v>0</v>
      </c>
      <c r="S105">
        <v>0</v>
      </c>
      <c r="T105">
        <v>0</v>
      </c>
      <c r="U105">
        <v>0</v>
      </c>
      <c r="V105">
        <v>1</v>
      </c>
      <c r="W105">
        <v>0</v>
      </c>
      <c r="X105">
        <v>0</v>
      </c>
      <c r="Y105">
        <v>0</v>
      </c>
      <c r="Z105">
        <v>0</v>
      </c>
      <c r="AA105">
        <v>0</v>
      </c>
      <c r="AB105">
        <v>0</v>
      </c>
      <c r="AC105">
        <v>0</v>
      </c>
      <c r="AD105">
        <v>0</v>
      </c>
      <c r="AE105">
        <v>4</v>
      </c>
      <c r="AF105">
        <v>1</v>
      </c>
    </row>
    <row r="106" spans="1:32" x14ac:dyDescent="0.25">
      <c r="A106" s="6" t="s">
        <v>42</v>
      </c>
      <c r="B106" s="6" t="s">
        <v>475</v>
      </c>
      <c r="C106" s="6" t="s">
        <v>56</v>
      </c>
      <c r="D106" s="13" t="s">
        <v>228</v>
      </c>
      <c r="E106" s="13" t="str">
        <f>VLOOKUP(Table1__4[[#This Row],[Industry]],'Industry Ref'!A:B,2)</f>
        <v>Commerce, Retail and Sales</v>
      </c>
      <c r="F106" s="6" t="s">
        <v>34</v>
      </c>
      <c r="G106">
        <v>100000</v>
      </c>
      <c r="H106" s="6" t="s">
        <v>484</v>
      </c>
      <c r="I106" s="6" t="s">
        <v>22</v>
      </c>
      <c r="J106">
        <v>1</v>
      </c>
      <c r="K106">
        <v>1</v>
      </c>
      <c r="L106">
        <v>1</v>
      </c>
      <c r="M106">
        <v>1</v>
      </c>
      <c r="N106">
        <v>0</v>
      </c>
      <c r="O106">
        <v>0</v>
      </c>
      <c r="P106">
        <v>0</v>
      </c>
      <c r="Q106">
        <v>0</v>
      </c>
      <c r="R106">
        <v>0</v>
      </c>
      <c r="S106">
        <v>0</v>
      </c>
      <c r="T106">
        <v>0</v>
      </c>
      <c r="U106">
        <v>0</v>
      </c>
      <c r="V106">
        <v>0</v>
      </c>
      <c r="W106">
        <v>0</v>
      </c>
      <c r="X106">
        <v>0</v>
      </c>
      <c r="Y106">
        <v>0</v>
      </c>
      <c r="Z106">
        <v>0</v>
      </c>
      <c r="AA106">
        <v>0</v>
      </c>
      <c r="AB106">
        <v>0</v>
      </c>
      <c r="AC106">
        <v>0</v>
      </c>
      <c r="AD106">
        <v>1</v>
      </c>
      <c r="AE106">
        <v>4</v>
      </c>
      <c r="AF106">
        <v>0</v>
      </c>
    </row>
    <row r="107" spans="1:32" x14ac:dyDescent="0.25">
      <c r="A107" s="6" t="s">
        <v>55</v>
      </c>
      <c r="B107" s="6" t="s">
        <v>475</v>
      </c>
      <c r="C107" s="6" t="s">
        <v>56</v>
      </c>
      <c r="D107" s="6" t="s">
        <v>262</v>
      </c>
      <c r="E107" s="6" t="str">
        <f>VLOOKUP(Table1__4[[#This Row],[Industry]],'Industry Ref'!A:B,2)</f>
        <v>NGO</v>
      </c>
      <c r="F107" s="6" t="s">
        <v>34</v>
      </c>
      <c r="G107">
        <v>240000</v>
      </c>
      <c r="H107" s="6" t="s">
        <v>49</v>
      </c>
      <c r="I107" s="6" t="s">
        <v>27</v>
      </c>
      <c r="J107">
        <v>1</v>
      </c>
      <c r="K107">
        <v>1</v>
      </c>
      <c r="L107">
        <v>0</v>
      </c>
      <c r="M107">
        <v>0</v>
      </c>
      <c r="N107">
        <v>0</v>
      </c>
      <c r="O107">
        <v>0</v>
      </c>
      <c r="P107">
        <v>0</v>
      </c>
      <c r="Q107">
        <v>0</v>
      </c>
      <c r="R107">
        <v>0</v>
      </c>
      <c r="S107">
        <v>0</v>
      </c>
      <c r="T107">
        <v>1</v>
      </c>
      <c r="U107">
        <v>0</v>
      </c>
      <c r="V107">
        <v>1</v>
      </c>
      <c r="W107">
        <v>1</v>
      </c>
      <c r="X107">
        <v>0</v>
      </c>
      <c r="Y107">
        <v>0</v>
      </c>
      <c r="Z107">
        <v>0</v>
      </c>
      <c r="AA107">
        <v>1</v>
      </c>
      <c r="AB107">
        <v>0</v>
      </c>
      <c r="AC107">
        <v>0</v>
      </c>
      <c r="AD107">
        <v>1</v>
      </c>
      <c r="AE107">
        <v>3</v>
      </c>
      <c r="AF107">
        <v>3</v>
      </c>
    </row>
    <row r="108" spans="1:32" x14ac:dyDescent="0.25">
      <c r="A108" s="6" t="s">
        <v>13</v>
      </c>
      <c r="B108" s="6" t="s">
        <v>491</v>
      </c>
      <c r="C108" s="6" t="s">
        <v>630</v>
      </c>
      <c r="D108" s="6" t="s">
        <v>24</v>
      </c>
      <c r="E108" s="6" t="str">
        <f>VLOOKUP(Table1__4[[#This Row],[Industry]],'Industry Ref'!A:B,2)</f>
        <v>Information Technology and software development:</v>
      </c>
      <c r="F108" s="6" t="s">
        <v>17</v>
      </c>
      <c r="G108">
        <v>50000</v>
      </c>
      <c r="H108" s="6" t="s">
        <v>49</v>
      </c>
      <c r="I108" s="6" t="s">
        <v>22</v>
      </c>
      <c r="J108">
        <v>1</v>
      </c>
      <c r="K108">
        <v>0</v>
      </c>
      <c r="L108">
        <v>1</v>
      </c>
      <c r="M108">
        <v>0</v>
      </c>
      <c r="N108">
        <v>1</v>
      </c>
      <c r="O108">
        <v>0</v>
      </c>
      <c r="P108">
        <v>0</v>
      </c>
      <c r="Q108">
        <v>0</v>
      </c>
      <c r="R108">
        <v>0</v>
      </c>
      <c r="S108">
        <v>0</v>
      </c>
      <c r="T108">
        <v>1</v>
      </c>
      <c r="U108">
        <v>0</v>
      </c>
      <c r="V108">
        <v>1</v>
      </c>
      <c r="W108">
        <v>0</v>
      </c>
      <c r="X108">
        <v>0</v>
      </c>
      <c r="Y108">
        <v>0</v>
      </c>
      <c r="Z108">
        <v>0</v>
      </c>
      <c r="AA108">
        <v>1</v>
      </c>
      <c r="AB108">
        <v>0</v>
      </c>
      <c r="AC108">
        <v>0</v>
      </c>
      <c r="AD108">
        <v>0</v>
      </c>
      <c r="AE108">
        <v>4</v>
      </c>
      <c r="AF108">
        <v>2</v>
      </c>
    </row>
    <row r="109" spans="1:32" x14ac:dyDescent="0.25">
      <c r="A109" s="6" t="s">
        <v>13</v>
      </c>
      <c r="B109" s="6" t="s">
        <v>491</v>
      </c>
      <c r="C109" s="6" t="s">
        <v>630</v>
      </c>
      <c r="D109" s="6" t="s">
        <v>24</v>
      </c>
      <c r="E109" s="6" t="str">
        <f>VLOOKUP(Table1__4[[#This Row],[Industry]],'Industry Ref'!A:B,2)</f>
        <v>Information Technology and software development:</v>
      </c>
      <c r="F109" s="6" t="s">
        <v>17</v>
      </c>
      <c r="G109">
        <v>85000</v>
      </c>
      <c r="H109" s="6" t="s">
        <v>21</v>
      </c>
      <c r="I109" s="6" t="s">
        <v>27</v>
      </c>
      <c r="J109">
        <v>0</v>
      </c>
      <c r="K109">
        <v>0</v>
      </c>
      <c r="L109">
        <v>1</v>
      </c>
      <c r="M109">
        <v>0</v>
      </c>
      <c r="N109">
        <v>0</v>
      </c>
      <c r="O109">
        <v>0</v>
      </c>
      <c r="P109">
        <v>0</v>
      </c>
      <c r="Q109">
        <v>0</v>
      </c>
      <c r="R109">
        <v>0</v>
      </c>
      <c r="S109">
        <v>0</v>
      </c>
      <c r="T109">
        <v>0</v>
      </c>
      <c r="U109">
        <v>1</v>
      </c>
      <c r="V109">
        <v>1</v>
      </c>
      <c r="W109">
        <v>0</v>
      </c>
      <c r="X109">
        <v>0</v>
      </c>
      <c r="Y109">
        <v>0</v>
      </c>
      <c r="Z109">
        <v>0</v>
      </c>
      <c r="AA109">
        <v>1</v>
      </c>
      <c r="AB109">
        <v>0</v>
      </c>
      <c r="AC109">
        <v>0</v>
      </c>
      <c r="AD109">
        <v>0</v>
      </c>
      <c r="AE109">
        <v>1</v>
      </c>
      <c r="AF109">
        <v>3</v>
      </c>
    </row>
    <row r="110" spans="1:32" x14ac:dyDescent="0.25">
      <c r="A110" s="6" t="s">
        <v>13</v>
      </c>
      <c r="B110" s="6" t="s">
        <v>485</v>
      </c>
      <c r="C110" s="6" t="s">
        <v>56</v>
      </c>
      <c r="D110" s="6" t="s">
        <v>63</v>
      </c>
      <c r="E110" s="6" t="str">
        <f>VLOOKUP(Table1__4[[#This Row],[Industry]],'Industry Ref'!A:B,2)</f>
        <v>Banking, Insurance and Finance</v>
      </c>
      <c r="F110" s="6" t="s">
        <v>17</v>
      </c>
      <c r="G110">
        <v>180000</v>
      </c>
      <c r="H110" s="6" t="s">
        <v>49</v>
      </c>
      <c r="I110" s="6" t="s">
        <v>27</v>
      </c>
      <c r="J110">
        <v>0</v>
      </c>
      <c r="K110">
        <v>1</v>
      </c>
      <c r="L110">
        <v>1</v>
      </c>
      <c r="M110">
        <v>1</v>
      </c>
      <c r="N110">
        <v>0</v>
      </c>
      <c r="O110">
        <v>0</v>
      </c>
      <c r="P110">
        <v>0</v>
      </c>
      <c r="Q110">
        <v>0</v>
      </c>
      <c r="R110">
        <v>0</v>
      </c>
      <c r="S110">
        <v>0</v>
      </c>
      <c r="T110">
        <v>0</v>
      </c>
      <c r="U110">
        <v>1</v>
      </c>
      <c r="V110">
        <v>1</v>
      </c>
      <c r="W110">
        <v>1</v>
      </c>
      <c r="X110">
        <v>0</v>
      </c>
      <c r="Y110">
        <v>0</v>
      </c>
      <c r="Z110">
        <v>0</v>
      </c>
      <c r="AA110">
        <v>0</v>
      </c>
      <c r="AB110">
        <v>0</v>
      </c>
      <c r="AC110">
        <v>0</v>
      </c>
      <c r="AD110">
        <v>0</v>
      </c>
      <c r="AE110">
        <v>3</v>
      </c>
      <c r="AF110">
        <v>3</v>
      </c>
    </row>
    <row r="111" spans="1:32" x14ac:dyDescent="0.25">
      <c r="A111" s="6" t="s">
        <v>13</v>
      </c>
      <c r="B111" s="6" t="s">
        <v>491</v>
      </c>
      <c r="C111" s="6" t="s">
        <v>15</v>
      </c>
      <c r="D111" s="6" t="s">
        <v>511</v>
      </c>
      <c r="E111" s="6" t="str">
        <f>VLOOKUP(Table1__4[[#This Row],[Industry]],'Industry Ref'!A:B,2)</f>
        <v>Public Service and Utilities</v>
      </c>
      <c r="F111" s="6" t="s">
        <v>34</v>
      </c>
      <c r="G111">
        <v>70000</v>
      </c>
      <c r="H111" s="6" t="s">
        <v>49</v>
      </c>
      <c r="I111" s="6" t="s">
        <v>27</v>
      </c>
      <c r="J111">
        <v>1</v>
      </c>
      <c r="K111">
        <v>0</v>
      </c>
      <c r="L111">
        <v>1</v>
      </c>
      <c r="M111">
        <v>1</v>
      </c>
      <c r="N111">
        <v>0</v>
      </c>
      <c r="O111">
        <v>0</v>
      </c>
      <c r="P111">
        <v>0</v>
      </c>
      <c r="Q111">
        <v>0</v>
      </c>
      <c r="R111">
        <v>0</v>
      </c>
      <c r="S111">
        <v>0</v>
      </c>
      <c r="T111">
        <v>0</v>
      </c>
      <c r="U111">
        <v>0</v>
      </c>
      <c r="V111">
        <v>1</v>
      </c>
      <c r="W111">
        <v>1</v>
      </c>
      <c r="X111">
        <v>0</v>
      </c>
      <c r="Y111">
        <v>0</v>
      </c>
      <c r="Z111">
        <v>0</v>
      </c>
      <c r="AA111">
        <v>1</v>
      </c>
      <c r="AB111">
        <v>1</v>
      </c>
      <c r="AC111">
        <v>1</v>
      </c>
      <c r="AD111">
        <v>0</v>
      </c>
      <c r="AE111">
        <v>3</v>
      </c>
      <c r="AF111">
        <v>5</v>
      </c>
    </row>
    <row r="112" spans="1:32" x14ac:dyDescent="0.25">
      <c r="A112" s="6" t="s">
        <v>55</v>
      </c>
      <c r="B112" s="6" t="s">
        <v>487</v>
      </c>
      <c r="C112" s="6" t="s">
        <v>59</v>
      </c>
      <c r="D112" s="6" t="s">
        <v>24</v>
      </c>
      <c r="E112" s="6" t="str">
        <f>VLOOKUP(Table1__4[[#This Row],[Industry]],'Industry Ref'!A:B,2)</f>
        <v>Information Technology and software development:</v>
      </c>
      <c r="F112" s="6" t="s">
        <v>34</v>
      </c>
      <c r="G112">
        <v>270000</v>
      </c>
      <c r="H112" s="6" t="s">
        <v>484</v>
      </c>
      <c r="I112" s="6" t="s">
        <v>27</v>
      </c>
      <c r="J112">
        <v>1</v>
      </c>
      <c r="K112">
        <v>1</v>
      </c>
      <c r="L112">
        <v>1</v>
      </c>
      <c r="M112">
        <v>1</v>
      </c>
      <c r="N112">
        <v>0</v>
      </c>
      <c r="O112">
        <v>1</v>
      </c>
      <c r="P112">
        <v>1</v>
      </c>
      <c r="Q112">
        <v>1</v>
      </c>
      <c r="R112">
        <v>0</v>
      </c>
      <c r="S112">
        <v>1</v>
      </c>
      <c r="T112">
        <v>0</v>
      </c>
      <c r="U112">
        <v>1</v>
      </c>
      <c r="V112">
        <v>1</v>
      </c>
      <c r="W112">
        <v>1</v>
      </c>
      <c r="X112">
        <v>0</v>
      </c>
      <c r="Y112">
        <v>1</v>
      </c>
      <c r="Z112">
        <v>1</v>
      </c>
      <c r="AA112">
        <v>1</v>
      </c>
      <c r="AB112">
        <v>1</v>
      </c>
      <c r="AC112">
        <v>1</v>
      </c>
      <c r="AD112">
        <v>0</v>
      </c>
      <c r="AE112">
        <v>8</v>
      </c>
      <c r="AF112">
        <v>8</v>
      </c>
    </row>
    <row r="113" spans="1:32" x14ac:dyDescent="0.25">
      <c r="A113" s="6" t="s">
        <v>13</v>
      </c>
      <c r="B113" s="6" t="s">
        <v>475</v>
      </c>
      <c r="C113" s="6" t="s">
        <v>56</v>
      </c>
      <c r="D113" s="6" t="s">
        <v>492</v>
      </c>
      <c r="E113" s="6" t="str">
        <f>VLOOKUP(Table1__4[[#This Row],[Industry]],'Industry Ref'!A:B,2)</f>
        <v>Information Technology and software development:</v>
      </c>
      <c r="F113" s="6" t="s">
        <v>17</v>
      </c>
      <c r="G113">
        <v>50000</v>
      </c>
      <c r="H113" s="6" t="s">
        <v>484</v>
      </c>
      <c r="I113" s="6" t="s">
        <v>22</v>
      </c>
      <c r="J113">
        <v>0</v>
      </c>
      <c r="K113">
        <v>1</v>
      </c>
      <c r="L113">
        <v>1</v>
      </c>
      <c r="M113">
        <v>1</v>
      </c>
      <c r="N113">
        <v>1</v>
      </c>
      <c r="O113">
        <v>0</v>
      </c>
      <c r="P113">
        <v>0</v>
      </c>
      <c r="Q113">
        <v>0</v>
      </c>
      <c r="R113">
        <v>0</v>
      </c>
      <c r="S113">
        <v>0</v>
      </c>
      <c r="T113">
        <v>0</v>
      </c>
      <c r="U113">
        <v>0</v>
      </c>
      <c r="V113">
        <v>1</v>
      </c>
      <c r="W113">
        <v>1</v>
      </c>
      <c r="X113">
        <v>0</v>
      </c>
      <c r="Y113">
        <v>0</v>
      </c>
      <c r="Z113">
        <v>0</v>
      </c>
      <c r="AA113">
        <v>1</v>
      </c>
      <c r="AB113">
        <v>1</v>
      </c>
      <c r="AC113">
        <v>0</v>
      </c>
      <c r="AD113">
        <v>0</v>
      </c>
      <c r="AE113">
        <v>4</v>
      </c>
      <c r="AF113">
        <v>4</v>
      </c>
    </row>
    <row r="114" spans="1:32" x14ac:dyDescent="0.25">
      <c r="A114" s="6" t="s">
        <v>13</v>
      </c>
      <c r="B114" s="6" t="s">
        <v>32</v>
      </c>
      <c r="C114" s="6" t="s">
        <v>630</v>
      </c>
      <c r="D114" s="6" t="s">
        <v>274</v>
      </c>
      <c r="E114" s="6" t="str">
        <f>VLOOKUP(Table1__4[[#This Row],[Industry]],'Industry Ref'!A:B,2)</f>
        <v>Banking, Insurance and Finance</v>
      </c>
      <c r="F114" s="6" t="s">
        <v>17</v>
      </c>
      <c r="G114">
        <v>25000</v>
      </c>
      <c r="H114" s="6" t="s">
        <v>49</v>
      </c>
      <c r="I114" s="6" t="s">
        <v>27</v>
      </c>
      <c r="J114">
        <v>0</v>
      </c>
      <c r="K114">
        <v>0</v>
      </c>
      <c r="L114">
        <v>1</v>
      </c>
      <c r="M114">
        <v>1</v>
      </c>
      <c r="N114">
        <v>0</v>
      </c>
      <c r="O114">
        <v>0</v>
      </c>
      <c r="P114">
        <v>0</v>
      </c>
      <c r="Q114">
        <v>0</v>
      </c>
      <c r="R114">
        <v>0</v>
      </c>
      <c r="S114">
        <v>0</v>
      </c>
      <c r="T114">
        <v>0</v>
      </c>
      <c r="U114">
        <v>0</v>
      </c>
      <c r="V114">
        <v>0</v>
      </c>
      <c r="W114">
        <v>0</v>
      </c>
      <c r="X114">
        <v>0</v>
      </c>
      <c r="Y114">
        <v>0</v>
      </c>
      <c r="Z114">
        <v>0</v>
      </c>
      <c r="AA114">
        <v>0</v>
      </c>
      <c r="AB114">
        <v>0</v>
      </c>
      <c r="AC114">
        <v>0</v>
      </c>
      <c r="AD114">
        <v>1</v>
      </c>
      <c r="AE114">
        <v>2</v>
      </c>
      <c r="AF114">
        <v>0</v>
      </c>
    </row>
    <row r="115" spans="1:32" x14ac:dyDescent="0.25">
      <c r="A115" s="6" t="s">
        <v>13</v>
      </c>
      <c r="B115" s="6" t="s">
        <v>475</v>
      </c>
      <c r="C115" s="6" t="s">
        <v>15</v>
      </c>
      <c r="D115" s="6" t="s">
        <v>275</v>
      </c>
      <c r="E115" s="6" t="str">
        <f>VLOOKUP(Table1__4[[#This Row],[Industry]],'Industry Ref'!A:B,2)</f>
        <v>Energy, Engineering and manufacturing</v>
      </c>
      <c r="F115" s="6" t="s">
        <v>34</v>
      </c>
      <c r="G115">
        <v>80000</v>
      </c>
      <c r="H115" s="6" t="s">
        <v>484</v>
      </c>
      <c r="I115" s="6" t="s">
        <v>27</v>
      </c>
      <c r="J115">
        <v>0</v>
      </c>
      <c r="K115">
        <v>0</v>
      </c>
      <c r="L115">
        <v>1</v>
      </c>
      <c r="M115">
        <v>1</v>
      </c>
      <c r="N115">
        <v>1</v>
      </c>
      <c r="O115">
        <v>1</v>
      </c>
      <c r="P115">
        <v>0</v>
      </c>
      <c r="Q115">
        <v>1</v>
      </c>
      <c r="R115">
        <v>0</v>
      </c>
      <c r="S115">
        <v>0</v>
      </c>
      <c r="T115">
        <v>0</v>
      </c>
      <c r="U115">
        <v>1</v>
      </c>
      <c r="V115">
        <v>1</v>
      </c>
      <c r="W115">
        <v>1</v>
      </c>
      <c r="X115">
        <v>0</v>
      </c>
      <c r="Y115">
        <v>0</v>
      </c>
      <c r="Z115">
        <v>0</v>
      </c>
      <c r="AA115">
        <v>1</v>
      </c>
      <c r="AB115">
        <v>1</v>
      </c>
      <c r="AC115">
        <v>0</v>
      </c>
      <c r="AD115">
        <v>0</v>
      </c>
      <c r="AE115">
        <v>5</v>
      </c>
      <c r="AF115">
        <v>5</v>
      </c>
    </row>
    <row r="116" spans="1:32" x14ac:dyDescent="0.25">
      <c r="A116" s="6" t="s">
        <v>13</v>
      </c>
      <c r="B116" s="6" t="s">
        <v>475</v>
      </c>
      <c r="C116" s="6" t="s">
        <v>56</v>
      </c>
      <c r="D116" s="6" t="s">
        <v>244</v>
      </c>
      <c r="E116" s="6" t="str">
        <f>VLOOKUP(Table1__4[[#This Row],[Industry]],'Industry Ref'!A:B,2)</f>
        <v>Banking, Insurance and Finance</v>
      </c>
      <c r="F116" s="6" t="s">
        <v>34</v>
      </c>
      <c r="G116">
        <v>260000</v>
      </c>
      <c r="H116" s="6" t="s">
        <v>49</v>
      </c>
      <c r="I116" s="6" t="s">
        <v>27</v>
      </c>
      <c r="J116">
        <v>1</v>
      </c>
      <c r="K116">
        <v>1</v>
      </c>
      <c r="L116">
        <v>1</v>
      </c>
      <c r="M116">
        <v>1</v>
      </c>
      <c r="N116">
        <v>0</v>
      </c>
      <c r="O116">
        <v>0</v>
      </c>
      <c r="P116">
        <v>0</v>
      </c>
      <c r="Q116">
        <v>0</v>
      </c>
      <c r="R116">
        <v>0</v>
      </c>
      <c r="S116">
        <v>1</v>
      </c>
      <c r="T116">
        <v>0</v>
      </c>
      <c r="U116">
        <v>0</v>
      </c>
      <c r="V116">
        <v>1</v>
      </c>
      <c r="W116">
        <v>1</v>
      </c>
      <c r="X116">
        <v>0</v>
      </c>
      <c r="Y116">
        <v>0</v>
      </c>
      <c r="Z116">
        <v>0</v>
      </c>
      <c r="AA116">
        <v>1</v>
      </c>
      <c r="AB116">
        <v>0</v>
      </c>
      <c r="AC116">
        <v>0</v>
      </c>
      <c r="AD116">
        <v>1</v>
      </c>
      <c r="AE116">
        <v>5</v>
      </c>
      <c r="AF116">
        <v>3</v>
      </c>
    </row>
    <row r="117" spans="1:32" x14ac:dyDescent="0.25">
      <c r="A117" s="6" t="s">
        <v>13</v>
      </c>
      <c r="B117" s="6" t="s">
        <v>491</v>
      </c>
      <c r="C117" s="6" t="s">
        <v>15</v>
      </c>
      <c r="D117" s="6" t="s">
        <v>28</v>
      </c>
      <c r="E117" s="6" t="str">
        <f>VLOOKUP(Table1__4[[#This Row],[Industry]],'Industry Ref'!A:B,2)</f>
        <v>Healthcare</v>
      </c>
      <c r="F117" s="6" t="s">
        <v>34</v>
      </c>
      <c r="G117">
        <v>120000</v>
      </c>
      <c r="H117" s="6" t="s">
        <v>49</v>
      </c>
      <c r="I117" s="6" t="s">
        <v>22</v>
      </c>
      <c r="J117">
        <v>1</v>
      </c>
      <c r="K117">
        <v>1</v>
      </c>
      <c r="L117">
        <v>1</v>
      </c>
      <c r="M117">
        <v>1</v>
      </c>
      <c r="N117">
        <v>1</v>
      </c>
      <c r="O117">
        <v>1</v>
      </c>
      <c r="P117">
        <v>0</v>
      </c>
      <c r="Q117">
        <v>1</v>
      </c>
      <c r="R117">
        <v>0</v>
      </c>
      <c r="S117">
        <v>0</v>
      </c>
      <c r="T117">
        <v>0</v>
      </c>
      <c r="U117">
        <v>0</v>
      </c>
      <c r="V117">
        <v>1</v>
      </c>
      <c r="W117">
        <v>0</v>
      </c>
      <c r="X117">
        <v>0</v>
      </c>
      <c r="Y117">
        <v>0</v>
      </c>
      <c r="Z117">
        <v>0</v>
      </c>
      <c r="AA117">
        <v>0</v>
      </c>
      <c r="AB117">
        <v>0</v>
      </c>
      <c r="AC117">
        <v>0</v>
      </c>
      <c r="AD117">
        <v>0</v>
      </c>
      <c r="AE117">
        <v>7</v>
      </c>
      <c r="AF117">
        <v>1</v>
      </c>
    </row>
    <row r="118" spans="1:32" x14ac:dyDescent="0.25">
      <c r="A118" s="6" t="s">
        <v>13</v>
      </c>
      <c r="B118" s="6" t="s">
        <v>475</v>
      </c>
      <c r="C118" s="6" t="s">
        <v>630</v>
      </c>
      <c r="D118" s="6" t="s">
        <v>310</v>
      </c>
      <c r="E118" s="6" t="str">
        <f>VLOOKUP(Table1__4[[#This Row],[Industry]],'Industry Ref'!A:B,2)</f>
        <v>Public Service and Utilities</v>
      </c>
      <c r="F118" s="6" t="s">
        <v>17</v>
      </c>
      <c r="G118">
        <v>132000</v>
      </c>
      <c r="H118" s="6" t="s">
        <v>49</v>
      </c>
      <c r="I118" s="6" t="s">
        <v>27</v>
      </c>
      <c r="J118">
        <v>1</v>
      </c>
      <c r="K118">
        <v>1</v>
      </c>
      <c r="L118">
        <v>0</v>
      </c>
      <c r="M118">
        <v>0</v>
      </c>
      <c r="N118">
        <v>0</v>
      </c>
      <c r="O118">
        <v>0</v>
      </c>
      <c r="P118">
        <v>0</v>
      </c>
      <c r="Q118">
        <v>0</v>
      </c>
      <c r="R118">
        <v>0</v>
      </c>
      <c r="S118">
        <v>0</v>
      </c>
      <c r="T118">
        <v>0</v>
      </c>
      <c r="U118">
        <v>0</v>
      </c>
      <c r="V118">
        <v>1</v>
      </c>
      <c r="W118">
        <v>1</v>
      </c>
      <c r="X118">
        <v>0</v>
      </c>
      <c r="Y118">
        <v>0</v>
      </c>
      <c r="Z118">
        <v>0</v>
      </c>
      <c r="AA118">
        <v>0</v>
      </c>
      <c r="AB118">
        <v>0</v>
      </c>
      <c r="AC118">
        <v>0</v>
      </c>
      <c r="AD118">
        <v>0</v>
      </c>
      <c r="AE118">
        <v>2</v>
      </c>
      <c r="AF118">
        <v>2</v>
      </c>
    </row>
    <row r="119" spans="1:32" x14ac:dyDescent="0.25">
      <c r="A119" s="6" t="s">
        <v>13</v>
      </c>
      <c r="B119" s="6" t="s">
        <v>491</v>
      </c>
      <c r="C119" s="6" t="s">
        <v>630</v>
      </c>
      <c r="D119" s="6" t="s">
        <v>512</v>
      </c>
      <c r="E119" s="6" t="str">
        <f>VLOOKUP(Table1__4[[#This Row],[Industry]],'Industry Ref'!A:B,2)</f>
        <v>Real Estate and Construction</v>
      </c>
      <c r="F119" s="6" t="s">
        <v>34</v>
      </c>
      <c r="G119">
        <v>60000</v>
      </c>
      <c r="H119" s="6" t="s">
        <v>49</v>
      </c>
      <c r="I119" s="6" t="s">
        <v>27</v>
      </c>
      <c r="J119">
        <v>1</v>
      </c>
      <c r="K119">
        <v>0</v>
      </c>
      <c r="L119">
        <v>1</v>
      </c>
      <c r="M119">
        <v>0</v>
      </c>
      <c r="N119">
        <v>0</v>
      </c>
      <c r="O119">
        <v>0</v>
      </c>
      <c r="P119">
        <v>0</v>
      </c>
      <c r="Q119">
        <v>0</v>
      </c>
      <c r="R119">
        <v>0</v>
      </c>
      <c r="S119">
        <v>0</v>
      </c>
      <c r="T119">
        <v>0</v>
      </c>
      <c r="U119">
        <v>0</v>
      </c>
      <c r="V119">
        <v>1</v>
      </c>
      <c r="W119">
        <v>1</v>
      </c>
      <c r="X119">
        <v>0</v>
      </c>
      <c r="Y119">
        <v>0</v>
      </c>
      <c r="Z119">
        <v>0</v>
      </c>
      <c r="AA119">
        <v>0</v>
      </c>
      <c r="AB119">
        <v>0</v>
      </c>
      <c r="AC119">
        <v>0</v>
      </c>
      <c r="AD119">
        <v>0</v>
      </c>
      <c r="AE119">
        <v>2</v>
      </c>
      <c r="AF119">
        <v>2</v>
      </c>
    </row>
    <row r="120" spans="1:32" x14ac:dyDescent="0.25">
      <c r="A120" s="6" t="s">
        <v>127</v>
      </c>
      <c r="B120" s="6" t="s">
        <v>487</v>
      </c>
      <c r="C120" s="6" t="s">
        <v>59</v>
      </c>
      <c r="D120" s="6" t="s">
        <v>367</v>
      </c>
      <c r="E120" s="6" t="str">
        <f>VLOOKUP(Table1__4[[#This Row],[Industry]],'Industry Ref'!A:B,2)</f>
        <v>Environment and Agriculture</v>
      </c>
      <c r="F120" s="6" t="s">
        <v>34</v>
      </c>
      <c r="G120">
        <v>450000</v>
      </c>
      <c r="H120" s="6" t="s">
        <v>484</v>
      </c>
      <c r="I120" s="6" t="s">
        <v>27</v>
      </c>
      <c r="J120">
        <v>1</v>
      </c>
      <c r="K120">
        <v>1</v>
      </c>
      <c r="L120">
        <v>1</v>
      </c>
      <c r="M120">
        <v>1</v>
      </c>
      <c r="N120">
        <v>1</v>
      </c>
      <c r="O120">
        <v>1</v>
      </c>
      <c r="P120">
        <v>0</v>
      </c>
      <c r="Q120">
        <v>0</v>
      </c>
      <c r="R120">
        <v>1</v>
      </c>
      <c r="S120">
        <v>1</v>
      </c>
      <c r="T120">
        <v>0</v>
      </c>
      <c r="U120">
        <v>0</v>
      </c>
      <c r="V120">
        <v>1</v>
      </c>
      <c r="W120">
        <v>1</v>
      </c>
      <c r="X120">
        <v>0</v>
      </c>
      <c r="Y120">
        <v>0</v>
      </c>
      <c r="Z120">
        <v>0</v>
      </c>
      <c r="AA120">
        <v>1</v>
      </c>
      <c r="AB120">
        <v>0</v>
      </c>
      <c r="AC120">
        <v>0</v>
      </c>
      <c r="AD120">
        <v>0</v>
      </c>
      <c r="AE120">
        <v>8</v>
      </c>
      <c r="AF120">
        <v>3</v>
      </c>
    </row>
    <row r="121" spans="1:32" x14ac:dyDescent="0.25">
      <c r="A121" s="6" t="s">
        <v>13</v>
      </c>
      <c r="B121" s="6" t="s">
        <v>475</v>
      </c>
      <c r="C121" s="6" t="s">
        <v>56</v>
      </c>
      <c r="D121" s="6" t="s">
        <v>28</v>
      </c>
      <c r="E121" s="6" t="str">
        <f>VLOOKUP(Table1__4[[#This Row],[Industry]],'Industry Ref'!A:B,2)</f>
        <v>Healthcare</v>
      </c>
      <c r="F121" s="6" t="s">
        <v>17</v>
      </c>
      <c r="G121">
        <v>60000</v>
      </c>
      <c r="H121" s="6" t="s">
        <v>49</v>
      </c>
      <c r="I121" s="6" t="s">
        <v>22</v>
      </c>
      <c r="J121">
        <v>0</v>
      </c>
      <c r="K121">
        <v>1</v>
      </c>
      <c r="L121">
        <v>0</v>
      </c>
      <c r="M121">
        <v>0</v>
      </c>
      <c r="N121">
        <v>1</v>
      </c>
      <c r="O121">
        <v>0</v>
      </c>
      <c r="P121">
        <v>0</v>
      </c>
      <c r="Q121">
        <v>0</v>
      </c>
      <c r="R121">
        <v>0</v>
      </c>
      <c r="S121">
        <v>0</v>
      </c>
      <c r="T121">
        <v>1</v>
      </c>
      <c r="U121">
        <v>0</v>
      </c>
      <c r="V121">
        <v>1</v>
      </c>
      <c r="W121">
        <v>0</v>
      </c>
      <c r="X121">
        <v>0</v>
      </c>
      <c r="Y121">
        <v>0</v>
      </c>
      <c r="Z121">
        <v>0</v>
      </c>
      <c r="AA121">
        <v>0</v>
      </c>
      <c r="AB121">
        <v>0</v>
      </c>
      <c r="AC121">
        <v>0</v>
      </c>
      <c r="AD121">
        <v>0</v>
      </c>
      <c r="AE121">
        <v>3</v>
      </c>
      <c r="AF121">
        <v>1</v>
      </c>
    </row>
    <row r="122" spans="1:32" x14ac:dyDescent="0.25">
      <c r="A122" s="6" t="s">
        <v>42</v>
      </c>
      <c r="B122" s="6" t="s">
        <v>475</v>
      </c>
      <c r="C122" s="6" t="s">
        <v>15</v>
      </c>
      <c r="D122" s="6" t="s">
        <v>103</v>
      </c>
      <c r="E122" s="6" t="str">
        <f>VLOOKUP(Table1__4[[#This Row],[Industry]],'Industry Ref'!A:B,2)</f>
        <v>Consulting and Business Services</v>
      </c>
      <c r="F122" s="6" t="s">
        <v>34</v>
      </c>
      <c r="G122">
        <v>100000</v>
      </c>
      <c r="H122" s="6" t="s">
        <v>21</v>
      </c>
      <c r="I122" s="6" t="s">
        <v>27</v>
      </c>
      <c r="J122">
        <v>0</v>
      </c>
      <c r="K122">
        <v>0</v>
      </c>
      <c r="L122">
        <v>1</v>
      </c>
      <c r="M122">
        <v>0</v>
      </c>
      <c r="N122">
        <v>1</v>
      </c>
      <c r="O122">
        <v>0</v>
      </c>
      <c r="P122">
        <v>0</v>
      </c>
      <c r="Q122">
        <v>0</v>
      </c>
      <c r="R122">
        <v>1</v>
      </c>
      <c r="S122">
        <v>0</v>
      </c>
      <c r="T122">
        <v>1</v>
      </c>
      <c r="U122">
        <v>1</v>
      </c>
      <c r="V122">
        <v>1</v>
      </c>
      <c r="W122">
        <v>1</v>
      </c>
      <c r="X122">
        <v>0</v>
      </c>
      <c r="Y122">
        <v>0</v>
      </c>
      <c r="Z122">
        <v>0</v>
      </c>
      <c r="AA122">
        <v>1</v>
      </c>
      <c r="AB122">
        <v>0</v>
      </c>
      <c r="AC122">
        <v>0</v>
      </c>
      <c r="AD122">
        <v>1</v>
      </c>
      <c r="AE122">
        <v>4</v>
      </c>
      <c r="AF122">
        <v>4</v>
      </c>
    </row>
    <row r="123" spans="1:32" x14ac:dyDescent="0.25">
      <c r="A123" s="6" t="s">
        <v>42</v>
      </c>
      <c r="B123" s="6" t="s">
        <v>487</v>
      </c>
      <c r="C123" s="6" t="s">
        <v>56</v>
      </c>
      <c r="D123" s="6" t="s">
        <v>76</v>
      </c>
      <c r="E123" s="6" t="str">
        <f>VLOOKUP(Table1__4[[#This Row],[Industry]],'Industry Ref'!A:B,2)</f>
        <v>Commerce, Retail and Sales</v>
      </c>
      <c r="F123" s="6" t="s">
        <v>34</v>
      </c>
      <c r="G123">
        <v>95000</v>
      </c>
      <c r="H123" s="6" t="s">
        <v>49</v>
      </c>
      <c r="I123" s="6" t="s">
        <v>27</v>
      </c>
      <c r="J123">
        <v>1</v>
      </c>
      <c r="K123">
        <v>0</v>
      </c>
      <c r="L123">
        <v>1</v>
      </c>
      <c r="M123">
        <v>1</v>
      </c>
      <c r="N123">
        <v>0</v>
      </c>
      <c r="O123">
        <v>0</v>
      </c>
      <c r="P123">
        <v>0</v>
      </c>
      <c r="Q123">
        <v>0</v>
      </c>
      <c r="R123">
        <v>0</v>
      </c>
      <c r="S123">
        <v>0</v>
      </c>
      <c r="T123">
        <v>0</v>
      </c>
      <c r="U123">
        <v>1</v>
      </c>
      <c r="V123">
        <v>0</v>
      </c>
      <c r="W123">
        <v>0</v>
      </c>
      <c r="X123">
        <v>0</v>
      </c>
      <c r="Y123">
        <v>0</v>
      </c>
      <c r="Z123">
        <v>0</v>
      </c>
      <c r="AA123">
        <v>1</v>
      </c>
      <c r="AB123">
        <v>0</v>
      </c>
      <c r="AC123">
        <v>1</v>
      </c>
      <c r="AD123">
        <v>0</v>
      </c>
      <c r="AE123">
        <v>3</v>
      </c>
      <c r="AF123">
        <v>3</v>
      </c>
    </row>
    <row r="124" spans="1:32" x14ac:dyDescent="0.25">
      <c r="A124" s="6" t="s">
        <v>13</v>
      </c>
      <c r="B124" s="6" t="s">
        <v>475</v>
      </c>
      <c r="C124" s="6" t="s">
        <v>15</v>
      </c>
      <c r="D124" s="6" t="s">
        <v>76</v>
      </c>
      <c r="E124" s="6" t="str">
        <f>VLOOKUP(Table1__4[[#This Row],[Industry]],'Industry Ref'!A:B,2)</f>
        <v>Commerce, Retail and Sales</v>
      </c>
      <c r="F124" s="6" t="s">
        <v>34</v>
      </c>
      <c r="G124">
        <v>83000</v>
      </c>
      <c r="H124" s="6" t="s">
        <v>49</v>
      </c>
      <c r="I124" s="6" t="s">
        <v>27</v>
      </c>
      <c r="J124">
        <v>1</v>
      </c>
      <c r="K124">
        <v>1</v>
      </c>
      <c r="L124">
        <v>0</v>
      </c>
      <c r="M124">
        <v>1</v>
      </c>
      <c r="N124">
        <v>0</v>
      </c>
      <c r="O124">
        <v>0</v>
      </c>
      <c r="P124">
        <v>0</v>
      </c>
      <c r="Q124">
        <v>0</v>
      </c>
      <c r="R124">
        <v>0</v>
      </c>
      <c r="S124">
        <v>0</v>
      </c>
      <c r="T124">
        <v>0</v>
      </c>
      <c r="U124">
        <v>0</v>
      </c>
      <c r="V124">
        <v>0</v>
      </c>
      <c r="W124">
        <v>0</v>
      </c>
      <c r="X124">
        <v>0</v>
      </c>
      <c r="Y124">
        <v>0</v>
      </c>
      <c r="Z124">
        <v>0</v>
      </c>
      <c r="AA124">
        <v>1</v>
      </c>
      <c r="AB124">
        <v>0</v>
      </c>
      <c r="AC124">
        <v>0</v>
      </c>
      <c r="AD124">
        <v>0</v>
      </c>
      <c r="AE124">
        <v>3</v>
      </c>
      <c r="AF124">
        <v>1</v>
      </c>
    </row>
    <row r="125" spans="1:32" x14ac:dyDescent="0.25">
      <c r="A125" s="6" t="s">
        <v>13</v>
      </c>
      <c r="B125" s="6" t="s">
        <v>32</v>
      </c>
      <c r="C125" s="6" t="s">
        <v>15</v>
      </c>
      <c r="D125" s="6" t="s">
        <v>295</v>
      </c>
      <c r="E125" s="6" t="str">
        <f>VLOOKUP(Table1__4[[#This Row],[Industry]],'Industry Ref'!A:B,2)</f>
        <v>Other</v>
      </c>
      <c r="F125" s="6" t="s">
        <v>34</v>
      </c>
      <c r="G125">
        <v>30000</v>
      </c>
      <c r="H125" s="6" t="s">
        <v>21</v>
      </c>
      <c r="I125" s="6" t="s">
        <v>22</v>
      </c>
      <c r="J125">
        <v>0</v>
      </c>
      <c r="K125">
        <v>1</v>
      </c>
      <c r="L125">
        <v>1</v>
      </c>
      <c r="M125">
        <v>1</v>
      </c>
      <c r="N125">
        <v>0</v>
      </c>
      <c r="O125">
        <v>0</v>
      </c>
      <c r="P125">
        <v>0</v>
      </c>
      <c r="Q125">
        <v>0</v>
      </c>
      <c r="R125">
        <v>0</v>
      </c>
      <c r="S125">
        <v>0</v>
      </c>
      <c r="T125">
        <v>0</v>
      </c>
      <c r="U125">
        <v>1</v>
      </c>
      <c r="V125">
        <v>0</v>
      </c>
      <c r="W125">
        <v>0</v>
      </c>
      <c r="X125">
        <v>0</v>
      </c>
      <c r="Y125">
        <v>0</v>
      </c>
      <c r="Z125">
        <v>0</v>
      </c>
      <c r="AA125">
        <v>0</v>
      </c>
      <c r="AB125">
        <v>0</v>
      </c>
      <c r="AC125">
        <v>1</v>
      </c>
      <c r="AD125">
        <v>0</v>
      </c>
      <c r="AE125">
        <v>3</v>
      </c>
      <c r="AF125">
        <v>2</v>
      </c>
    </row>
    <row r="126" spans="1:32" x14ac:dyDescent="0.25">
      <c r="A126" s="6" t="s">
        <v>127</v>
      </c>
      <c r="B126" s="6" t="s">
        <v>32</v>
      </c>
      <c r="C126" s="6" t="s">
        <v>630</v>
      </c>
      <c r="D126" s="13" t="s">
        <v>299</v>
      </c>
      <c r="E126" s="13" t="str">
        <f>VLOOKUP(Table1__4[[#This Row],[Industry]],'Industry Ref'!A:B,2)</f>
        <v>Information Technology and software development:</v>
      </c>
      <c r="F126" s="6" t="s">
        <v>34</v>
      </c>
      <c r="G126">
        <v>0</v>
      </c>
      <c r="H126" s="6" t="s">
        <v>21</v>
      </c>
      <c r="I126" s="6" t="s">
        <v>22</v>
      </c>
      <c r="J126">
        <v>1</v>
      </c>
      <c r="K126">
        <v>1</v>
      </c>
      <c r="L126">
        <v>1</v>
      </c>
      <c r="M126">
        <v>0</v>
      </c>
      <c r="N126">
        <v>1</v>
      </c>
      <c r="O126">
        <v>1</v>
      </c>
      <c r="P126">
        <v>0</v>
      </c>
      <c r="Q126">
        <v>0</v>
      </c>
      <c r="R126">
        <v>0</v>
      </c>
      <c r="S126">
        <v>0</v>
      </c>
      <c r="T126">
        <v>0</v>
      </c>
      <c r="U126">
        <v>0</v>
      </c>
      <c r="V126">
        <v>1</v>
      </c>
      <c r="W126">
        <v>0</v>
      </c>
      <c r="X126">
        <v>0</v>
      </c>
      <c r="Y126">
        <v>0</v>
      </c>
      <c r="Z126">
        <v>0</v>
      </c>
      <c r="AA126">
        <v>0</v>
      </c>
      <c r="AB126">
        <v>0</v>
      </c>
      <c r="AC126">
        <v>0</v>
      </c>
      <c r="AD126">
        <v>0</v>
      </c>
      <c r="AE126">
        <v>5</v>
      </c>
      <c r="AF126">
        <v>1</v>
      </c>
    </row>
    <row r="127" spans="1:32" x14ac:dyDescent="0.25">
      <c r="A127" s="6" t="s">
        <v>13</v>
      </c>
      <c r="B127" s="6" t="s">
        <v>475</v>
      </c>
      <c r="C127" s="6" t="s">
        <v>15</v>
      </c>
      <c r="D127" s="6" t="s">
        <v>76</v>
      </c>
      <c r="E127" s="6" t="str">
        <f>VLOOKUP(Table1__4[[#This Row],[Industry]],'Industry Ref'!A:B,2)</f>
        <v>Commerce, Retail and Sales</v>
      </c>
      <c r="F127" s="6" t="s">
        <v>17</v>
      </c>
      <c r="G127">
        <v>100000</v>
      </c>
      <c r="H127" s="6" t="s">
        <v>49</v>
      </c>
      <c r="I127" s="6" t="s">
        <v>27</v>
      </c>
      <c r="J127">
        <v>0</v>
      </c>
      <c r="K127">
        <v>1</v>
      </c>
      <c r="L127">
        <v>1</v>
      </c>
      <c r="M127">
        <v>0</v>
      </c>
      <c r="N127">
        <v>1</v>
      </c>
      <c r="O127">
        <v>0</v>
      </c>
      <c r="P127">
        <v>0</v>
      </c>
      <c r="Q127">
        <v>0</v>
      </c>
      <c r="R127">
        <v>0</v>
      </c>
      <c r="S127">
        <v>0</v>
      </c>
      <c r="T127">
        <v>0</v>
      </c>
      <c r="U127">
        <v>0</v>
      </c>
      <c r="V127">
        <v>1</v>
      </c>
      <c r="W127">
        <v>0</v>
      </c>
      <c r="X127">
        <v>0</v>
      </c>
      <c r="Y127">
        <v>0</v>
      </c>
      <c r="Z127">
        <v>0</v>
      </c>
      <c r="AA127">
        <v>0</v>
      </c>
      <c r="AB127">
        <v>0</v>
      </c>
      <c r="AC127">
        <v>0</v>
      </c>
      <c r="AD127">
        <v>0</v>
      </c>
      <c r="AE127">
        <v>3</v>
      </c>
      <c r="AF127">
        <v>1</v>
      </c>
    </row>
    <row r="128" spans="1:32" x14ac:dyDescent="0.25">
      <c r="A128" s="6" t="s">
        <v>13</v>
      </c>
      <c r="B128" s="6" t="s">
        <v>32</v>
      </c>
      <c r="C128" s="6" t="s">
        <v>630</v>
      </c>
      <c r="D128" s="6" t="s">
        <v>24</v>
      </c>
      <c r="E128" s="6" t="str">
        <f>VLOOKUP(Table1__4[[#This Row],[Industry]],'Industry Ref'!A:B,2)</f>
        <v>Information Technology and software development:</v>
      </c>
      <c r="F128" s="6" t="s">
        <v>34</v>
      </c>
      <c r="G128">
        <v>0</v>
      </c>
      <c r="H128" s="6" t="s">
        <v>21</v>
      </c>
      <c r="I128" s="6" t="s">
        <v>22</v>
      </c>
      <c r="J128">
        <v>1</v>
      </c>
      <c r="K128">
        <v>1</v>
      </c>
      <c r="L128">
        <v>0</v>
      </c>
      <c r="M128">
        <v>0</v>
      </c>
      <c r="N128">
        <v>1</v>
      </c>
      <c r="O128">
        <v>1</v>
      </c>
      <c r="P128">
        <v>0</v>
      </c>
      <c r="Q128">
        <v>0</v>
      </c>
      <c r="R128">
        <v>0</v>
      </c>
      <c r="S128">
        <v>1</v>
      </c>
      <c r="T128">
        <v>0</v>
      </c>
      <c r="U128">
        <v>1</v>
      </c>
      <c r="V128">
        <v>0</v>
      </c>
      <c r="W128">
        <v>0</v>
      </c>
      <c r="X128">
        <v>0</v>
      </c>
      <c r="Y128">
        <v>0</v>
      </c>
      <c r="Z128">
        <v>0</v>
      </c>
      <c r="AA128">
        <v>0</v>
      </c>
      <c r="AB128">
        <v>0</v>
      </c>
      <c r="AC128">
        <v>0</v>
      </c>
      <c r="AD128">
        <v>0</v>
      </c>
      <c r="AE128">
        <v>5</v>
      </c>
      <c r="AF128">
        <v>1</v>
      </c>
    </row>
    <row r="129" spans="1:32" x14ac:dyDescent="0.25">
      <c r="A129" s="6" t="s">
        <v>13</v>
      </c>
      <c r="B129" s="6" t="s">
        <v>491</v>
      </c>
      <c r="C129" s="6" t="s">
        <v>15</v>
      </c>
      <c r="D129" s="6" t="s">
        <v>24</v>
      </c>
      <c r="E129" s="6" t="str">
        <f>VLOOKUP(Table1__4[[#This Row],[Industry]],'Industry Ref'!A:B,2)</f>
        <v>Information Technology and software development:</v>
      </c>
      <c r="F129" s="6" t="s">
        <v>34</v>
      </c>
      <c r="G129">
        <v>40000</v>
      </c>
      <c r="H129" s="6" t="s">
        <v>484</v>
      </c>
      <c r="I129" s="6" t="s">
        <v>22</v>
      </c>
      <c r="J129">
        <v>0</v>
      </c>
      <c r="K129">
        <v>1</v>
      </c>
      <c r="L129">
        <v>0</v>
      </c>
      <c r="M129">
        <v>1</v>
      </c>
      <c r="N129">
        <v>0</v>
      </c>
      <c r="O129">
        <v>0</v>
      </c>
      <c r="P129">
        <v>0</v>
      </c>
      <c r="Q129">
        <v>0</v>
      </c>
      <c r="R129">
        <v>0</v>
      </c>
      <c r="S129">
        <v>0</v>
      </c>
      <c r="T129">
        <v>0</v>
      </c>
      <c r="U129">
        <v>1</v>
      </c>
      <c r="V129">
        <v>1</v>
      </c>
      <c r="W129">
        <v>0</v>
      </c>
      <c r="X129">
        <v>0</v>
      </c>
      <c r="Y129">
        <v>0</v>
      </c>
      <c r="Z129">
        <v>0</v>
      </c>
      <c r="AA129">
        <v>0</v>
      </c>
      <c r="AB129">
        <v>0</v>
      </c>
      <c r="AC129">
        <v>0</v>
      </c>
      <c r="AD129">
        <v>0</v>
      </c>
      <c r="AE129">
        <v>2</v>
      </c>
      <c r="AF129">
        <v>2</v>
      </c>
    </row>
    <row r="130" spans="1:32" x14ac:dyDescent="0.25">
      <c r="A130" s="6" t="s">
        <v>42</v>
      </c>
      <c r="B130" s="6" t="s">
        <v>475</v>
      </c>
      <c r="C130" s="6" t="s">
        <v>56</v>
      </c>
      <c r="D130" s="6" t="s">
        <v>46</v>
      </c>
      <c r="E130" s="6" t="str">
        <f>VLOOKUP(Table1__4[[#This Row],[Industry]],'Industry Ref'!A:B,2)</f>
        <v>Education and Research</v>
      </c>
      <c r="F130" s="6" t="s">
        <v>17</v>
      </c>
      <c r="G130">
        <v>65000</v>
      </c>
      <c r="H130" s="6" t="s">
        <v>49</v>
      </c>
      <c r="I130" s="6" t="s">
        <v>22</v>
      </c>
      <c r="J130">
        <v>0</v>
      </c>
      <c r="K130">
        <v>0</v>
      </c>
      <c r="L130">
        <v>1</v>
      </c>
      <c r="M130">
        <v>1</v>
      </c>
      <c r="N130">
        <v>1</v>
      </c>
      <c r="O130">
        <v>0</v>
      </c>
      <c r="P130">
        <v>0</v>
      </c>
      <c r="Q130">
        <v>0</v>
      </c>
      <c r="R130">
        <v>0</v>
      </c>
      <c r="S130">
        <v>0</v>
      </c>
      <c r="T130">
        <v>0</v>
      </c>
      <c r="U130">
        <v>0</v>
      </c>
      <c r="V130">
        <v>1</v>
      </c>
      <c r="W130">
        <v>1</v>
      </c>
      <c r="X130">
        <v>0</v>
      </c>
      <c r="Y130">
        <v>0</v>
      </c>
      <c r="Z130">
        <v>0</v>
      </c>
      <c r="AA130">
        <v>0</v>
      </c>
      <c r="AB130">
        <v>0</v>
      </c>
      <c r="AC130">
        <v>0</v>
      </c>
      <c r="AD130">
        <v>0</v>
      </c>
      <c r="AE130">
        <v>3</v>
      </c>
      <c r="AF130">
        <v>2</v>
      </c>
    </row>
    <row r="131" spans="1:32" x14ac:dyDescent="0.25">
      <c r="A131" s="6" t="s">
        <v>55</v>
      </c>
      <c r="B131" s="6" t="s">
        <v>475</v>
      </c>
      <c r="C131" s="6" t="s">
        <v>56</v>
      </c>
      <c r="D131" s="6" t="s">
        <v>342</v>
      </c>
      <c r="E131" s="6" t="str">
        <f>VLOOKUP(Table1__4[[#This Row],[Industry]],'Industry Ref'!A:B,2)</f>
        <v>Consulting and Business Services</v>
      </c>
      <c r="F131" s="6" t="s">
        <v>34</v>
      </c>
      <c r="G131">
        <v>65000</v>
      </c>
      <c r="H131" s="6" t="s">
        <v>49</v>
      </c>
      <c r="I131" s="6" t="s">
        <v>27</v>
      </c>
      <c r="J131">
        <v>1</v>
      </c>
      <c r="K131">
        <v>1</v>
      </c>
      <c r="L131">
        <v>0</v>
      </c>
      <c r="M131">
        <v>1</v>
      </c>
      <c r="N131">
        <v>0</v>
      </c>
      <c r="O131">
        <v>1</v>
      </c>
      <c r="P131">
        <v>1</v>
      </c>
      <c r="Q131">
        <v>0</v>
      </c>
      <c r="R131">
        <v>0</v>
      </c>
      <c r="S131">
        <v>0</v>
      </c>
      <c r="T131">
        <v>0</v>
      </c>
      <c r="U131">
        <v>1</v>
      </c>
      <c r="V131">
        <v>1</v>
      </c>
      <c r="W131">
        <v>0</v>
      </c>
      <c r="X131">
        <v>0</v>
      </c>
      <c r="Y131">
        <v>0</v>
      </c>
      <c r="Z131">
        <v>0</v>
      </c>
      <c r="AA131">
        <v>0</v>
      </c>
      <c r="AB131">
        <v>0</v>
      </c>
      <c r="AC131">
        <v>0</v>
      </c>
      <c r="AD131">
        <v>0</v>
      </c>
      <c r="AE131">
        <v>5</v>
      </c>
      <c r="AF131">
        <v>2</v>
      </c>
    </row>
    <row r="132" spans="1:32" x14ac:dyDescent="0.25">
      <c r="A132" s="6" t="s">
        <v>13</v>
      </c>
      <c r="B132" s="6" t="s">
        <v>475</v>
      </c>
      <c r="C132" s="6" t="s">
        <v>56</v>
      </c>
      <c r="D132" s="6" t="s">
        <v>76</v>
      </c>
      <c r="E132" s="6" t="str">
        <f>VLOOKUP(Table1__4[[#This Row],[Industry]],'Industry Ref'!A:B,2)</f>
        <v>Commerce, Retail and Sales</v>
      </c>
      <c r="F132" s="6" t="s">
        <v>34</v>
      </c>
      <c r="G132">
        <v>109000</v>
      </c>
      <c r="H132" s="6" t="s">
        <v>484</v>
      </c>
      <c r="I132" s="6" t="s">
        <v>27</v>
      </c>
      <c r="J132">
        <v>0</v>
      </c>
      <c r="K132">
        <v>0</v>
      </c>
      <c r="L132">
        <v>1</v>
      </c>
      <c r="M132">
        <v>1</v>
      </c>
      <c r="N132">
        <v>0</v>
      </c>
      <c r="O132">
        <v>0</v>
      </c>
      <c r="P132">
        <v>0</v>
      </c>
      <c r="Q132">
        <v>0</v>
      </c>
      <c r="R132">
        <v>0</v>
      </c>
      <c r="S132">
        <v>0</v>
      </c>
      <c r="T132">
        <v>0</v>
      </c>
      <c r="U132">
        <v>0</v>
      </c>
      <c r="V132">
        <v>1</v>
      </c>
      <c r="W132">
        <v>1</v>
      </c>
      <c r="X132">
        <v>0</v>
      </c>
      <c r="Y132">
        <v>0</v>
      </c>
      <c r="Z132">
        <v>0</v>
      </c>
      <c r="AA132">
        <v>1</v>
      </c>
      <c r="AB132">
        <v>0</v>
      </c>
      <c r="AC132">
        <v>0</v>
      </c>
      <c r="AD132">
        <v>0</v>
      </c>
      <c r="AE132">
        <v>2</v>
      </c>
      <c r="AF132">
        <v>3</v>
      </c>
    </row>
    <row r="133" spans="1:32" x14ac:dyDescent="0.25">
      <c r="A133" s="6" t="s">
        <v>13</v>
      </c>
      <c r="B133" s="6" t="s">
        <v>475</v>
      </c>
      <c r="C133" s="6" t="s">
        <v>56</v>
      </c>
      <c r="D133" s="6" t="s">
        <v>120</v>
      </c>
      <c r="E133" s="6" t="str">
        <f>VLOOKUP(Table1__4[[#This Row],[Industry]],'Industry Ref'!A:B,2)</f>
        <v>Media, Marketing and Advertising</v>
      </c>
      <c r="F133" s="6" t="s">
        <v>34</v>
      </c>
      <c r="G133">
        <v>70000</v>
      </c>
      <c r="H133" s="6" t="s">
        <v>49</v>
      </c>
      <c r="I133" s="6" t="s">
        <v>27</v>
      </c>
      <c r="J133">
        <v>0</v>
      </c>
      <c r="K133">
        <v>1</v>
      </c>
      <c r="L133">
        <v>1</v>
      </c>
      <c r="M133">
        <v>1</v>
      </c>
      <c r="N133">
        <v>1</v>
      </c>
      <c r="O133">
        <v>1</v>
      </c>
      <c r="P133">
        <v>1</v>
      </c>
      <c r="Q133">
        <v>0</v>
      </c>
      <c r="R133">
        <v>0</v>
      </c>
      <c r="S133">
        <v>1</v>
      </c>
      <c r="T133">
        <v>0</v>
      </c>
      <c r="U133">
        <v>0</v>
      </c>
      <c r="V133">
        <v>1</v>
      </c>
      <c r="W133">
        <v>0</v>
      </c>
      <c r="X133">
        <v>0</v>
      </c>
      <c r="Y133">
        <v>0</v>
      </c>
      <c r="Z133">
        <v>0</v>
      </c>
      <c r="AA133">
        <v>0</v>
      </c>
      <c r="AB133">
        <v>0</v>
      </c>
      <c r="AC133">
        <v>0</v>
      </c>
      <c r="AD133">
        <v>0</v>
      </c>
      <c r="AE133">
        <v>7</v>
      </c>
      <c r="AF133">
        <v>1</v>
      </c>
    </row>
    <row r="134" spans="1:32" x14ac:dyDescent="0.25">
      <c r="A134" s="6" t="s">
        <v>13</v>
      </c>
      <c r="B134" s="6" t="s">
        <v>475</v>
      </c>
      <c r="C134" s="6" t="s">
        <v>56</v>
      </c>
      <c r="D134" s="6" t="s">
        <v>46</v>
      </c>
      <c r="E134" s="6" t="str">
        <f>VLOOKUP(Table1__4[[#This Row],[Industry]],'Industry Ref'!A:B,2)</f>
        <v>Education and Research</v>
      </c>
      <c r="F134" s="6" t="s">
        <v>34</v>
      </c>
      <c r="G134">
        <v>100000</v>
      </c>
      <c r="H134" s="6" t="s">
        <v>49</v>
      </c>
      <c r="I134" s="6" t="s">
        <v>27</v>
      </c>
      <c r="J134">
        <v>1</v>
      </c>
      <c r="K134">
        <v>0</v>
      </c>
      <c r="L134">
        <v>1</v>
      </c>
      <c r="M134">
        <v>1</v>
      </c>
      <c r="N134">
        <v>0</v>
      </c>
      <c r="O134">
        <v>1</v>
      </c>
      <c r="P134">
        <v>0</v>
      </c>
      <c r="Q134">
        <v>0</v>
      </c>
      <c r="R134">
        <v>0</v>
      </c>
      <c r="S134">
        <v>0</v>
      </c>
      <c r="T134">
        <v>1</v>
      </c>
      <c r="U134">
        <v>0</v>
      </c>
      <c r="V134">
        <v>1</v>
      </c>
      <c r="W134">
        <v>1</v>
      </c>
      <c r="X134">
        <v>0</v>
      </c>
      <c r="Y134">
        <v>0</v>
      </c>
      <c r="Z134">
        <v>0</v>
      </c>
      <c r="AA134">
        <v>0</v>
      </c>
      <c r="AB134">
        <v>0</v>
      </c>
      <c r="AC134">
        <v>0</v>
      </c>
      <c r="AD134">
        <v>1</v>
      </c>
      <c r="AE134">
        <v>5</v>
      </c>
      <c r="AF134">
        <v>2</v>
      </c>
    </row>
    <row r="135" spans="1:32" x14ac:dyDescent="0.25">
      <c r="A135" s="6" t="s">
        <v>13</v>
      </c>
      <c r="B135" s="6" t="s">
        <v>491</v>
      </c>
      <c r="C135" s="6" t="s">
        <v>15</v>
      </c>
      <c r="D135" s="6" t="s">
        <v>24</v>
      </c>
      <c r="E135" s="6" t="str">
        <f>VLOOKUP(Table1__4[[#This Row],[Industry]],'Industry Ref'!A:B,2)</f>
        <v>Information Technology and software development:</v>
      </c>
      <c r="F135" s="6" t="s">
        <v>17</v>
      </c>
      <c r="G135">
        <v>30000</v>
      </c>
      <c r="H135" s="6" t="s">
        <v>49</v>
      </c>
      <c r="I135" s="6" t="s">
        <v>22</v>
      </c>
      <c r="J135">
        <v>0</v>
      </c>
      <c r="K135">
        <v>1</v>
      </c>
      <c r="L135">
        <v>1</v>
      </c>
      <c r="M135">
        <v>1</v>
      </c>
      <c r="N135">
        <v>1</v>
      </c>
      <c r="O135">
        <v>0</v>
      </c>
      <c r="P135">
        <v>0</v>
      </c>
      <c r="Q135">
        <v>0</v>
      </c>
      <c r="R135">
        <v>0</v>
      </c>
      <c r="S135">
        <v>0</v>
      </c>
      <c r="T135">
        <v>0</v>
      </c>
      <c r="U135">
        <v>0</v>
      </c>
      <c r="V135">
        <v>0</v>
      </c>
      <c r="W135">
        <v>0</v>
      </c>
      <c r="X135">
        <v>0</v>
      </c>
      <c r="Y135">
        <v>0</v>
      </c>
      <c r="Z135">
        <v>0</v>
      </c>
      <c r="AA135">
        <v>0</v>
      </c>
      <c r="AB135">
        <v>0</v>
      </c>
      <c r="AC135">
        <v>0</v>
      </c>
      <c r="AD135">
        <v>1</v>
      </c>
      <c r="AE135">
        <v>4</v>
      </c>
      <c r="AF135">
        <v>0</v>
      </c>
    </row>
    <row r="136" spans="1:32" x14ac:dyDescent="0.25">
      <c r="A136" s="6" t="s">
        <v>13</v>
      </c>
      <c r="B136" s="6" t="s">
        <v>491</v>
      </c>
      <c r="C136" s="6" t="s">
        <v>630</v>
      </c>
      <c r="D136" s="6" t="s">
        <v>28</v>
      </c>
      <c r="E136" s="6" t="str">
        <f>VLOOKUP(Table1__4[[#This Row],[Industry]],'Industry Ref'!A:B,2)</f>
        <v>Healthcare</v>
      </c>
      <c r="F136" s="6" t="s">
        <v>34</v>
      </c>
      <c r="G136">
        <v>400000</v>
      </c>
      <c r="H136" s="6" t="s">
        <v>21</v>
      </c>
      <c r="I136" s="6" t="s">
        <v>27</v>
      </c>
      <c r="J136">
        <v>1</v>
      </c>
      <c r="K136">
        <v>1</v>
      </c>
      <c r="L136">
        <v>1</v>
      </c>
      <c r="M136">
        <v>1</v>
      </c>
      <c r="N136">
        <v>0</v>
      </c>
      <c r="O136">
        <v>1</v>
      </c>
      <c r="P136">
        <v>0</v>
      </c>
      <c r="Q136">
        <v>0</v>
      </c>
      <c r="R136">
        <v>0</v>
      </c>
      <c r="S136">
        <v>0</v>
      </c>
      <c r="T136">
        <v>0</v>
      </c>
      <c r="U136">
        <v>1</v>
      </c>
      <c r="V136">
        <v>1</v>
      </c>
      <c r="W136">
        <v>0</v>
      </c>
      <c r="X136">
        <v>0</v>
      </c>
      <c r="Y136">
        <v>0</v>
      </c>
      <c r="Z136">
        <v>0</v>
      </c>
      <c r="AA136">
        <v>0</v>
      </c>
      <c r="AB136">
        <v>0</v>
      </c>
      <c r="AC136">
        <v>0</v>
      </c>
      <c r="AD136">
        <v>1</v>
      </c>
      <c r="AE136">
        <v>5</v>
      </c>
      <c r="AF136">
        <v>2</v>
      </c>
    </row>
    <row r="137" spans="1:32" x14ac:dyDescent="0.25">
      <c r="A137" s="6" t="s">
        <v>13</v>
      </c>
      <c r="B137" s="6" t="s">
        <v>487</v>
      </c>
      <c r="C137" s="6" t="s">
        <v>56</v>
      </c>
      <c r="D137" s="6" t="s">
        <v>274</v>
      </c>
      <c r="E137" s="6" t="str">
        <f>VLOOKUP(Table1__4[[#This Row],[Industry]],'Industry Ref'!A:B,2)</f>
        <v>Banking, Insurance and Finance</v>
      </c>
      <c r="F137" s="6" t="s">
        <v>34</v>
      </c>
      <c r="G137">
        <v>70000</v>
      </c>
      <c r="H137" s="6" t="s">
        <v>49</v>
      </c>
      <c r="I137" s="6" t="s">
        <v>27</v>
      </c>
      <c r="J137">
        <v>1</v>
      </c>
      <c r="K137">
        <v>1</v>
      </c>
      <c r="L137">
        <v>0</v>
      </c>
      <c r="M137">
        <v>1</v>
      </c>
      <c r="N137">
        <v>0</v>
      </c>
      <c r="O137">
        <v>0</v>
      </c>
      <c r="P137">
        <v>0</v>
      </c>
      <c r="Q137">
        <v>0</v>
      </c>
      <c r="R137">
        <v>0</v>
      </c>
      <c r="S137">
        <v>0</v>
      </c>
      <c r="T137">
        <v>0</v>
      </c>
      <c r="U137">
        <v>1</v>
      </c>
      <c r="V137">
        <v>1</v>
      </c>
      <c r="W137">
        <v>1</v>
      </c>
      <c r="X137">
        <v>0</v>
      </c>
      <c r="Y137">
        <v>0</v>
      </c>
      <c r="Z137">
        <v>0</v>
      </c>
      <c r="AA137">
        <v>0</v>
      </c>
      <c r="AB137">
        <v>0</v>
      </c>
      <c r="AC137">
        <v>0</v>
      </c>
      <c r="AD137">
        <v>0</v>
      </c>
      <c r="AE137">
        <v>3</v>
      </c>
      <c r="AF137">
        <v>3</v>
      </c>
    </row>
    <row r="138" spans="1:32" x14ac:dyDescent="0.25">
      <c r="A138" s="6" t="s">
        <v>13</v>
      </c>
      <c r="B138" s="6" t="s">
        <v>491</v>
      </c>
      <c r="C138" s="6" t="s">
        <v>56</v>
      </c>
      <c r="D138" s="6" t="s">
        <v>513</v>
      </c>
      <c r="E138" s="6" t="str">
        <f>VLOOKUP(Table1__4[[#This Row],[Industry]],'Industry Ref'!A:B,2)</f>
        <v>NGO</v>
      </c>
      <c r="F138" s="6" t="s">
        <v>34</v>
      </c>
      <c r="G138">
        <v>312000</v>
      </c>
      <c r="H138" s="6" t="s">
        <v>21</v>
      </c>
      <c r="I138" s="6" t="s">
        <v>27</v>
      </c>
      <c r="J138">
        <v>1</v>
      </c>
      <c r="K138">
        <v>0</v>
      </c>
      <c r="L138">
        <v>1</v>
      </c>
      <c r="M138">
        <v>0</v>
      </c>
      <c r="N138">
        <v>1</v>
      </c>
      <c r="O138">
        <v>0</v>
      </c>
      <c r="P138">
        <v>0</v>
      </c>
      <c r="Q138">
        <v>0</v>
      </c>
      <c r="R138">
        <v>0</v>
      </c>
      <c r="S138">
        <v>0</v>
      </c>
      <c r="T138">
        <v>1</v>
      </c>
      <c r="U138">
        <v>0</v>
      </c>
      <c r="V138">
        <v>1</v>
      </c>
      <c r="W138">
        <v>1</v>
      </c>
      <c r="X138">
        <v>0</v>
      </c>
      <c r="Y138">
        <v>0</v>
      </c>
      <c r="Z138">
        <v>0</v>
      </c>
      <c r="AA138">
        <v>0</v>
      </c>
      <c r="AB138">
        <v>0</v>
      </c>
      <c r="AC138">
        <v>0</v>
      </c>
      <c r="AD138">
        <v>0</v>
      </c>
      <c r="AE138">
        <v>4</v>
      </c>
      <c r="AF138">
        <v>2</v>
      </c>
    </row>
    <row r="139" spans="1:32" x14ac:dyDescent="0.25">
      <c r="A139" s="6" t="s">
        <v>13</v>
      </c>
      <c r="B139" s="6" t="s">
        <v>475</v>
      </c>
      <c r="C139" s="6" t="s">
        <v>56</v>
      </c>
      <c r="D139" s="6" t="s">
        <v>514</v>
      </c>
      <c r="E139" s="6" t="str">
        <f>VLOOKUP(Table1__4[[#This Row],[Industry]],'Industry Ref'!A:B,2)</f>
        <v>Energy, Engineering and manufacturing</v>
      </c>
      <c r="F139" s="6" t="s">
        <v>17</v>
      </c>
      <c r="G139">
        <v>100000</v>
      </c>
      <c r="H139" s="6" t="s">
        <v>49</v>
      </c>
      <c r="I139" s="6" t="s">
        <v>27</v>
      </c>
      <c r="J139">
        <v>0</v>
      </c>
      <c r="K139">
        <v>0</v>
      </c>
      <c r="L139">
        <v>1</v>
      </c>
      <c r="M139">
        <v>1</v>
      </c>
      <c r="N139">
        <v>0</v>
      </c>
      <c r="O139">
        <v>0</v>
      </c>
      <c r="P139">
        <v>0</v>
      </c>
      <c r="Q139">
        <v>0</v>
      </c>
      <c r="R139">
        <v>0</v>
      </c>
      <c r="S139">
        <v>0</v>
      </c>
      <c r="T139">
        <v>0</v>
      </c>
      <c r="U139">
        <v>0</v>
      </c>
      <c r="V139">
        <v>1</v>
      </c>
      <c r="W139">
        <v>0</v>
      </c>
      <c r="X139">
        <v>0</v>
      </c>
      <c r="Y139">
        <v>0</v>
      </c>
      <c r="Z139">
        <v>0</v>
      </c>
      <c r="AA139">
        <v>0</v>
      </c>
      <c r="AB139">
        <v>0</v>
      </c>
      <c r="AC139">
        <v>0</v>
      </c>
      <c r="AD139">
        <v>0</v>
      </c>
      <c r="AE139">
        <v>2</v>
      </c>
      <c r="AF139">
        <v>1</v>
      </c>
    </row>
    <row r="140" spans="1:32" x14ac:dyDescent="0.25">
      <c r="A140" s="6" t="s">
        <v>13</v>
      </c>
      <c r="B140" s="6" t="s">
        <v>32</v>
      </c>
      <c r="C140" s="6" t="s">
        <v>15</v>
      </c>
      <c r="D140" s="6" t="s">
        <v>319</v>
      </c>
      <c r="E140" s="6" t="str">
        <f>VLOOKUP(Table1__4[[#This Row],[Industry]],'Industry Ref'!A:B,2)</f>
        <v>Public Service and Utilities</v>
      </c>
      <c r="F140" s="6" t="s">
        <v>34</v>
      </c>
      <c r="G140">
        <v>25000</v>
      </c>
      <c r="H140" s="6" t="s">
        <v>49</v>
      </c>
      <c r="I140" s="6" t="s">
        <v>27</v>
      </c>
      <c r="J140">
        <v>1</v>
      </c>
      <c r="K140">
        <v>1</v>
      </c>
      <c r="L140">
        <v>1</v>
      </c>
      <c r="M140">
        <v>1</v>
      </c>
      <c r="N140">
        <v>1</v>
      </c>
      <c r="O140">
        <v>0</v>
      </c>
      <c r="P140">
        <v>0</v>
      </c>
      <c r="Q140">
        <v>1</v>
      </c>
      <c r="R140">
        <v>0</v>
      </c>
      <c r="S140">
        <v>0</v>
      </c>
      <c r="T140">
        <v>0</v>
      </c>
      <c r="U140">
        <v>0</v>
      </c>
      <c r="V140">
        <v>0</v>
      </c>
      <c r="W140">
        <v>0</v>
      </c>
      <c r="X140">
        <v>0</v>
      </c>
      <c r="Y140">
        <v>0</v>
      </c>
      <c r="Z140">
        <v>0</v>
      </c>
      <c r="AA140">
        <v>0</v>
      </c>
      <c r="AB140">
        <v>0</v>
      </c>
      <c r="AC140">
        <v>0</v>
      </c>
      <c r="AD140">
        <v>1</v>
      </c>
      <c r="AE140">
        <v>6</v>
      </c>
      <c r="AF140">
        <v>0</v>
      </c>
    </row>
    <row r="141" spans="1:32" x14ac:dyDescent="0.25">
      <c r="A141" s="6" t="s">
        <v>13</v>
      </c>
      <c r="B141" s="6" t="s">
        <v>32</v>
      </c>
      <c r="C141" s="6" t="s">
        <v>15</v>
      </c>
      <c r="D141" s="6" t="s">
        <v>28</v>
      </c>
      <c r="E141" s="6" t="str">
        <f>VLOOKUP(Table1__4[[#This Row],[Industry]],'Industry Ref'!A:B,2)</f>
        <v>Healthcare</v>
      </c>
      <c r="F141" s="6" t="s">
        <v>34</v>
      </c>
      <c r="G141">
        <v>18000</v>
      </c>
      <c r="H141" s="6" t="s">
        <v>484</v>
      </c>
      <c r="I141" s="6" t="s">
        <v>22</v>
      </c>
      <c r="J141">
        <v>0</v>
      </c>
      <c r="K141">
        <v>0</v>
      </c>
      <c r="L141">
        <v>0</v>
      </c>
      <c r="M141">
        <v>1</v>
      </c>
      <c r="N141">
        <v>0</v>
      </c>
      <c r="O141">
        <v>0</v>
      </c>
      <c r="P141">
        <v>0</v>
      </c>
      <c r="Q141">
        <v>0</v>
      </c>
      <c r="R141">
        <v>0</v>
      </c>
      <c r="S141">
        <v>1</v>
      </c>
      <c r="T141">
        <v>1</v>
      </c>
      <c r="U141">
        <v>1</v>
      </c>
      <c r="V141">
        <v>0</v>
      </c>
      <c r="W141">
        <v>0</v>
      </c>
      <c r="X141">
        <v>0</v>
      </c>
      <c r="Y141">
        <v>0</v>
      </c>
      <c r="Z141">
        <v>0</v>
      </c>
      <c r="AA141">
        <v>0</v>
      </c>
      <c r="AB141">
        <v>0</v>
      </c>
      <c r="AC141">
        <v>0</v>
      </c>
      <c r="AD141">
        <v>0</v>
      </c>
      <c r="AE141">
        <v>3</v>
      </c>
      <c r="AF141">
        <v>1</v>
      </c>
    </row>
    <row r="142" spans="1:32" x14ac:dyDescent="0.25">
      <c r="A142" s="6" t="s">
        <v>13</v>
      </c>
      <c r="B142" s="6" t="s">
        <v>475</v>
      </c>
      <c r="C142" s="6" t="s">
        <v>59</v>
      </c>
      <c r="D142" s="6" t="s">
        <v>165</v>
      </c>
      <c r="E142" s="6" t="str">
        <f>VLOOKUP(Table1__4[[#This Row],[Industry]],'Industry Ref'!A:B,2)</f>
        <v>Transport and Logistics</v>
      </c>
      <c r="F142" s="6" t="s">
        <v>17</v>
      </c>
      <c r="G142">
        <v>124000</v>
      </c>
      <c r="H142" s="6" t="s">
        <v>49</v>
      </c>
      <c r="I142" s="6" t="s">
        <v>27</v>
      </c>
      <c r="J142">
        <v>0</v>
      </c>
      <c r="K142">
        <v>0</v>
      </c>
      <c r="L142">
        <v>1</v>
      </c>
      <c r="M142">
        <v>1</v>
      </c>
      <c r="N142">
        <v>0</v>
      </c>
      <c r="O142">
        <v>0</v>
      </c>
      <c r="P142">
        <v>0</v>
      </c>
      <c r="Q142">
        <v>0</v>
      </c>
      <c r="R142">
        <v>0</v>
      </c>
      <c r="S142">
        <v>0</v>
      </c>
      <c r="T142">
        <v>0</v>
      </c>
      <c r="U142">
        <v>1</v>
      </c>
      <c r="V142">
        <v>1</v>
      </c>
      <c r="W142">
        <v>1</v>
      </c>
      <c r="X142">
        <v>0</v>
      </c>
      <c r="Y142">
        <v>0</v>
      </c>
      <c r="Z142">
        <v>0</v>
      </c>
      <c r="AA142">
        <v>1</v>
      </c>
      <c r="AB142">
        <v>0</v>
      </c>
      <c r="AC142">
        <v>0</v>
      </c>
      <c r="AD142">
        <v>0</v>
      </c>
      <c r="AE142">
        <v>2</v>
      </c>
      <c r="AF142">
        <v>4</v>
      </c>
    </row>
    <row r="143" spans="1:32" x14ac:dyDescent="0.25">
      <c r="A143" s="6" t="s">
        <v>13</v>
      </c>
      <c r="B143" s="6" t="s">
        <v>475</v>
      </c>
      <c r="C143" s="6" t="s">
        <v>56</v>
      </c>
      <c r="D143" s="6" t="s">
        <v>352</v>
      </c>
      <c r="E143" s="6" t="str">
        <f>VLOOKUP(Table1__4[[#This Row],[Industry]],'Industry Ref'!A:B,2)</f>
        <v>Education and Research</v>
      </c>
      <c r="F143" s="6" t="s">
        <v>34</v>
      </c>
      <c r="G143">
        <v>310000</v>
      </c>
      <c r="H143" s="6" t="s">
        <v>21</v>
      </c>
      <c r="I143" s="6" t="s">
        <v>27</v>
      </c>
      <c r="J143">
        <v>1</v>
      </c>
      <c r="K143">
        <v>1</v>
      </c>
      <c r="L143">
        <v>1</v>
      </c>
      <c r="M143">
        <v>0</v>
      </c>
      <c r="N143">
        <v>1</v>
      </c>
      <c r="O143">
        <v>0</v>
      </c>
      <c r="P143">
        <v>0</v>
      </c>
      <c r="Q143">
        <v>0</v>
      </c>
      <c r="R143">
        <v>0</v>
      </c>
      <c r="S143">
        <v>0</v>
      </c>
      <c r="T143">
        <v>1</v>
      </c>
      <c r="U143">
        <v>0</v>
      </c>
      <c r="V143">
        <v>1</v>
      </c>
      <c r="W143">
        <v>0</v>
      </c>
      <c r="X143">
        <v>0</v>
      </c>
      <c r="Y143">
        <v>0</v>
      </c>
      <c r="Z143">
        <v>0</v>
      </c>
      <c r="AA143">
        <v>0</v>
      </c>
      <c r="AB143">
        <v>0</v>
      </c>
      <c r="AC143">
        <v>0</v>
      </c>
      <c r="AD143">
        <v>0</v>
      </c>
      <c r="AE143">
        <v>5</v>
      </c>
      <c r="AF143">
        <v>1</v>
      </c>
    </row>
    <row r="144" spans="1:32" x14ac:dyDescent="0.25">
      <c r="A144" s="6" t="s">
        <v>13</v>
      </c>
      <c r="B144" s="6" t="s">
        <v>32</v>
      </c>
      <c r="C144" s="6" t="s">
        <v>630</v>
      </c>
      <c r="D144" s="6" t="s">
        <v>24</v>
      </c>
      <c r="E144" s="6" t="str">
        <f>VLOOKUP(Table1__4[[#This Row],[Industry]],'Industry Ref'!A:B,2)</f>
        <v>Information Technology and software development:</v>
      </c>
      <c r="F144" s="6" t="s">
        <v>17</v>
      </c>
      <c r="G144">
        <v>25000</v>
      </c>
      <c r="H144" s="6" t="s">
        <v>484</v>
      </c>
      <c r="I144" s="6" t="s">
        <v>22</v>
      </c>
      <c r="J144">
        <v>0</v>
      </c>
      <c r="K144">
        <v>0</v>
      </c>
      <c r="L144">
        <v>1</v>
      </c>
      <c r="M144">
        <v>1</v>
      </c>
      <c r="N144">
        <v>1</v>
      </c>
      <c r="O144">
        <v>0</v>
      </c>
      <c r="P144">
        <v>0</v>
      </c>
      <c r="Q144">
        <v>0</v>
      </c>
      <c r="R144">
        <v>1</v>
      </c>
      <c r="S144">
        <v>0</v>
      </c>
      <c r="T144">
        <v>0</v>
      </c>
      <c r="U144">
        <v>0</v>
      </c>
      <c r="V144">
        <v>0</v>
      </c>
      <c r="W144">
        <v>0</v>
      </c>
      <c r="X144">
        <v>0</v>
      </c>
      <c r="Y144">
        <v>0</v>
      </c>
      <c r="Z144">
        <v>0</v>
      </c>
      <c r="AA144">
        <v>0</v>
      </c>
      <c r="AB144">
        <v>0</v>
      </c>
      <c r="AC144">
        <v>0</v>
      </c>
      <c r="AD144">
        <v>1</v>
      </c>
      <c r="AE144">
        <v>4</v>
      </c>
      <c r="AF144">
        <v>0</v>
      </c>
    </row>
    <row r="145" spans="1:32" x14ac:dyDescent="0.25">
      <c r="A145" s="6" t="s">
        <v>13</v>
      </c>
      <c r="B145" s="6" t="s">
        <v>487</v>
      </c>
      <c r="C145" s="6" t="s">
        <v>59</v>
      </c>
      <c r="D145" s="6" t="s">
        <v>515</v>
      </c>
      <c r="E145" s="6" t="str">
        <f>VLOOKUP(Table1__4[[#This Row],[Industry]],'Industry Ref'!A:B,2)</f>
        <v>Media, Marketing and Advertising</v>
      </c>
      <c r="F145" s="6" t="s">
        <v>34</v>
      </c>
      <c r="G145">
        <v>75000</v>
      </c>
      <c r="H145" s="6" t="s">
        <v>484</v>
      </c>
      <c r="I145" s="6" t="s">
        <v>22</v>
      </c>
      <c r="J145">
        <v>1</v>
      </c>
      <c r="K145">
        <v>1</v>
      </c>
      <c r="L145">
        <v>0</v>
      </c>
      <c r="M145">
        <v>0</v>
      </c>
      <c r="N145">
        <v>1</v>
      </c>
      <c r="O145">
        <v>1</v>
      </c>
      <c r="P145">
        <v>0</v>
      </c>
      <c r="Q145">
        <v>1</v>
      </c>
      <c r="R145">
        <v>1</v>
      </c>
      <c r="S145">
        <v>0</v>
      </c>
      <c r="T145">
        <v>0</v>
      </c>
      <c r="U145">
        <v>0</v>
      </c>
      <c r="V145">
        <v>1</v>
      </c>
      <c r="W145">
        <v>0</v>
      </c>
      <c r="X145">
        <v>0</v>
      </c>
      <c r="Y145">
        <v>0</v>
      </c>
      <c r="Z145">
        <v>0</v>
      </c>
      <c r="AA145">
        <v>1</v>
      </c>
      <c r="AB145">
        <v>0</v>
      </c>
      <c r="AC145">
        <v>0</v>
      </c>
      <c r="AD145">
        <v>0</v>
      </c>
      <c r="AE145">
        <v>6</v>
      </c>
      <c r="AF145">
        <v>2</v>
      </c>
    </row>
    <row r="146" spans="1:32" x14ac:dyDescent="0.25">
      <c r="A146" s="6" t="s">
        <v>127</v>
      </c>
      <c r="B146" s="6" t="s">
        <v>487</v>
      </c>
      <c r="C146" s="6" t="s">
        <v>15</v>
      </c>
      <c r="D146" s="6" t="s">
        <v>28</v>
      </c>
      <c r="E146" s="6" t="str">
        <f>VLOOKUP(Table1__4[[#This Row],[Industry]],'Industry Ref'!A:B,2)</f>
        <v>Healthcare</v>
      </c>
      <c r="F146" s="6" t="s">
        <v>34</v>
      </c>
      <c r="G146">
        <v>254000</v>
      </c>
      <c r="H146" s="6" t="s">
        <v>484</v>
      </c>
      <c r="I146" s="6" t="s">
        <v>22</v>
      </c>
      <c r="J146">
        <v>1</v>
      </c>
      <c r="K146">
        <v>1</v>
      </c>
      <c r="L146">
        <v>1</v>
      </c>
      <c r="M146">
        <v>0</v>
      </c>
      <c r="N146">
        <v>0</v>
      </c>
      <c r="O146">
        <v>0</v>
      </c>
      <c r="P146">
        <v>1</v>
      </c>
      <c r="Q146">
        <v>0</v>
      </c>
      <c r="R146">
        <v>0</v>
      </c>
      <c r="S146">
        <v>1</v>
      </c>
      <c r="T146">
        <v>0</v>
      </c>
      <c r="U146">
        <v>0</v>
      </c>
      <c r="V146">
        <v>0</v>
      </c>
      <c r="W146">
        <v>0</v>
      </c>
      <c r="X146">
        <v>0</v>
      </c>
      <c r="Y146">
        <v>0</v>
      </c>
      <c r="Z146">
        <v>0</v>
      </c>
      <c r="AA146">
        <v>0</v>
      </c>
      <c r="AB146">
        <v>0</v>
      </c>
      <c r="AC146">
        <v>0</v>
      </c>
      <c r="AD146">
        <v>1</v>
      </c>
      <c r="AE146">
        <v>5</v>
      </c>
      <c r="AF146">
        <v>0</v>
      </c>
    </row>
    <row r="147" spans="1:32" x14ac:dyDescent="0.25">
      <c r="A147" s="6" t="s">
        <v>13</v>
      </c>
      <c r="B147" s="6" t="s">
        <v>487</v>
      </c>
      <c r="C147" s="6" t="s">
        <v>15</v>
      </c>
      <c r="D147" s="6" t="s">
        <v>516</v>
      </c>
      <c r="E147" s="6" t="str">
        <f>VLOOKUP(Table1__4[[#This Row],[Industry]],'Industry Ref'!A:B,2)</f>
        <v>Energy, Engineering and manufacturing</v>
      </c>
      <c r="F147" s="6" t="s">
        <v>34</v>
      </c>
      <c r="G147">
        <v>143500</v>
      </c>
      <c r="H147" s="6" t="s">
        <v>484</v>
      </c>
      <c r="I147" s="6" t="s">
        <v>27</v>
      </c>
      <c r="J147">
        <v>0</v>
      </c>
      <c r="K147">
        <v>0</v>
      </c>
      <c r="L147">
        <v>1</v>
      </c>
      <c r="M147">
        <v>0</v>
      </c>
      <c r="N147">
        <v>1</v>
      </c>
      <c r="O147">
        <v>0</v>
      </c>
      <c r="P147">
        <v>0</v>
      </c>
      <c r="Q147">
        <v>0</v>
      </c>
      <c r="R147">
        <v>0</v>
      </c>
      <c r="S147">
        <v>0</v>
      </c>
      <c r="T147">
        <v>1</v>
      </c>
      <c r="U147">
        <v>1</v>
      </c>
      <c r="V147">
        <v>1</v>
      </c>
      <c r="W147">
        <v>1</v>
      </c>
      <c r="X147">
        <v>1</v>
      </c>
      <c r="Y147">
        <v>0</v>
      </c>
      <c r="Z147">
        <v>0</v>
      </c>
      <c r="AA147">
        <v>1</v>
      </c>
      <c r="AB147">
        <v>0</v>
      </c>
      <c r="AC147">
        <v>0</v>
      </c>
      <c r="AD147">
        <v>1</v>
      </c>
      <c r="AE147">
        <v>3</v>
      </c>
      <c r="AF147">
        <v>5</v>
      </c>
    </row>
    <row r="148" spans="1:32" x14ac:dyDescent="0.25">
      <c r="A148" s="6" t="s">
        <v>13</v>
      </c>
      <c r="B148" s="6" t="s">
        <v>491</v>
      </c>
      <c r="C148" s="6" t="s">
        <v>15</v>
      </c>
      <c r="D148" s="6" t="s">
        <v>327</v>
      </c>
      <c r="E148" s="6" t="str">
        <f>VLOOKUP(Table1__4[[#This Row],[Industry]],'Industry Ref'!A:B,2)</f>
        <v>Transport and Logistics</v>
      </c>
      <c r="F148" s="6" t="s">
        <v>17</v>
      </c>
      <c r="G148">
        <v>75000</v>
      </c>
      <c r="H148" s="6" t="s">
        <v>484</v>
      </c>
      <c r="I148" s="6" t="s">
        <v>22</v>
      </c>
      <c r="J148">
        <v>1</v>
      </c>
      <c r="K148">
        <v>1</v>
      </c>
      <c r="L148">
        <v>1</v>
      </c>
      <c r="M148">
        <v>1</v>
      </c>
      <c r="N148">
        <v>1</v>
      </c>
      <c r="O148">
        <v>0</v>
      </c>
      <c r="P148">
        <v>0</v>
      </c>
      <c r="Q148">
        <v>0</v>
      </c>
      <c r="R148">
        <v>0</v>
      </c>
      <c r="S148">
        <v>0</v>
      </c>
      <c r="T148">
        <v>0</v>
      </c>
      <c r="U148">
        <v>1</v>
      </c>
      <c r="V148">
        <v>1</v>
      </c>
      <c r="W148">
        <v>0</v>
      </c>
      <c r="X148">
        <v>0</v>
      </c>
      <c r="Y148">
        <v>0</v>
      </c>
      <c r="Z148">
        <v>0</v>
      </c>
      <c r="AA148">
        <v>0</v>
      </c>
      <c r="AB148">
        <v>0</v>
      </c>
      <c r="AC148">
        <v>0</v>
      </c>
      <c r="AD148">
        <v>0</v>
      </c>
      <c r="AE148">
        <v>5</v>
      </c>
      <c r="AF148">
        <v>2</v>
      </c>
    </row>
    <row r="149" spans="1:32" x14ac:dyDescent="0.25">
      <c r="A149" s="6" t="s">
        <v>13</v>
      </c>
      <c r="B149" s="6" t="s">
        <v>475</v>
      </c>
      <c r="C149" s="6" t="s">
        <v>56</v>
      </c>
      <c r="D149" s="6" t="s">
        <v>517</v>
      </c>
      <c r="E149" s="6" t="str">
        <f>VLOOKUP(Table1__4[[#This Row],[Industry]],'Industry Ref'!A:B,2)</f>
        <v>Transport and Logistics</v>
      </c>
      <c r="F149" s="6" t="s">
        <v>34</v>
      </c>
      <c r="G149">
        <v>80000</v>
      </c>
      <c r="H149" s="6" t="s">
        <v>49</v>
      </c>
      <c r="I149" s="6" t="s">
        <v>27</v>
      </c>
      <c r="J149">
        <v>1</v>
      </c>
      <c r="K149">
        <v>1</v>
      </c>
      <c r="L149">
        <v>1</v>
      </c>
      <c r="M149">
        <v>1</v>
      </c>
      <c r="N149">
        <v>0</v>
      </c>
      <c r="O149">
        <v>0</v>
      </c>
      <c r="P149">
        <v>0</v>
      </c>
      <c r="Q149">
        <v>0</v>
      </c>
      <c r="R149">
        <v>0</v>
      </c>
      <c r="S149">
        <v>0</v>
      </c>
      <c r="T149">
        <v>0</v>
      </c>
      <c r="U149">
        <v>0</v>
      </c>
      <c r="V149">
        <v>1</v>
      </c>
      <c r="W149">
        <v>1</v>
      </c>
      <c r="X149">
        <v>0</v>
      </c>
      <c r="Y149">
        <v>0</v>
      </c>
      <c r="Z149">
        <v>0</v>
      </c>
      <c r="AA149">
        <v>0</v>
      </c>
      <c r="AB149">
        <v>0</v>
      </c>
      <c r="AC149">
        <v>0</v>
      </c>
      <c r="AD149">
        <v>0</v>
      </c>
      <c r="AE149">
        <v>4</v>
      </c>
      <c r="AF149">
        <v>2</v>
      </c>
    </row>
    <row r="150" spans="1:32" x14ac:dyDescent="0.25">
      <c r="A150" s="6" t="s">
        <v>127</v>
      </c>
      <c r="B150" s="6" t="s">
        <v>475</v>
      </c>
      <c r="C150" s="6" t="s">
        <v>59</v>
      </c>
      <c r="D150" s="6" t="s">
        <v>342</v>
      </c>
      <c r="E150" s="6" t="str">
        <f>VLOOKUP(Table1__4[[#This Row],[Industry]],'Industry Ref'!A:B,2)</f>
        <v>Consulting and Business Services</v>
      </c>
      <c r="F150" s="6" t="s">
        <v>34</v>
      </c>
      <c r="G150">
        <v>330000</v>
      </c>
      <c r="H150" s="6" t="s">
        <v>484</v>
      </c>
      <c r="I150" s="6" t="s">
        <v>27</v>
      </c>
      <c r="J150">
        <v>1</v>
      </c>
      <c r="K150">
        <v>1</v>
      </c>
      <c r="L150">
        <v>0</v>
      </c>
      <c r="M150">
        <v>0</v>
      </c>
      <c r="N150">
        <v>0</v>
      </c>
      <c r="O150">
        <v>0</v>
      </c>
      <c r="P150">
        <v>1</v>
      </c>
      <c r="Q150">
        <v>0</v>
      </c>
      <c r="R150">
        <v>0</v>
      </c>
      <c r="S150">
        <v>1</v>
      </c>
      <c r="T150">
        <v>0</v>
      </c>
      <c r="U150">
        <v>0</v>
      </c>
      <c r="V150">
        <v>1</v>
      </c>
      <c r="W150">
        <v>1</v>
      </c>
      <c r="X150">
        <v>0</v>
      </c>
      <c r="Y150">
        <v>0</v>
      </c>
      <c r="Z150">
        <v>0</v>
      </c>
      <c r="AA150">
        <v>1</v>
      </c>
      <c r="AB150">
        <v>0</v>
      </c>
      <c r="AC150">
        <v>0</v>
      </c>
      <c r="AD150">
        <v>0</v>
      </c>
      <c r="AE150">
        <v>4</v>
      </c>
      <c r="AF150">
        <v>3</v>
      </c>
    </row>
    <row r="151" spans="1:32" x14ac:dyDescent="0.25">
      <c r="A151" s="6" t="s">
        <v>55</v>
      </c>
      <c r="B151" s="6" t="s">
        <v>487</v>
      </c>
      <c r="C151" s="6" t="s">
        <v>59</v>
      </c>
      <c r="D151" s="6" t="s">
        <v>28</v>
      </c>
      <c r="E151" s="6" t="str">
        <f>VLOOKUP(Table1__4[[#This Row],[Industry]],'Industry Ref'!A:B,2)</f>
        <v>Healthcare</v>
      </c>
      <c r="F151" s="6" t="s">
        <v>34</v>
      </c>
      <c r="G151">
        <v>440000</v>
      </c>
      <c r="H151" s="6" t="s">
        <v>484</v>
      </c>
      <c r="I151" s="6" t="s">
        <v>27</v>
      </c>
      <c r="J151">
        <v>1</v>
      </c>
      <c r="K151">
        <v>1</v>
      </c>
      <c r="L151">
        <v>0</v>
      </c>
      <c r="M151">
        <v>0</v>
      </c>
      <c r="N151">
        <v>0</v>
      </c>
      <c r="O151">
        <v>0</v>
      </c>
      <c r="P151">
        <v>0</v>
      </c>
      <c r="Q151">
        <v>0</v>
      </c>
      <c r="R151">
        <v>0</v>
      </c>
      <c r="S151">
        <v>1</v>
      </c>
      <c r="T151">
        <v>0</v>
      </c>
      <c r="U151">
        <v>0</v>
      </c>
      <c r="V151">
        <v>1</v>
      </c>
      <c r="W151">
        <v>1</v>
      </c>
      <c r="X151">
        <v>0</v>
      </c>
      <c r="Y151">
        <v>0</v>
      </c>
      <c r="Z151">
        <v>0</v>
      </c>
      <c r="AA151">
        <v>1</v>
      </c>
      <c r="AB151">
        <v>0</v>
      </c>
      <c r="AC151">
        <v>0</v>
      </c>
      <c r="AD151">
        <v>0</v>
      </c>
      <c r="AE151">
        <v>3</v>
      </c>
      <c r="AF151">
        <v>3</v>
      </c>
    </row>
    <row r="152" spans="1:32" x14ac:dyDescent="0.25">
      <c r="A152" s="6" t="s">
        <v>13</v>
      </c>
      <c r="B152" s="6" t="s">
        <v>32</v>
      </c>
      <c r="C152" s="6" t="s">
        <v>630</v>
      </c>
      <c r="D152" s="6" t="s">
        <v>344</v>
      </c>
      <c r="E152" s="6" t="str">
        <f>VLOOKUP(Table1__4[[#This Row],[Industry]],'Industry Ref'!A:B,2)</f>
        <v>Tourism and Entertainment</v>
      </c>
      <c r="F152" s="6" t="s">
        <v>34</v>
      </c>
      <c r="G152">
        <v>78000</v>
      </c>
      <c r="H152" s="6" t="s">
        <v>484</v>
      </c>
      <c r="I152" s="6" t="s">
        <v>22</v>
      </c>
      <c r="J152">
        <v>1</v>
      </c>
      <c r="K152">
        <v>1</v>
      </c>
      <c r="L152">
        <v>1</v>
      </c>
      <c r="M152">
        <v>0</v>
      </c>
      <c r="N152">
        <v>1</v>
      </c>
      <c r="O152">
        <v>0</v>
      </c>
      <c r="P152">
        <v>1</v>
      </c>
      <c r="Q152">
        <v>0</v>
      </c>
      <c r="R152">
        <v>0</v>
      </c>
      <c r="S152">
        <v>0</v>
      </c>
      <c r="T152">
        <v>0</v>
      </c>
      <c r="U152">
        <v>0</v>
      </c>
      <c r="V152">
        <v>1</v>
      </c>
      <c r="W152">
        <v>1</v>
      </c>
      <c r="X152">
        <v>0</v>
      </c>
      <c r="Y152">
        <v>0</v>
      </c>
      <c r="Z152">
        <v>0</v>
      </c>
      <c r="AA152">
        <v>0</v>
      </c>
      <c r="AB152">
        <v>0</v>
      </c>
      <c r="AC152">
        <v>0</v>
      </c>
      <c r="AD152">
        <v>1</v>
      </c>
      <c r="AE152">
        <v>5</v>
      </c>
      <c r="AF152">
        <v>2</v>
      </c>
    </row>
    <row r="153" spans="1:32" x14ac:dyDescent="0.25">
      <c r="A153" s="6" t="s">
        <v>127</v>
      </c>
      <c r="B153" s="6" t="s">
        <v>491</v>
      </c>
      <c r="C153" s="6" t="s">
        <v>630</v>
      </c>
      <c r="D153" s="6" t="s">
        <v>347</v>
      </c>
      <c r="E153" s="6" t="str">
        <f>VLOOKUP(Table1__4[[#This Row],[Industry]],'Industry Ref'!A:B,2)</f>
        <v>Information Technology and software development:</v>
      </c>
      <c r="F153" s="6" t="s">
        <v>17</v>
      </c>
      <c r="G153">
        <v>60000</v>
      </c>
      <c r="H153" s="6" t="s">
        <v>484</v>
      </c>
      <c r="I153" s="6" t="s">
        <v>22</v>
      </c>
      <c r="J153">
        <v>1</v>
      </c>
      <c r="K153">
        <v>0</v>
      </c>
      <c r="L153">
        <v>0</v>
      </c>
      <c r="M153">
        <v>0</v>
      </c>
      <c r="N153">
        <v>0</v>
      </c>
      <c r="O153">
        <v>0</v>
      </c>
      <c r="P153">
        <v>0</v>
      </c>
      <c r="Q153">
        <v>0</v>
      </c>
      <c r="R153">
        <v>0</v>
      </c>
      <c r="S153">
        <v>1</v>
      </c>
      <c r="T153">
        <v>0</v>
      </c>
      <c r="U153">
        <v>0</v>
      </c>
      <c r="V153">
        <v>1</v>
      </c>
      <c r="W153">
        <v>0</v>
      </c>
      <c r="X153">
        <v>0</v>
      </c>
      <c r="Y153">
        <v>0</v>
      </c>
      <c r="Z153">
        <v>0</v>
      </c>
      <c r="AA153">
        <v>0</v>
      </c>
      <c r="AB153">
        <v>0</v>
      </c>
      <c r="AC153">
        <v>0</v>
      </c>
      <c r="AD153">
        <v>0</v>
      </c>
      <c r="AE153">
        <v>2</v>
      </c>
      <c r="AF153">
        <v>1</v>
      </c>
    </row>
    <row r="154" spans="1:32" x14ac:dyDescent="0.25">
      <c r="A154" s="6" t="s">
        <v>13</v>
      </c>
      <c r="B154" s="6" t="s">
        <v>491</v>
      </c>
      <c r="C154" s="6" t="s">
        <v>15</v>
      </c>
      <c r="D154" s="6" t="s">
        <v>60</v>
      </c>
      <c r="E154" s="6" t="str">
        <f>VLOOKUP(Table1__4[[#This Row],[Industry]],'Industry Ref'!A:B,2)</f>
        <v>Information Technology and software development:</v>
      </c>
      <c r="F154" s="6" t="s">
        <v>17</v>
      </c>
      <c r="G154">
        <v>190000</v>
      </c>
      <c r="H154" s="6" t="s">
        <v>484</v>
      </c>
      <c r="I154" s="6" t="s">
        <v>27</v>
      </c>
      <c r="J154">
        <v>1</v>
      </c>
      <c r="K154">
        <v>1</v>
      </c>
      <c r="L154">
        <v>0</v>
      </c>
      <c r="M154">
        <v>1</v>
      </c>
      <c r="N154">
        <v>0</v>
      </c>
      <c r="O154">
        <v>0</v>
      </c>
      <c r="P154">
        <v>0</v>
      </c>
      <c r="Q154">
        <v>0</v>
      </c>
      <c r="R154">
        <v>0</v>
      </c>
      <c r="S154">
        <v>0</v>
      </c>
      <c r="T154">
        <v>0</v>
      </c>
      <c r="U154">
        <v>0</v>
      </c>
      <c r="V154">
        <v>1</v>
      </c>
      <c r="W154">
        <v>1</v>
      </c>
      <c r="X154">
        <v>0</v>
      </c>
      <c r="Y154">
        <v>0</v>
      </c>
      <c r="Z154">
        <v>1</v>
      </c>
      <c r="AA154">
        <v>1</v>
      </c>
      <c r="AB154">
        <v>0</v>
      </c>
      <c r="AC154">
        <v>0</v>
      </c>
      <c r="AD154">
        <v>1</v>
      </c>
      <c r="AE154">
        <v>3</v>
      </c>
      <c r="AF154">
        <v>4</v>
      </c>
    </row>
    <row r="155" spans="1:32" x14ac:dyDescent="0.25">
      <c r="A155" s="6" t="s">
        <v>13</v>
      </c>
      <c r="B155" s="6" t="s">
        <v>491</v>
      </c>
      <c r="C155" s="6" t="s">
        <v>15</v>
      </c>
      <c r="D155" s="6" t="s">
        <v>352</v>
      </c>
      <c r="E155" s="6" t="str">
        <f>VLOOKUP(Table1__4[[#This Row],[Industry]],'Industry Ref'!A:B,2)</f>
        <v>Education and Research</v>
      </c>
      <c r="F155" s="6" t="s">
        <v>34</v>
      </c>
      <c r="G155">
        <v>70000</v>
      </c>
      <c r="H155" s="6" t="s">
        <v>49</v>
      </c>
      <c r="I155" s="6" t="s">
        <v>27</v>
      </c>
      <c r="J155">
        <v>0</v>
      </c>
      <c r="K155">
        <v>0</v>
      </c>
      <c r="L155">
        <v>0</v>
      </c>
      <c r="M155">
        <v>0</v>
      </c>
      <c r="N155">
        <v>0</v>
      </c>
      <c r="O155">
        <v>0</v>
      </c>
      <c r="P155">
        <v>0</v>
      </c>
      <c r="Q155">
        <v>0</v>
      </c>
      <c r="R155">
        <v>0</v>
      </c>
      <c r="S155">
        <v>1</v>
      </c>
      <c r="T155">
        <v>0</v>
      </c>
      <c r="U155">
        <v>0</v>
      </c>
      <c r="V155">
        <v>0</v>
      </c>
      <c r="W155">
        <v>0</v>
      </c>
      <c r="X155">
        <v>0</v>
      </c>
      <c r="Y155">
        <v>0</v>
      </c>
      <c r="Z155">
        <v>0</v>
      </c>
      <c r="AA155">
        <v>0</v>
      </c>
      <c r="AB155">
        <v>0</v>
      </c>
      <c r="AC155">
        <v>0</v>
      </c>
      <c r="AD155">
        <v>1</v>
      </c>
      <c r="AE155">
        <v>1</v>
      </c>
      <c r="AF155">
        <v>0</v>
      </c>
    </row>
    <row r="156" spans="1:32" x14ac:dyDescent="0.25">
      <c r="A156" s="6" t="s">
        <v>13</v>
      </c>
      <c r="B156" s="6" t="s">
        <v>487</v>
      </c>
      <c r="C156" s="6" t="s">
        <v>59</v>
      </c>
      <c r="D156" s="6" t="s">
        <v>518</v>
      </c>
      <c r="E156" s="6" t="str">
        <f>VLOOKUP(Table1__4[[#This Row],[Industry]],'Industry Ref'!A:B,2)</f>
        <v>Information Technology and software development:</v>
      </c>
      <c r="F156" s="6" t="s">
        <v>34</v>
      </c>
      <c r="G156">
        <v>300000</v>
      </c>
      <c r="H156" s="6" t="s">
        <v>484</v>
      </c>
      <c r="I156" s="6" t="s">
        <v>22</v>
      </c>
      <c r="J156">
        <v>1</v>
      </c>
      <c r="K156">
        <v>1</v>
      </c>
      <c r="L156">
        <v>1</v>
      </c>
      <c r="M156">
        <v>1</v>
      </c>
      <c r="N156">
        <v>0</v>
      </c>
      <c r="O156">
        <v>0</v>
      </c>
      <c r="P156">
        <v>0</v>
      </c>
      <c r="Q156">
        <v>0</v>
      </c>
      <c r="R156">
        <v>1</v>
      </c>
      <c r="S156">
        <v>1</v>
      </c>
      <c r="T156">
        <v>0</v>
      </c>
      <c r="U156">
        <v>1</v>
      </c>
      <c r="V156">
        <v>1</v>
      </c>
      <c r="W156">
        <v>0</v>
      </c>
      <c r="X156">
        <v>0</v>
      </c>
      <c r="Y156">
        <v>0</v>
      </c>
      <c r="Z156">
        <v>0</v>
      </c>
      <c r="AA156">
        <v>0</v>
      </c>
      <c r="AB156">
        <v>0</v>
      </c>
      <c r="AC156">
        <v>0</v>
      </c>
      <c r="AD156">
        <v>0</v>
      </c>
      <c r="AE156">
        <v>6</v>
      </c>
      <c r="AF156">
        <v>2</v>
      </c>
    </row>
    <row r="157" spans="1:32" x14ac:dyDescent="0.25">
      <c r="A157" s="6" t="s">
        <v>42</v>
      </c>
      <c r="B157" s="6" t="s">
        <v>491</v>
      </c>
      <c r="C157" s="6" t="s">
        <v>15</v>
      </c>
      <c r="D157" s="6" t="s">
        <v>274</v>
      </c>
      <c r="E157" s="6" t="str">
        <f>VLOOKUP(Table1__4[[#This Row],[Industry]],'Industry Ref'!A:B,2)</f>
        <v>Banking, Insurance and Finance</v>
      </c>
      <c r="F157" s="6" t="s">
        <v>17</v>
      </c>
      <c r="G157">
        <v>70000</v>
      </c>
      <c r="H157" s="6" t="s">
        <v>49</v>
      </c>
      <c r="I157" s="6" t="s">
        <v>27</v>
      </c>
      <c r="J157">
        <v>0</v>
      </c>
      <c r="K157">
        <v>0</v>
      </c>
      <c r="L157">
        <v>1</v>
      </c>
      <c r="M157">
        <v>1</v>
      </c>
      <c r="N157">
        <v>0</v>
      </c>
      <c r="O157">
        <v>0</v>
      </c>
      <c r="P157">
        <v>0</v>
      </c>
      <c r="Q157">
        <v>0</v>
      </c>
      <c r="R157">
        <v>0</v>
      </c>
      <c r="S157">
        <v>0</v>
      </c>
      <c r="T157">
        <v>0</v>
      </c>
      <c r="U157">
        <v>0</v>
      </c>
      <c r="V157">
        <v>1</v>
      </c>
      <c r="W157">
        <v>1</v>
      </c>
      <c r="X157">
        <v>0</v>
      </c>
      <c r="Y157">
        <v>0</v>
      </c>
      <c r="Z157">
        <v>0</v>
      </c>
      <c r="AA157">
        <v>0</v>
      </c>
      <c r="AB157">
        <v>0</v>
      </c>
      <c r="AC157">
        <v>0</v>
      </c>
      <c r="AD157">
        <v>1</v>
      </c>
      <c r="AE157">
        <v>2</v>
      </c>
      <c r="AF157">
        <v>2</v>
      </c>
    </row>
    <row r="158" spans="1:32" x14ac:dyDescent="0.25">
      <c r="A158" s="6" t="s">
        <v>13</v>
      </c>
      <c r="B158" s="6" t="s">
        <v>487</v>
      </c>
      <c r="C158" s="6" t="s">
        <v>59</v>
      </c>
      <c r="D158" s="6" t="s">
        <v>244</v>
      </c>
      <c r="E158" s="6" t="str">
        <f>VLOOKUP(Table1__4[[#This Row],[Industry]],'Industry Ref'!A:B,2)</f>
        <v>Banking, Insurance and Finance</v>
      </c>
      <c r="F158" s="6" t="s">
        <v>34</v>
      </c>
      <c r="G158">
        <v>670000</v>
      </c>
      <c r="H158" s="6" t="s">
        <v>484</v>
      </c>
      <c r="I158" s="6" t="s">
        <v>27</v>
      </c>
      <c r="J158">
        <v>0</v>
      </c>
      <c r="K158">
        <v>1</v>
      </c>
      <c r="L158">
        <v>1</v>
      </c>
      <c r="M158">
        <v>1</v>
      </c>
      <c r="N158">
        <v>0</v>
      </c>
      <c r="O158">
        <v>0</v>
      </c>
      <c r="P158">
        <v>1</v>
      </c>
      <c r="Q158">
        <v>0</v>
      </c>
      <c r="R158">
        <v>0</v>
      </c>
      <c r="S158">
        <v>0</v>
      </c>
      <c r="T158">
        <v>0</v>
      </c>
      <c r="U158">
        <v>1</v>
      </c>
      <c r="V158">
        <v>1</v>
      </c>
      <c r="W158">
        <v>1</v>
      </c>
      <c r="X158">
        <v>0</v>
      </c>
      <c r="Y158">
        <v>1</v>
      </c>
      <c r="Z158">
        <v>1</v>
      </c>
      <c r="AA158">
        <v>1</v>
      </c>
      <c r="AB158">
        <v>0</v>
      </c>
      <c r="AC158">
        <v>0</v>
      </c>
      <c r="AD158">
        <v>0</v>
      </c>
      <c r="AE158">
        <v>4</v>
      </c>
      <c r="AF158">
        <v>6</v>
      </c>
    </row>
    <row r="159" spans="1:32" x14ac:dyDescent="0.25">
      <c r="A159" s="6" t="s">
        <v>42</v>
      </c>
      <c r="B159" s="6" t="s">
        <v>491</v>
      </c>
      <c r="C159" s="6" t="s">
        <v>15</v>
      </c>
      <c r="D159" s="6" t="s">
        <v>24</v>
      </c>
      <c r="E159" s="6" t="str">
        <f>VLOOKUP(Table1__4[[#This Row],[Industry]],'Industry Ref'!A:B,2)</f>
        <v>Information Technology and software development:</v>
      </c>
      <c r="F159" s="6" t="s">
        <v>34</v>
      </c>
      <c r="G159">
        <v>130000</v>
      </c>
      <c r="H159" s="6" t="s">
        <v>49</v>
      </c>
      <c r="I159" s="6" t="s">
        <v>22</v>
      </c>
      <c r="J159">
        <v>1</v>
      </c>
      <c r="K159">
        <v>1</v>
      </c>
      <c r="L159">
        <v>1</v>
      </c>
      <c r="M159">
        <v>0</v>
      </c>
      <c r="N159">
        <v>0</v>
      </c>
      <c r="O159">
        <v>0</v>
      </c>
      <c r="P159">
        <v>0</v>
      </c>
      <c r="Q159">
        <v>0</v>
      </c>
      <c r="R159">
        <v>0</v>
      </c>
      <c r="S159">
        <v>0</v>
      </c>
      <c r="T159">
        <v>0</v>
      </c>
      <c r="U159">
        <v>0</v>
      </c>
      <c r="V159">
        <v>1</v>
      </c>
      <c r="W159">
        <v>0</v>
      </c>
      <c r="X159">
        <v>0</v>
      </c>
      <c r="Y159">
        <v>0</v>
      </c>
      <c r="Z159">
        <v>0</v>
      </c>
      <c r="AA159">
        <v>0</v>
      </c>
      <c r="AB159">
        <v>0</v>
      </c>
      <c r="AC159">
        <v>0</v>
      </c>
      <c r="AD159">
        <v>0</v>
      </c>
      <c r="AE159">
        <v>3</v>
      </c>
      <c r="AF159">
        <v>1</v>
      </c>
    </row>
    <row r="160" spans="1:32" x14ac:dyDescent="0.25">
      <c r="A160" s="6" t="s">
        <v>13</v>
      </c>
      <c r="B160" s="6" t="s">
        <v>475</v>
      </c>
      <c r="C160" s="6" t="s">
        <v>56</v>
      </c>
      <c r="D160" s="6" t="s">
        <v>360</v>
      </c>
      <c r="E160" s="6" t="str">
        <f>VLOOKUP(Table1__4[[#This Row],[Industry]],'Industry Ref'!A:B,2)</f>
        <v>Other</v>
      </c>
      <c r="F160" s="6" t="s">
        <v>17</v>
      </c>
      <c r="G160">
        <v>300000</v>
      </c>
      <c r="H160" s="6" t="s">
        <v>21</v>
      </c>
      <c r="I160" s="6" t="s">
        <v>27</v>
      </c>
      <c r="J160">
        <v>0</v>
      </c>
      <c r="K160">
        <v>0</v>
      </c>
      <c r="L160">
        <v>1</v>
      </c>
      <c r="M160">
        <v>1</v>
      </c>
      <c r="N160">
        <v>0</v>
      </c>
      <c r="O160">
        <v>1</v>
      </c>
      <c r="P160">
        <v>0</v>
      </c>
      <c r="Q160">
        <v>0</v>
      </c>
      <c r="R160">
        <v>0</v>
      </c>
      <c r="S160">
        <v>0</v>
      </c>
      <c r="T160">
        <v>0</v>
      </c>
      <c r="U160">
        <v>1</v>
      </c>
      <c r="V160">
        <v>1</v>
      </c>
      <c r="W160">
        <v>1</v>
      </c>
      <c r="X160">
        <v>0</v>
      </c>
      <c r="Y160">
        <v>0</v>
      </c>
      <c r="Z160">
        <v>1</v>
      </c>
      <c r="AA160">
        <v>1</v>
      </c>
      <c r="AB160">
        <v>1</v>
      </c>
      <c r="AC160">
        <v>0</v>
      </c>
      <c r="AD160">
        <v>1</v>
      </c>
      <c r="AE160">
        <v>3</v>
      </c>
      <c r="AF160">
        <v>6</v>
      </c>
    </row>
    <row r="161" spans="1:32" x14ac:dyDescent="0.25">
      <c r="A161" s="6" t="s">
        <v>13</v>
      </c>
      <c r="B161" s="6" t="s">
        <v>485</v>
      </c>
      <c r="C161" s="6" t="s">
        <v>59</v>
      </c>
      <c r="D161" s="6" t="s">
        <v>28</v>
      </c>
      <c r="E161" s="6" t="str">
        <f>VLOOKUP(Table1__4[[#This Row],[Industry]],'Industry Ref'!A:B,2)</f>
        <v>Healthcare</v>
      </c>
      <c r="F161" s="6" t="s">
        <v>34</v>
      </c>
      <c r="G161">
        <v>2500000</v>
      </c>
      <c r="H161" s="6" t="s">
        <v>484</v>
      </c>
      <c r="I161" s="6" t="s">
        <v>27</v>
      </c>
      <c r="J161">
        <v>1</v>
      </c>
      <c r="K161">
        <v>1</v>
      </c>
      <c r="L161">
        <v>1</v>
      </c>
      <c r="M161">
        <v>1</v>
      </c>
      <c r="N161">
        <v>1</v>
      </c>
      <c r="O161">
        <v>1</v>
      </c>
      <c r="P161">
        <v>0</v>
      </c>
      <c r="Q161">
        <v>0</v>
      </c>
      <c r="R161">
        <v>1</v>
      </c>
      <c r="S161">
        <v>0</v>
      </c>
      <c r="T161">
        <v>1</v>
      </c>
      <c r="U161">
        <v>0</v>
      </c>
      <c r="V161">
        <v>1</v>
      </c>
      <c r="W161">
        <v>1</v>
      </c>
      <c r="X161">
        <v>0</v>
      </c>
      <c r="Y161">
        <v>0</v>
      </c>
      <c r="Z161">
        <v>1</v>
      </c>
      <c r="AA161">
        <v>1</v>
      </c>
      <c r="AB161">
        <v>1</v>
      </c>
      <c r="AC161">
        <v>0</v>
      </c>
      <c r="AD161">
        <v>0</v>
      </c>
      <c r="AE161">
        <v>8</v>
      </c>
      <c r="AF161">
        <v>5</v>
      </c>
    </row>
    <row r="162" spans="1:32" x14ac:dyDescent="0.25">
      <c r="A162" s="6" t="s">
        <v>13</v>
      </c>
      <c r="B162" s="6" t="s">
        <v>475</v>
      </c>
      <c r="C162" s="6" t="s">
        <v>630</v>
      </c>
      <c r="D162" s="6" t="s">
        <v>28</v>
      </c>
      <c r="E162" s="6" t="str">
        <f>VLOOKUP(Table1__4[[#This Row],[Industry]],'Industry Ref'!A:B,2)</f>
        <v>Healthcare</v>
      </c>
      <c r="F162" s="6" t="s">
        <v>34</v>
      </c>
      <c r="G162">
        <v>70000</v>
      </c>
      <c r="H162" s="6" t="s">
        <v>49</v>
      </c>
      <c r="I162" s="6" t="s">
        <v>27</v>
      </c>
      <c r="J162">
        <v>0</v>
      </c>
      <c r="K162">
        <v>0</v>
      </c>
      <c r="L162">
        <v>1</v>
      </c>
      <c r="M162">
        <v>0</v>
      </c>
      <c r="N162">
        <v>0</v>
      </c>
      <c r="O162">
        <v>0</v>
      </c>
      <c r="P162">
        <v>0</v>
      </c>
      <c r="Q162">
        <v>0</v>
      </c>
      <c r="R162">
        <v>0</v>
      </c>
      <c r="S162">
        <v>0</v>
      </c>
      <c r="T162">
        <v>0</v>
      </c>
      <c r="U162">
        <v>0</v>
      </c>
      <c r="V162">
        <v>1</v>
      </c>
      <c r="W162">
        <v>0</v>
      </c>
      <c r="X162">
        <v>0</v>
      </c>
      <c r="Y162">
        <v>0</v>
      </c>
      <c r="Z162">
        <v>0</v>
      </c>
      <c r="AA162">
        <v>0</v>
      </c>
      <c r="AB162">
        <v>0</v>
      </c>
      <c r="AC162">
        <v>0</v>
      </c>
      <c r="AD162">
        <v>1</v>
      </c>
      <c r="AE162">
        <v>1</v>
      </c>
      <c r="AF162">
        <v>1</v>
      </c>
    </row>
    <row r="163" spans="1:32" x14ac:dyDescent="0.25">
      <c r="A163" s="6" t="s">
        <v>127</v>
      </c>
      <c r="B163" s="6" t="s">
        <v>32</v>
      </c>
      <c r="C163" s="6" t="s">
        <v>630</v>
      </c>
      <c r="D163" s="6" t="s">
        <v>519</v>
      </c>
      <c r="E163" s="6" t="str">
        <f>VLOOKUP(Table1__4[[#This Row],[Industry]],'Industry Ref'!A:B,2)</f>
        <v>Information Technology and software development:</v>
      </c>
      <c r="F163" s="6" t="s">
        <v>17</v>
      </c>
      <c r="G163">
        <v>35728.300000000003</v>
      </c>
      <c r="H163" s="6" t="s">
        <v>21</v>
      </c>
      <c r="I163" s="6" t="s">
        <v>22</v>
      </c>
      <c r="J163">
        <v>1</v>
      </c>
      <c r="K163">
        <v>0</v>
      </c>
      <c r="L163">
        <v>1</v>
      </c>
      <c r="M163">
        <v>1</v>
      </c>
      <c r="N163">
        <v>0</v>
      </c>
      <c r="O163">
        <v>0</v>
      </c>
      <c r="P163">
        <v>0</v>
      </c>
      <c r="Q163">
        <v>0</v>
      </c>
      <c r="R163">
        <v>0</v>
      </c>
      <c r="S163">
        <v>0</v>
      </c>
      <c r="T163">
        <v>0</v>
      </c>
      <c r="U163">
        <v>0</v>
      </c>
      <c r="V163">
        <v>0</v>
      </c>
      <c r="W163">
        <v>0</v>
      </c>
      <c r="X163">
        <v>0</v>
      </c>
      <c r="Y163">
        <v>0</v>
      </c>
      <c r="Z163">
        <v>0</v>
      </c>
      <c r="AA163">
        <v>0</v>
      </c>
      <c r="AB163">
        <v>0</v>
      </c>
      <c r="AC163">
        <v>0</v>
      </c>
      <c r="AD163">
        <v>1</v>
      </c>
      <c r="AE163">
        <v>3</v>
      </c>
      <c r="AF163">
        <v>0</v>
      </c>
    </row>
    <row r="164" spans="1:32" x14ac:dyDescent="0.25">
      <c r="A164" s="6" t="s">
        <v>42</v>
      </c>
      <c r="B164" s="6" t="s">
        <v>475</v>
      </c>
      <c r="C164" s="6" t="s">
        <v>56</v>
      </c>
      <c r="D164" s="6" t="s">
        <v>367</v>
      </c>
      <c r="E164" s="6" t="str">
        <f>VLOOKUP(Table1__4[[#This Row],[Industry]],'Industry Ref'!A:B,2)</f>
        <v>Environment and Agriculture</v>
      </c>
      <c r="F164" s="6" t="s">
        <v>17</v>
      </c>
      <c r="G164">
        <v>100000</v>
      </c>
      <c r="H164" s="6" t="s">
        <v>484</v>
      </c>
      <c r="I164" s="6" t="s">
        <v>22</v>
      </c>
      <c r="J164">
        <v>0</v>
      </c>
      <c r="K164">
        <v>0</v>
      </c>
      <c r="L164">
        <v>1</v>
      </c>
      <c r="M164">
        <v>0</v>
      </c>
      <c r="N164">
        <v>1</v>
      </c>
      <c r="O164">
        <v>0</v>
      </c>
      <c r="P164">
        <v>0</v>
      </c>
      <c r="Q164">
        <v>1</v>
      </c>
      <c r="R164">
        <v>0</v>
      </c>
      <c r="S164">
        <v>0</v>
      </c>
      <c r="T164">
        <v>0</v>
      </c>
      <c r="U164">
        <v>0</v>
      </c>
      <c r="V164">
        <v>0</v>
      </c>
      <c r="W164">
        <v>0</v>
      </c>
      <c r="X164">
        <v>0</v>
      </c>
      <c r="Y164">
        <v>0</v>
      </c>
      <c r="Z164">
        <v>0</v>
      </c>
      <c r="AA164">
        <v>1</v>
      </c>
      <c r="AB164">
        <v>0</v>
      </c>
      <c r="AC164">
        <v>0</v>
      </c>
      <c r="AD164">
        <v>0</v>
      </c>
      <c r="AE164">
        <v>3</v>
      </c>
      <c r="AF164">
        <v>1</v>
      </c>
    </row>
    <row r="165" spans="1:32" x14ac:dyDescent="0.25">
      <c r="A165" s="6" t="s">
        <v>13</v>
      </c>
      <c r="B165" s="6" t="s">
        <v>489</v>
      </c>
      <c r="C165" s="6" t="s">
        <v>630</v>
      </c>
      <c r="D165" s="6" t="s">
        <v>520</v>
      </c>
      <c r="E165" s="6" t="str">
        <f>VLOOKUP(Table1__4[[#This Row],[Industry]],'Industry Ref'!A:B,2)</f>
        <v>Commerce, Retail and Sales</v>
      </c>
      <c r="F165" s="6" t="s">
        <v>17</v>
      </c>
      <c r="G165">
        <v>40000</v>
      </c>
      <c r="H165" s="6" t="s">
        <v>21</v>
      </c>
      <c r="I165" s="6" t="s">
        <v>22</v>
      </c>
      <c r="J165">
        <v>0</v>
      </c>
      <c r="K165">
        <v>1</v>
      </c>
      <c r="L165">
        <v>1</v>
      </c>
      <c r="M165">
        <v>1</v>
      </c>
      <c r="N165">
        <v>1</v>
      </c>
      <c r="O165">
        <v>0</v>
      </c>
      <c r="P165">
        <v>0</v>
      </c>
      <c r="Q165">
        <v>0</v>
      </c>
      <c r="R165">
        <v>0</v>
      </c>
      <c r="S165">
        <v>0</v>
      </c>
      <c r="T165">
        <v>1</v>
      </c>
      <c r="U165">
        <v>0</v>
      </c>
      <c r="V165">
        <v>0</v>
      </c>
      <c r="W165">
        <v>0</v>
      </c>
      <c r="X165">
        <v>0</v>
      </c>
      <c r="Y165">
        <v>0</v>
      </c>
      <c r="Z165">
        <v>0</v>
      </c>
      <c r="AA165">
        <v>0</v>
      </c>
      <c r="AB165">
        <v>0</v>
      </c>
      <c r="AC165">
        <v>0</v>
      </c>
      <c r="AD165">
        <v>1</v>
      </c>
      <c r="AE165">
        <v>5</v>
      </c>
      <c r="AF165">
        <v>0</v>
      </c>
    </row>
    <row r="166" spans="1:32" x14ac:dyDescent="0.25">
      <c r="A166" s="6" t="s">
        <v>42</v>
      </c>
      <c r="B166" s="6" t="s">
        <v>491</v>
      </c>
      <c r="C166" s="6" t="s">
        <v>15</v>
      </c>
      <c r="D166" s="6" t="s">
        <v>352</v>
      </c>
      <c r="E166" s="6" t="str">
        <f>VLOOKUP(Table1__4[[#This Row],[Industry]],'Industry Ref'!A:B,2)</f>
        <v>Education and Research</v>
      </c>
      <c r="F166" s="6" t="s">
        <v>34</v>
      </c>
      <c r="G166">
        <v>25000</v>
      </c>
      <c r="H166" s="6" t="s">
        <v>484</v>
      </c>
      <c r="I166" s="6" t="s">
        <v>27</v>
      </c>
      <c r="J166">
        <v>1</v>
      </c>
      <c r="K166">
        <v>0</v>
      </c>
      <c r="L166">
        <v>1</v>
      </c>
      <c r="M166">
        <v>1</v>
      </c>
      <c r="N166">
        <v>1</v>
      </c>
      <c r="O166">
        <v>1</v>
      </c>
      <c r="P166">
        <v>0</v>
      </c>
      <c r="Q166">
        <v>0</v>
      </c>
      <c r="R166">
        <v>1</v>
      </c>
      <c r="S166">
        <v>1</v>
      </c>
      <c r="T166">
        <v>0</v>
      </c>
      <c r="U166">
        <v>0</v>
      </c>
      <c r="V166">
        <v>0</v>
      </c>
      <c r="W166">
        <v>0</v>
      </c>
      <c r="X166">
        <v>0</v>
      </c>
      <c r="Y166">
        <v>0</v>
      </c>
      <c r="Z166">
        <v>1</v>
      </c>
      <c r="AA166">
        <v>0</v>
      </c>
      <c r="AB166">
        <v>0</v>
      </c>
      <c r="AC166">
        <v>0</v>
      </c>
      <c r="AD166">
        <v>0</v>
      </c>
      <c r="AE166">
        <v>7</v>
      </c>
      <c r="AF166">
        <v>1</v>
      </c>
    </row>
    <row r="167" spans="1:32" x14ac:dyDescent="0.25">
      <c r="A167" s="6" t="s">
        <v>42</v>
      </c>
      <c r="B167" s="6" t="s">
        <v>475</v>
      </c>
      <c r="C167" s="6" t="s">
        <v>56</v>
      </c>
      <c r="D167" s="6" t="s">
        <v>310</v>
      </c>
      <c r="E167" s="6" t="str">
        <f>VLOOKUP(Table1__4[[#This Row],[Industry]],'Industry Ref'!A:B,2)</f>
        <v>Public Service and Utilities</v>
      </c>
      <c r="F167" s="6" t="s">
        <v>17</v>
      </c>
      <c r="G167">
        <v>129000</v>
      </c>
      <c r="H167" s="6" t="s">
        <v>49</v>
      </c>
      <c r="I167" s="6" t="s">
        <v>27</v>
      </c>
      <c r="J167">
        <v>1</v>
      </c>
      <c r="K167">
        <v>1</v>
      </c>
      <c r="L167">
        <v>1</v>
      </c>
      <c r="M167">
        <v>1</v>
      </c>
      <c r="N167">
        <v>1</v>
      </c>
      <c r="O167">
        <v>0</v>
      </c>
      <c r="P167">
        <v>0</v>
      </c>
      <c r="Q167">
        <v>0</v>
      </c>
      <c r="R167">
        <v>0</v>
      </c>
      <c r="S167">
        <v>0</v>
      </c>
      <c r="T167">
        <v>0</v>
      </c>
      <c r="U167">
        <v>0</v>
      </c>
      <c r="V167">
        <v>1</v>
      </c>
      <c r="W167">
        <v>0</v>
      </c>
      <c r="X167">
        <v>0</v>
      </c>
      <c r="Y167">
        <v>0</v>
      </c>
      <c r="Z167">
        <v>0</v>
      </c>
      <c r="AA167">
        <v>0</v>
      </c>
      <c r="AB167">
        <v>0</v>
      </c>
      <c r="AC167">
        <v>0</v>
      </c>
      <c r="AD167">
        <v>0</v>
      </c>
      <c r="AE167">
        <v>5</v>
      </c>
      <c r="AF167">
        <v>1</v>
      </c>
    </row>
    <row r="168" spans="1:32" x14ac:dyDescent="0.25">
      <c r="A168" s="6" t="s">
        <v>13</v>
      </c>
      <c r="B168" s="6" t="s">
        <v>475</v>
      </c>
      <c r="C168" s="6" t="s">
        <v>56</v>
      </c>
      <c r="D168" s="6" t="s">
        <v>274</v>
      </c>
      <c r="E168" s="6" t="str">
        <f>VLOOKUP(Table1__4[[#This Row],[Industry]],'Industry Ref'!A:B,2)</f>
        <v>Banking, Insurance and Finance</v>
      </c>
      <c r="F168" s="6" t="s">
        <v>34</v>
      </c>
      <c r="G168">
        <v>120000</v>
      </c>
      <c r="H168" s="6" t="s">
        <v>49</v>
      </c>
      <c r="I168" s="6" t="s">
        <v>27</v>
      </c>
      <c r="J168">
        <v>1</v>
      </c>
      <c r="K168">
        <v>1</v>
      </c>
      <c r="L168">
        <v>1</v>
      </c>
      <c r="M168">
        <v>0</v>
      </c>
      <c r="N168">
        <v>0</v>
      </c>
      <c r="O168">
        <v>1</v>
      </c>
      <c r="P168">
        <v>0</v>
      </c>
      <c r="Q168">
        <v>0</v>
      </c>
      <c r="R168">
        <v>0</v>
      </c>
      <c r="S168">
        <v>0</v>
      </c>
      <c r="T168">
        <v>0</v>
      </c>
      <c r="U168">
        <v>0</v>
      </c>
      <c r="V168">
        <v>1</v>
      </c>
      <c r="W168">
        <v>1</v>
      </c>
      <c r="X168">
        <v>0</v>
      </c>
      <c r="Y168">
        <v>0</v>
      </c>
      <c r="Z168">
        <v>0</v>
      </c>
      <c r="AA168">
        <v>0</v>
      </c>
      <c r="AB168">
        <v>0</v>
      </c>
      <c r="AC168">
        <v>0</v>
      </c>
      <c r="AD168">
        <v>0</v>
      </c>
      <c r="AE168">
        <v>4</v>
      </c>
      <c r="AF168">
        <v>2</v>
      </c>
    </row>
    <row r="169" spans="1:32" x14ac:dyDescent="0.25">
      <c r="A169" s="6" t="s">
        <v>13</v>
      </c>
      <c r="B169" s="6" t="s">
        <v>475</v>
      </c>
      <c r="C169" s="6" t="s">
        <v>56</v>
      </c>
      <c r="D169" s="6" t="s">
        <v>24</v>
      </c>
      <c r="E169" s="6" t="str">
        <f>VLOOKUP(Table1__4[[#This Row],[Industry]],'Industry Ref'!A:B,2)</f>
        <v>Information Technology and software development:</v>
      </c>
      <c r="F169" s="6" t="s">
        <v>34</v>
      </c>
      <c r="G169">
        <v>275000</v>
      </c>
      <c r="H169" s="6" t="s">
        <v>484</v>
      </c>
      <c r="I169" s="6" t="s">
        <v>27</v>
      </c>
      <c r="J169">
        <v>1</v>
      </c>
      <c r="K169">
        <v>1</v>
      </c>
      <c r="L169">
        <v>0</v>
      </c>
      <c r="M169">
        <v>0</v>
      </c>
      <c r="N169">
        <v>1</v>
      </c>
      <c r="O169">
        <v>0</v>
      </c>
      <c r="P169">
        <v>0</v>
      </c>
      <c r="Q169">
        <v>1</v>
      </c>
      <c r="R169">
        <v>0</v>
      </c>
      <c r="S169">
        <v>0</v>
      </c>
      <c r="T169">
        <v>0</v>
      </c>
      <c r="U169">
        <v>0</v>
      </c>
      <c r="V169">
        <v>1</v>
      </c>
      <c r="W169">
        <v>0</v>
      </c>
      <c r="X169">
        <v>0</v>
      </c>
      <c r="Y169">
        <v>0</v>
      </c>
      <c r="Z169">
        <v>1</v>
      </c>
      <c r="AA169">
        <v>1</v>
      </c>
      <c r="AB169">
        <v>0</v>
      </c>
      <c r="AC169">
        <v>0</v>
      </c>
      <c r="AD169">
        <v>0</v>
      </c>
      <c r="AE169">
        <v>4</v>
      </c>
      <c r="AF169">
        <v>3</v>
      </c>
    </row>
    <row r="170" spans="1:32" x14ac:dyDescent="0.25">
      <c r="A170" s="6" t="s">
        <v>13</v>
      </c>
      <c r="B170" s="6" t="s">
        <v>475</v>
      </c>
      <c r="C170" s="6" t="s">
        <v>15</v>
      </c>
      <c r="D170" s="6" t="s">
        <v>483</v>
      </c>
      <c r="E170" s="6" t="str">
        <f>VLOOKUP(Table1__4[[#This Row],[Industry]],'Industry Ref'!A:B,2)</f>
        <v>NGO</v>
      </c>
      <c r="F170" s="6" t="s">
        <v>17</v>
      </c>
      <c r="G170">
        <v>330000</v>
      </c>
      <c r="H170" s="6" t="s">
        <v>484</v>
      </c>
      <c r="I170" s="6" t="s">
        <v>27</v>
      </c>
      <c r="J170">
        <v>0</v>
      </c>
      <c r="K170">
        <v>1</v>
      </c>
      <c r="L170">
        <v>1</v>
      </c>
      <c r="M170">
        <v>1</v>
      </c>
      <c r="N170">
        <v>0</v>
      </c>
      <c r="O170">
        <v>1</v>
      </c>
      <c r="P170">
        <v>0</v>
      </c>
      <c r="Q170">
        <v>0</v>
      </c>
      <c r="R170">
        <v>0</v>
      </c>
      <c r="S170">
        <v>0</v>
      </c>
      <c r="T170">
        <v>0</v>
      </c>
      <c r="U170">
        <v>0</v>
      </c>
      <c r="V170">
        <v>1</v>
      </c>
      <c r="W170">
        <v>1</v>
      </c>
      <c r="X170">
        <v>0</v>
      </c>
      <c r="Y170">
        <v>0</v>
      </c>
      <c r="Z170">
        <v>1</v>
      </c>
      <c r="AA170">
        <v>0</v>
      </c>
      <c r="AB170">
        <v>0</v>
      </c>
      <c r="AC170">
        <v>0</v>
      </c>
      <c r="AD170">
        <v>0</v>
      </c>
      <c r="AE170">
        <v>4</v>
      </c>
      <c r="AF170">
        <v>3</v>
      </c>
    </row>
    <row r="171" spans="1:32" x14ac:dyDescent="0.25">
      <c r="A171" s="6" t="s">
        <v>42</v>
      </c>
      <c r="B171" s="6" t="s">
        <v>475</v>
      </c>
      <c r="C171" s="6" t="s">
        <v>15</v>
      </c>
      <c r="D171" s="6" t="s">
        <v>28</v>
      </c>
      <c r="E171" s="6" t="str">
        <f>VLOOKUP(Table1__4[[#This Row],[Industry]],'Industry Ref'!A:B,2)</f>
        <v>Healthcare</v>
      </c>
      <c r="F171" s="6" t="s">
        <v>17</v>
      </c>
      <c r="G171">
        <v>90000</v>
      </c>
      <c r="H171" s="6" t="s">
        <v>484</v>
      </c>
      <c r="I171" s="6" t="s">
        <v>22</v>
      </c>
      <c r="J171">
        <v>1</v>
      </c>
      <c r="K171">
        <v>1</v>
      </c>
      <c r="L171">
        <v>1</v>
      </c>
      <c r="M171">
        <v>1</v>
      </c>
      <c r="N171">
        <v>0</v>
      </c>
      <c r="O171">
        <v>0</v>
      </c>
      <c r="P171">
        <v>1</v>
      </c>
      <c r="Q171">
        <v>0</v>
      </c>
      <c r="R171">
        <v>0</v>
      </c>
      <c r="S171">
        <v>0</v>
      </c>
      <c r="T171">
        <v>0</v>
      </c>
      <c r="U171">
        <v>1</v>
      </c>
      <c r="V171">
        <v>1</v>
      </c>
      <c r="W171">
        <v>1</v>
      </c>
      <c r="X171">
        <v>0</v>
      </c>
      <c r="Y171">
        <v>0</v>
      </c>
      <c r="Z171">
        <v>0</v>
      </c>
      <c r="AA171">
        <v>0</v>
      </c>
      <c r="AB171">
        <v>1</v>
      </c>
      <c r="AC171">
        <v>0</v>
      </c>
      <c r="AD171">
        <v>0</v>
      </c>
      <c r="AE171">
        <v>5</v>
      </c>
      <c r="AF171">
        <v>4</v>
      </c>
    </row>
    <row r="172" spans="1:32" x14ac:dyDescent="0.25">
      <c r="A172" s="6" t="s">
        <v>42</v>
      </c>
      <c r="B172" s="6" t="s">
        <v>475</v>
      </c>
      <c r="C172" s="6" t="s">
        <v>59</v>
      </c>
      <c r="D172" s="6" t="s">
        <v>521</v>
      </c>
      <c r="E172" s="6" t="str">
        <f>VLOOKUP(Table1__4[[#This Row],[Industry]],'Industry Ref'!A:B,2)</f>
        <v>NGO</v>
      </c>
      <c r="F172" s="6" t="s">
        <v>17</v>
      </c>
      <c r="G172">
        <v>320000</v>
      </c>
      <c r="H172" s="6" t="s">
        <v>484</v>
      </c>
      <c r="I172" s="6" t="s">
        <v>27</v>
      </c>
      <c r="J172">
        <v>1</v>
      </c>
      <c r="K172">
        <v>0</v>
      </c>
      <c r="L172">
        <v>1</v>
      </c>
      <c r="M172">
        <v>0</v>
      </c>
      <c r="N172">
        <v>0</v>
      </c>
      <c r="O172">
        <v>1</v>
      </c>
      <c r="P172">
        <v>0</v>
      </c>
      <c r="Q172">
        <v>0</v>
      </c>
      <c r="R172">
        <v>0</v>
      </c>
      <c r="S172">
        <v>0</v>
      </c>
      <c r="T172">
        <v>1</v>
      </c>
      <c r="U172">
        <v>0</v>
      </c>
      <c r="V172">
        <v>1</v>
      </c>
      <c r="W172">
        <v>1</v>
      </c>
      <c r="X172">
        <v>0</v>
      </c>
      <c r="Y172">
        <v>0</v>
      </c>
      <c r="Z172">
        <v>0</v>
      </c>
      <c r="AA172">
        <v>1</v>
      </c>
      <c r="AB172">
        <v>0</v>
      </c>
      <c r="AC172">
        <v>0</v>
      </c>
      <c r="AD172">
        <v>0</v>
      </c>
      <c r="AE172">
        <v>4</v>
      </c>
      <c r="AF172">
        <v>3</v>
      </c>
    </row>
    <row r="173" spans="1:32" x14ac:dyDescent="0.25">
      <c r="A173" s="6" t="s">
        <v>13</v>
      </c>
      <c r="B173" s="6" t="s">
        <v>487</v>
      </c>
      <c r="C173" s="6" t="s">
        <v>56</v>
      </c>
      <c r="D173" s="6" t="s">
        <v>103</v>
      </c>
      <c r="E173" s="6" t="str">
        <f>VLOOKUP(Table1__4[[#This Row],[Industry]],'Industry Ref'!A:B,2)</f>
        <v>Consulting and Business Services</v>
      </c>
      <c r="F173" s="6" t="s">
        <v>34</v>
      </c>
      <c r="G173">
        <v>130000</v>
      </c>
      <c r="H173" s="6" t="s">
        <v>484</v>
      </c>
      <c r="I173" s="6" t="s">
        <v>27</v>
      </c>
      <c r="J173">
        <v>0</v>
      </c>
      <c r="K173">
        <v>0</v>
      </c>
      <c r="L173">
        <v>1</v>
      </c>
      <c r="M173">
        <v>1</v>
      </c>
      <c r="N173">
        <v>0</v>
      </c>
      <c r="O173">
        <v>0</v>
      </c>
      <c r="P173">
        <v>0</v>
      </c>
      <c r="Q173">
        <v>0</v>
      </c>
      <c r="R173">
        <v>0</v>
      </c>
      <c r="S173">
        <v>0</v>
      </c>
      <c r="T173">
        <v>1</v>
      </c>
      <c r="U173">
        <v>1</v>
      </c>
      <c r="V173">
        <v>1</v>
      </c>
      <c r="W173">
        <v>1</v>
      </c>
      <c r="X173">
        <v>0</v>
      </c>
      <c r="Y173">
        <v>0</v>
      </c>
      <c r="Z173">
        <v>0</v>
      </c>
      <c r="AA173">
        <v>0</v>
      </c>
      <c r="AB173">
        <v>0</v>
      </c>
      <c r="AC173">
        <v>0</v>
      </c>
      <c r="AD173">
        <v>0</v>
      </c>
      <c r="AE173">
        <v>3</v>
      </c>
      <c r="AF173">
        <v>3</v>
      </c>
    </row>
    <row r="174" spans="1:32" x14ac:dyDescent="0.25">
      <c r="A174" s="6" t="s">
        <v>13</v>
      </c>
      <c r="B174" s="6" t="s">
        <v>475</v>
      </c>
      <c r="C174" s="6" t="s">
        <v>56</v>
      </c>
      <c r="D174" s="6" t="s">
        <v>24</v>
      </c>
      <c r="E174" s="6" t="str">
        <f>VLOOKUP(Table1__4[[#This Row],[Industry]],'Industry Ref'!A:B,2)</f>
        <v>Information Technology and software development:</v>
      </c>
      <c r="F174" s="6" t="s">
        <v>17</v>
      </c>
      <c r="G174">
        <v>267000</v>
      </c>
      <c r="H174" s="6" t="s">
        <v>484</v>
      </c>
      <c r="I174" s="6" t="s">
        <v>27</v>
      </c>
      <c r="J174">
        <v>1</v>
      </c>
      <c r="K174">
        <v>1</v>
      </c>
      <c r="L174">
        <v>1</v>
      </c>
      <c r="M174">
        <v>1</v>
      </c>
      <c r="N174">
        <v>1</v>
      </c>
      <c r="O174">
        <v>0</v>
      </c>
      <c r="P174">
        <v>0</v>
      </c>
      <c r="Q174">
        <v>0</v>
      </c>
      <c r="R174">
        <v>0</v>
      </c>
      <c r="S174">
        <v>0</v>
      </c>
      <c r="T174">
        <v>0</v>
      </c>
      <c r="U174">
        <v>1</v>
      </c>
      <c r="V174">
        <v>1</v>
      </c>
      <c r="W174">
        <v>1</v>
      </c>
      <c r="X174">
        <v>0</v>
      </c>
      <c r="Y174">
        <v>0</v>
      </c>
      <c r="Z174">
        <v>1</v>
      </c>
      <c r="AA174">
        <v>1</v>
      </c>
      <c r="AB174">
        <v>0</v>
      </c>
      <c r="AC174">
        <v>0</v>
      </c>
      <c r="AD174">
        <v>0</v>
      </c>
      <c r="AE174">
        <v>5</v>
      </c>
      <c r="AF174">
        <v>5</v>
      </c>
    </row>
    <row r="175" spans="1:32" x14ac:dyDescent="0.25">
      <c r="A175" s="6" t="s">
        <v>13</v>
      </c>
      <c r="B175" s="6" t="s">
        <v>489</v>
      </c>
      <c r="C175" s="6" t="s">
        <v>59</v>
      </c>
      <c r="D175" s="6" t="s">
        <v>244</v>
      </c>
      <c r="E175" s="6" t="str">
        <f>VLOOKUP(Table1__4[[#This Row],[Industry]],'Industry Ref'!A:B,2)</f>
        <v>Banking, Insurance and Finance</v>
      </c>
      <c r="F175" s="6" t="s">
        <v>34</v>
      </c>
      <c r="G175">
        <v>550000</v>
      </c>
      <c r="H175" s="6" t="s">
        <v>21</v>
      </c>
      <c r="I175" s="6" t="s">
        <v>27</v>
      </c>
      <c r="J175">
        <v>0</v>
      </c>
      <c r="K175">
        <v>1</v>
      </c>
      <c r="L175">
        <v>0</v>
      </c>
      <c r="M175">
        <v>1</v>
      </c>
      <c r="N175">
        <v>0</v>
      </c>
      <c r="O175">
        <v>1</v>
      </c>
      <c r="P175">
        <v>0</v>
      </c>
      <c r="Q175">
        <v>0</v>
      </c>
      <c r="R175">
        <v>0</v>
      </c>
      <c r="S175">
        <v>0</v>
      </c>
      <c r="T175">
        <v>0</v>
      </c>
      <c r="U175">
        <v>1</v>
      </c>
      <c r="V175">
        <v>1</v>
      </c>
      <c r="W175">
        <v>1</v>
      </c>
      <c r="X175">
        <v>1</v>
      </c>
      <c r="Y175">
        <v>0</v>
      </c>
      <c r="Z175">
        <v>0</v>
      </c>
      <c r="AA175">
        <v>1</v>
      </c>
      <c r="AB175">
        <v>1</v>
      </c>
      <c r="AC175">
        <v>0</v>
      </c>
      <c r="AD175">
        <v>0</v>
      </c>
      <c r="AE175">
        <v>3</v>
      </c>
      <c r="AF175">
        <v>6</v>
      </c>
    </row>
    <row r="176" spans="1:32" x14ac:dyDescent="0.25">
      <c r="A176" s="6" t="s">
        <v>13</v>
      </c>
      <c r="B176" s="6" t="s">
        <v>491</v>
      </c>
      <c r="C176" s="6" t="s">
        <v>15</v>
      </c>
      <c r="D176" s="6" t="s">
        <v>24</v>
      </c>
      <c r="E176" s="6" t="str">
        <f>VLOOKUP(Table1__4[[#This Row],[Industry]],'Industry Ref'!A:B,2)</f>
        <v>Information Technology and software development:</v>
      </c>
      <c r="F176" s="6" t="s">
        <v>17</v>
      </c>
      <c r="G176">
        <v>80000</v>
      </c>
      <c r="H176" s="6" t="s">
        <v>484</v>
      </c>
      <c r="I176" s="6" t="s">
        <v>22</v>
      </c>
      <c r="J176">
        <v>1</v>
      </c>
      <c r="K176">
        <v>1</v>
      </c>
      <c r="L176">
        <v>0</v>
      </c>
      <c r="M176">
        <v>1</v>
      </c>
      <c r="N176">
        <v>0</v>
      </c>
      <c r="O176">
        <v>0</v>
      </c>
      <c r="P176">
        <v>0</v>
      </c>
      <c r="Q176">
        <v>0</v>
      </c>
      <c r="R176">
        <v>0</v>
      </c>
      <c r="S176">
        <v>0</v>
      </c>
      <c r="T176">
        <v>0</v>
      </c>
      <c r="U176">
        <v>0</v>
      </c>
      <c r="V176">
        <v>1</v>
      </c>
      <c r="W176">
        <v>0</v>
      </c>
      <c r="X176">
        <v>0</v>
      </c>
      <c r="Y176">
        <v>0</v>
      </c>
      <c r="Z176">
        <v>0</v>
      </c>
      <c r="AA176">
        <v>0</v>
      </c>
      <c r="AB176">
        <v>0</v>
      </c>
      <c r="AC176">
        <v>0</v>
      </c>
      <c r="AD176">
        <v>0</v>
      </c>
      <c r="AE176">
        <v>3</v>
      </c>
      <c r="AF176">
        <v>1</v>
      </c>
    </row>
    <row r="177" spans="1:32" x14ac:dyDescent="0.25">
      <c r="A177" s="6" t="s">
        <v>13</v>
      </c>
      <c r="B177" s="6" t="s">
        <v>475</v>
      </c>
      <c r="C177" s="6" t="s">
        <v>59</v>
      </c>
      <c r="D177" s="6" t="s">
        <v>367</v>
      </c>
      <c r="E177" s="6" t="str">
        <f>VLOOKUP(Table1__4[[#This Row],[Industry]],'Industry Ref'!A:B,2)</f>
        <v>Environment and Agriculture</v>
      </c>
      <c r="F177" s="6" t="s">
        <v>17</v>
      </c>
      <c r="G177">
        <v>300000</v>
      </c>
      <c r="H177" s="6" t="s">
        <v>484</v>
      </c>
      <c r="I177" s="6" t="s">
        <v>27</v>
      </c>
      <c r="J177">
        <v>1</v>
      </c>
      <c r="K177">
        <v>1</v>
      </c>
      <c r="L177">
        <v>1</v>
      </c>
      <c r="M177">
        <v>0</v>
      </c>
      <c r="N177">
        <v>1</v>
      </c>
      <c r="O177">
        <v>0</v>
      </c>
      <c r="P177">
        <v>0</v>
      </c>
      <c r="Q177">
        <v>0</v>
      </c>
      <c r="R177">
        <v>0</v>
      </c>
      <c r="S177">
        <v>0</v>
      </c>
      <c r="T177">
        <v>0</v>
      </c>
      <c r="U177">
        <v>0</v>
      </c>
      <c r="V177">
        <v>1</v>
      </c>
      <c r="W177">
        <v>1</v>
      </c>
      <c r="X177">
        <v>0</v>
      </c>
      <c r="Y177">
        <v>0</v>
      </c>
      <c r="Z177">
        <v>0</v>
      </c>
      <c r="AA177">
        <v>0</v>
      </c>
      <c r="AB177">
        <v>0</v>
      </c>
      <c r="AC177">
        <v>0</v>
      </c>
      <c r="AD177">
        <v>0</v>
      </c>
      <c r="AE177">
        <v>4</v>
      </c>
      <c r="AF177">
        <v>2</v>
      </c>
    </row>
    <row r="178" spans="1:32" x14ac:dyDescent="0.25">
      <c r="A178" s="6" t="s">
        <v>13</v>
      </c>
      <c r="B178" s="6" t="s">
        <v>491</v>
      </c>
      <c r="C178" s="6" t="s">
        <v>630</v>
      </c>
      <c r="D178" s="6" t="s">
        <v>63</v>
      </c>
      <c r="E178" s="6" t="str">
        <f>VLOOKUP(Table1__4[[#This Row],[Industry]],'Industry Ref'!A:B,2)</f>
        <v>Banking, Insurance and Finance</v>
      </c>
      <c r="F178" s="6" t="s">
        <v>17</v>
      </c>
      <c r="G178">
        <v>90000</v>
      </c>
      <c r="H178" s="6" t="s">
        <v>49</v>
      </c>
      <c r="I178" s="6" t="s">
        <v>27</v>
      </c>
      <c r="J178">
        <v>0</v>
      </c>
      <c r="K178">
        <v>0</v>
      </c>
      <c r="L178">
        <v>0</v>
      </c>
      <c r="M178">
        <v>1</v>
      </c>
      <c r="N178">
        <v>0</v>
      </c>
      <c r="O178">
        <v>0</v>
      </c>
      <c r="P178">
        <v>0</v>
      </c>
      <c r="Q178">
        <v>0</v>
      </c>
      <c r="R178">
        <v>0</v>
      </c>
      <c r="S178">
        <v>0</v>
      </c>
      <c r="T178">
        <v>0</v>
      </c>
      <c r="U178">
        <v>0</v>
      </c>
      <c r="V178">
        <v>1</v>
      </c>
      <c r="W178">
        <v>1</v>
      </c>
      <c r="X178">
        <v>0</v>
      </c>
      <c r="Y178">
        <v>0</v>
      </c>
      <c r="Z178">
        <v>0</v>
      </c>
      <c r="AA178">
        <v>0</v>
      </c>
      <c r="AB178">
        <v>0</v>
      </c>
      <c r="AC178">
        <v>0</v>
      </c>
      <c r="AD178">
        <v>0</v>
      </c>
      <c r="AE178">
        <v>1</v>
      </c>
      <c r="AF178">
        <v>2</v>
      </c>
    </row>
    <row r="179" spans="1:32" x14ac:dyDescent="0.25">
      <c r="A179" s="6" t="s">
        <v>13</v>
      </c>
      <c r="B179" s="6" t="s">
        <v>32</v>
      </c>
      <c r="C179" s="6" t="s">
        <v>56</v>
      </c>
      <c r="D179" s="6" t="s">
        <v>388</v>
      </c>
      <c r="E179" s="6" t="str">
        <f>VLOOKUP(Table1__4[[#This Row],[Industry]],'Industry Ref'!A:B,2)</f>
        <v>Other</v>
      </c>
      <c r="F179" s="6" t="s">
        <v>34</v>
      </c>
      <c r="G179">
        <v>25000</v>
      </c>
      <c r="H179" s="6" t="s">
        <v>49</v>
      </c>
      <c r="I179" s="6" t="s">
        <v>22</v>
      </c>
      <c r="J179">
        <v>0</v>
      </c>
      <c r="K179">
        <v>0</v>
      </c>
      <c r="L179">
        <v>1</v>
      </c>
      <c r="M179">
        <v>0</v>
      </c>
      <c r="N179">
        <v>1</v>
      </c>
      <c r="O179">
        <v>0</v>
      </c>
      <c r="P179">
        <v>0</v>
      </c>
      <c r="Q179">
        <v>0</v>
      </c>
      <c r="R179">
        <v>1</v>
      </c>
      <c r="S179">
        <v>1</v>
      </c>
      <c r="T179">
        <v>0</v>
      </c>
      <c r="U179">
        <v>0</v>
      </c>
      <c r="V179">
        <v>0</v>
      </c>
      <c r="W179">
        <v>0</v>
      </c>
      <c r="X179">
        <v>0</v>
      </c>
      <c r="Y179">
        <v>0</v>
      </c>
      <c r="Z179">
        <v>1</v>
      </c>
      <c r="AA179">
        <v>0</v>
      </c>
      <c r="AB179">
        <v>0</v>
      </c>
      <c r="AC179">
        <v>0</v>
      </c>
      <c r="AD179">
        <v>0</v>
      </c>
      <c r="AE179">
        <v>4</v>
      </c>
      <c r="AF179">
        <v>1</v>
      </c>
    </row>
    <row r="180" spans="1:32" x14ac:dyDescent="0.25">
      <c r="A180" s="6" t="s">
        <v>13</v>
      </c>
      <c r="B180" s="6" t="s">
        <v>475</v>
      </c>
      <c r="C180" s="6" t="s">
        <v>15</v>
      </c>
      <c r="D180" s="13" t="s">
        <v>228</v>
      </c>
      <c r="E180" s="13" t="str">
        <f>VLOOKUP(Table1__4[[#This Row],[Industry]],'Industry Ref'!A:B,2)</f>
        <v>Commerce, Retail and Sales</v>
      </c>
      <c r="F180" s="6" t="s">
        <v>17</v>
      </c>
      <c r="G180">
        <v>280000</v>
      </c>
      <c r="H180" s="6" t="s">
        <v>484</v>
      </c>
      <c r="I180" s="6" t="s">
        <v>27</v>
      </c>
      <c r="J180">
        <v>1</v>
      </c>
      <c r="K180">
        <v>1</v>
      </c>
      <c r="L180">
        <v>1</v>
      </c>
      <c r="M180">
        <v>1</v>
      </c>
      <c r="N180">
        <v>0</v>
      </c>
      <c r="O180">
        <v>0</v>
      </c>
      <c r="P180">
        <v>1</v>
      </c>
      <c r="Q180">
        <v>0</v>
      </c>
      <c r="R180">
        <v>0</v>
      </c>
      <c r="S180">
        <v>0</v>
      </c>
      <c r="T180">
        <v>0</v>
      </c>
      <c r="U180">
        <v>0</v>
      </c>
      <c r="V180">
        <v>1</v>
      </c>
      <c r="W180">
        <v>1</v>
      </c>
      <c r="X180">
        <v>0</v>
      </c>
      <c r="Y180">
        <v>0</v>
      </c>
      <c r="Z180">
        <v>0</v>
      </c>
      <c r="AA180">
        <v>1</v>
      </c>
      <c r="AB180">
        <v>0</v>
      </c>
      <c r="AC180">
        <v>0</v>
      </c>
      <c r="AD180">
        <v>0</v>
      </c>
      <c r="AE180">
        <v>5</v>
      </c>
      <c r="AF180">
        <v>3</v>
      </c>
    </row>
    <row r="181" spans="1:32" x14ac:dyDescent="0.25">
      <c r="A181" s="6" t="s">
        <v>13</v>
      </c>
      <c r="B181" s="6" t="s">
        <v>491</v>
      </c>
      <c r="C181" s="6" t="s">
        <v>15</v>
      </c>
      <c r="D181" s="6" t="s">
        <v>63</v>
      </c>
      <c r="E181" s="6" t="str">
        <f>VLOOKUP(Table1__4[[#This Row],[Industry]],'Industry Ref'!A:B,2)</f>
        <v>Banking, Insurance and Finance</v>
      </c>
      <c r="F181" s="6" t="s">
        <v>17</v>
      </c>
      <c r="G181">
        <v>90000</v>
      </c>
      <c r="H181" s="6" t="s">
        <v>49</v>
      </c>
      <c r="I181" s="6" t="s">
        <v>27</v>
      </c>
      <c r="J181">
        <v>1</v>
      </c>
      <c r="K181">
        <v>0</v>
      </c>
      <c r="L181">
        <v>0</v>
      </c>
      <c r="M181">
        <v>0</v>
      </c>
      <c r="N181">
        <v>0</v>
      </c>
      <c r="O181">
        <v>0</v>
      </c>
      <c r="P181">
        <v>0</v>
      </c>
      <c r="Q181">
        <v>0</v>
      </c>
      <c r="R181">
        <v>0</v>
      </c>
      <c r="S181">
        <v>0</v>
      </c>
      <c r="T181">
        <v>0</v>
      </c>
      <c r="U181">
        <v>0</v>
      </c>
      <c r="V181">
        <v>1</v>
      </c>
      <c r="W181">
        <v>1</v>
      </c>
      <c r="X181">
        <v>0</v>
      </c>
      <c r="Y181">
        <v>0</v>
      </c>
      <c r="Z181">
        <v>0</v>
      </c>
      <c r="AA181">
        <v>0</v>
      </c>
      <c r="AB181">
        <v>0</v>
      </c>
      <c r="AC181">
        <v>0</v>
      </c>
      <c r="AD181">
        <v>0</v>
      </c>
      <c r="AE181">
        <v>1</v>
      </c>
      <c r="AF181">
        <v>2</v>
      </c>
    </row>
    <row r="182" spans="1:32" x14ac:dyDescent="0.25">
      <c r="A182" s="6" t="s">
        <v>13</v>
      </c>
      <c r="B182" s="6" t="s">
        <v>475</v>
      </c>
      <c r="C182" s="6" t="s">
        <v>56</v>
      </c>
      <c r="D182" s="6" t="s">
        <v>522</v>
      </c>
      <c r="E182" s="6" t="str">
        <f>VLOOKUP(Table1__4[[#This Row],[Industry]],'Industry Ref'!A:B,2)</f>
        <v>Consulting and Business Services</v>
      </c>
      <c r="F182" s="6" t="s">
        <v>17</v>
      </c>
      <c r="G182">
        <v>50000</v>
      </c>
      <c r="H182" s="6" t="s">
        <v>484</v>
      </c>
      <c r="I182" s="6" t="s">
        <v>22</v>
      </c>
      <c r="J182">
        <v>0</v>
      </c>
      <c r="K182">
        <v>1</v>
      </c>
      <c r="L182">
        <v>1</v>
      </c>
      <c r="M182">
        <v>1</v>
      </c>
      <c r="N182">
        <v>1</v>
      </c>
      <c r="O182">
        <v>0</v>
      </c>
      <c r="P182">
        <v>0</v>
      </c>
      <c r="Q182">
        <v>0</v>
      </c>
      <c r="R182">
        <v>0</v>
      </c>
      <c r="S182">
        <v>0</v>
      </c>
      <c r="T182">
        <v>0</v>
      </c>
      <c r="U182">
        <v>0</v>
      </c>
      <c r="V182">
        <v>1</v>
      </c>
      <c r="W182">
        <v>1</v>
      </c>
      <c r="X182">
        <v>0</v>
      </c>
      <c r="Y182">
        <v>0</v>
      </c>
      <c r="Z182">
        <v>0</v>
      </c>
      <c r="AA182">
        <v>1</v>
      </c>
      <c r="AB182">
        <v>0</v>
      </c>
      <c r="AC182">
        <v>0</v>
      </c>
      <c r="AD182">
        <v>0</v>
      </c>
      <c r="AE182">
        <v>4</v>
      </c>
      <c r="AF182">
        <v>3</v>
      </c>
    </row>
    <row r="183" spans="1:32" x14ac:dyDescent="0.25">
      <c r="A183" s="6" t="s">
        <v>42</v>
      </c>
      <c r="B183" s="6" t="s">
        <v>491</v>
      </c>
      <c r="C183" s="6" t="s">
        <v>15</v>
      </c>
      <c r="D183" s="13" t="s">
        <v>131</v>
      </c>
      <c r="E183" s="13" t="str">
        <f>VLOOKUP(Table1__4[[#This Row],[Industry]],'Industry Ref'!A:B,2)</f>
        <v>Information Technology and software development:</v>
      </c>
      <c r="F183" s="6" t="s">
        <v>17</v>
      </c>
      <c r="G183">
        <v>120000</v>
      </c>
      <c r="H183" s="6" t="s">
        <v>484</v>
      </c>
      <c r="I183" s="6" t="s">
        <v>22</v>
      </c>
      <c r="J183">
        <v>1</v>
      </c>
      <c r="K183">
        <v>1</v>
      </c>
      <c r="L183">
        <v>1</v>
      </c>
      <c r="M183">
        <v>1</v>
      </c>
      <c r="N183">
        <v>1</v>
      </c>
      <c r="O183">
        <v>1</v>
      </c>
      <c r="P183">
        <v>1</v>
      </c>
      <c r="Q183">
        <v>1</v>
      </c>
      <c r="R183">
        <v>1</v>
      </c>
      <c r="S183">
        <v>0</v>
      </c>
      <c r="T183">
        <v>0</v>
      </c>
      <c r="U183">
        <v>0</v>
      </c>
      <c r="V183">
        <v>1</v>
      </c>
      <c r="W183">
        <v>1</v>
      </c>
      <c r="X183">
        <v>0</v>
      </c>
      <c r="Y183">
        <v>0</v>
      </c>
      <c r="Z183">
        <v>0</v>
      </c>
      <c r="AA183">
        <v>0</v>
      </c>
      <c r="AB183">
        <v>0</v>
      </c>
      <c r="AC183">
        <v>0</v>
      </c>
      <c r="AD183">
        <v>1</v>
      </c>
      <c r="AE183">
        <v>9</v>
      </c>
      <c r="AF183">
        <v>2</v>
      </c>
    </row>
    <row r="184" spans="1:32" x14ac:dyDescent="0.25">
      <c r="A184" s="6" t="s">
        <v>55</v>
      </c>
      <c r="B184" s="6" t="s">
        <v>487</v>
      </c>
      <c r="C184" s="6" t="s">
        <v>59</v>
      </c>
      <c r="D184" s="6" t="s">
        <v>24</v>
      </c>
      <c r="E184" s="6" t="str">
        <f>VLOOKUP(Table1__4[[#This Row],[Industry]],'Industry Ref'!A:B,2)</f>
        <v>Information Technology and software development:</v>
      </c>
      <c r="F184" s="6" t="s">
        <v>34</v>
      </c>
      <c r="G184">
        <v>400000</v>
      </c>
      <c r="H184" s="6" t="s">
        <v>484</v>
      </c>
      <c r="I184" s="6" t="s">
        <v>22</v>
      </c>
      <c r="J184">
        <v>1</v>
      </c>
      <c r="K184">
        <v>1</v>
      </c>
      <c r="L184">
        <v>0</v>
      </c>
      <c r="M184">
        <v>0</v>
      </c>
      <c r="N184">
        <v>0</v>
      </c>
      <c r="O184">
        <v>0</v>
      </c>
      <c r="P184">
        <v>0</v>
      </c>
      <c r="Q184">
        <v>0</v>
      </c>
      <c r="R184">
        <v>0</v>
      </c>
      <c r="S184">
        <v>0</v>
      </c>
      <c r="T184">
        <v>0</v>
      </c>
      <c r="U184">
        <v>0</v>
      </c>
      <c r="V184">
        <v>1</v>
      </c>
      <c r="W184">
        <v>0</v>
      </c>
      <c r="X184">
        <v>1</v>
      </c>
      <c r="Y184">
        <v>0</v>
      </c>
      <c r="Z184">
        <v>0</v>
      </c>
      <c r="AA184">
        <v>0</v>
      </c>
      <c r="AB184">
        <v>0</v>
      </c>
      <c r="AC184">
        <v>0</v>
      </c>
      <c r="AD184">
        <v>0</v>
      </c>
      <c r="AE184">
        <v>2</v>
      </c>
      <c r="AF184">
        <v>2</v>
      </c>
    </row>
    <row r="185" spans="1:32" x14ac:dyDescent="0.25">
      <c r="A185" s="6" t="s">
        <v>13</v>
      </c>
      <c r="B185" s="6" t="s">
        <v>491</v>
      </c>
      <c r="C185" s="6" t="s">
        <v>630</v>
      </c>
      <c r="D185" s="6" t="s">
        <v>275</v>
      </c>
      <c r="E185" s="6" t="str">
        <f>VLOOKUP(Table1__4[[#This Row],[Industry]],'Industry Ref'!A:B,2)</f>
        <v>Energy, Engineering and manufacturing</v>
      </c>
      <c r="F185" s="6" t="s">
        <v>17</v>
      </c>
      <c r="G185">
        <v>38000</v>
      </c>
      <c r="H185" s="6" t="s">
        <v>49</v>
      </c>
      <c r="I185" s="6" t="s">
        <v>22</v>
      </c>
      <c r="J185">
        <v>0</v>
      </c>
      <c r="K185">
        <v>0</v>
      </c>
      <c r="L185">
        <v>1</v>
      </c>
      <c r="M185">
        <v>0</v>
      </c>
      <c r="N185">
        <v>0</v>
      </c>
      <c r="O185">
        <v>0</v>
      </c>
      <c r="P185">
        <v>0</v>
      </c>
      <c r="Q185">
        <v>0</v>
      </c>
      <c r="R185">
        <v>0</v>
      </c>
      <c r="S185">
        <v>0</v>
      </c>
      <c r="T185">
        <v>0</v>
      </c>
      <c r="U185">
        <v>0</v>
      </c>
      <c r="V185">
        <v>0</v>
      </c>
      <c r="W185">
        <v>0</v>
      </c>
      <c r="X185">
        <v>0</v>
      </c>
      <c r="Y185">
        <v>0</v>
      </c>
      <c r="Z185">
        <v>0</v>
      </c>
      <c r="AA185">
        <v>1</v>
      </c>
      <c r="AB185">
        <v>0</v>
      </c>
      <c r="AC185">
        <v>0</v>
      </c>
      <c r="AD185">
        <v>0</v>
      </c>
      <c r="AE185">
        <v>1</v>
      </c>
      <c r="AF185">
        <v>1</v>
      </c>
    </row>
    <row r="186" spans="1:32" x14ac:dyDescent="0.25">
      <c r="A186" s="6" t="s">
        <v>42</v>
      </c>
      <c r="B186" s="6" t="s">
        <v>32</v>
      </c>
      <c r="C186" s="6" t="s">
        <v>630</v>
      </c>
      <c r="D186" s="6" t="s">
        <v>24</v>
      </c>
      <c r="E186" s="6" t="str">
        <f>VLOOKUP(Table1__4[[#This Row],[Industry]],'Industry Ref'!A:B,2)</f>
        <v>Information Technology and software development:</v>
      </c>
      <c r="F186" s="6" t="s">
        <v>17</v>
      </c>
      <c r="G186">
        <v>35000</v>
      </c>
      <c r="H186" s="6" t="s">
        <v>49</v>
      </c>
      <c r="I186" s="6" t="s">
        <v>27</v>
      </c>
      <c r="J186">
        <v>0</v>
      </c>
      <c r="K186">
        <v>1</v>
      </c>
      <c r="L186">
        <v>1</v>
      </c>
      <c r="M186">
        <v>0</v>
      </c>
      <c r="N186">
        <v>1</v>
      </c>
      <c r="O186">
        <v>0</v>
      </c>
      <c r="P186">
        <v>0</v>
      </c>
      <c r="Q186">
        <v>0</v>
      </c>
      <c r="R186">
        <v>0</v>
      </c>
      <c r="S186">
        <v>0</v>
      </c>
      <c r="T186">
        <v>0</v>
      </c>
      <c r="U186">
        <v>0</v>
      </c>
      <c r="V186">
        <v>0</v>
      </c>
      <c r="W186">
        <v>0</v>
      </c>
      <c r="X186">
        <v>0</v>
      </c>
      <c r="Y186">
        <v>0</v>
      </c>
      <c r="Z186">
        <v>0</v>
      </c>
      <c r="AA186">
        <v>0</v>
      </c>
      <c r="AB186">
        <v>0</v>
      </c>
      <c r="AC186">
        <v>0</v>
      </c>
      <c r="AD186">
        <v>1</v>
      </c>
      <c r="AE186">
        <v>3</v>
      </c>
      <c r="AF186">
        <v>0</v>
      </c>
    </row>
    <row r="187" spans="1:32" x14ac:dyDescent="0.25">
      <c r="A187" s="6" t="s">
        <v>55</v>
      </c>
      <c r="B187" s="6" t="s">
        <v>487</v>
      </c>
      <c r="C187" s="6" t="s">
        <v>59</v>
      </c>
      <c r="D187" s="6" t="s">
        <v>24</v>
      </c>
      <c r="E187" s="6" t="str">
        <f>VLOOKUP(Table1__4[[#This Row],[Industry]],'Industry Ref'!A:B,2)</f>
        <v>Information Technology and software development:</v>
      </c>
      <c r="F187" s="6" t="s">
        <v>34</v>
      </c>
      <c r="G187">
        <v>150000</v>
      </c>
      <c r="H187" s="6" t="s">
        <v>49</v>
      </c>
      <c r="I187" s="6" t="s">
        <v>27</v>
      </c>
      <c r="J187">
        <v>1</v>
      </c>
      <c r="K187">
        <v>1</v>
      </c>
      <c r="L187">
        <v>1</v>
      </c>
      <c r="M187">
        <v>1</v>
      </c>
      <c r="N187">
        <v>0</v>
      </c>
      <c r="O187">
        <v>0</v>
      </c>
      <c r="P187">
        <v>0</v>
      </c>
      <c r="Q187">
        <v>0</v>
      </c>
      <c r="R187">
        <v>0</v>
      </c>
      <c r="S187">
        <v>0</v>
      </c>
      <c r="T187">
        <v>1</v>
      </c>
      <c r="U187">
        <v>1</v>
      </c>
      <c r="V187">
        <v>1</v>
      </c>
      <c r="W187">
        <v>1</v>
      </c>
      <c r="X187">
        <v>0</v>
      </c>
      <c r="Y187">
        <v>0</v>
      </c>
      <c r="Z187">
        <v>0</v>
      </c>
      <c r="AA187">
        <v>0</v>
      </c>
      <c r="AB187">
        <v>0</v>
      </c>
      <c r="AC187">
        <v>0</v>
      </c>
      <c r="AD187">
        <v>0</v>
      </c>
      <c r="AE187">
        <v>5</v>
      </c>
      <c r="AF187">
        <v>3</v>
      </c>
    </row>
    <row r="188" spans="1:32" x14ac:dyDescent="0.25">
      <c r="A188" s="6" t="s">
        <v>13</v>
      </c>
      <c r="B188" s="6" t="s">
        <v>475</v>
      </c>
      <c r="C188" s="6" t="s">
        <v>15</v>
      </c>
      <c r="D188" s="13" t="s">
        <v>523</v>
      </c>
      <c r="E188" s="13" t="str">
        <f>VLOOKUP(Table1__4[[#This Row],[Industry]],'Industry Ref'!A:B,2)</f>
        <v>Energy, Engineering and manufacturing</v>
      </c>
      <c r="F188" s="6" t="s">
        <v>17</v>
      </c>
      <c r="G188">
        <v>72000</v>
      </c>
      <c r="H188" s="6" t="s">
        <v>49</v>
      </c>
      <c r="I188" s="6" t="s">
        <v>27</v>
      </c>
      <c r="J188">
        <v>1</v>
      </c>
      <c r="K188">
        <v>0</v>
      </c>
      <c r="L188">
        <v>1</v>
      </c>
      <c r="M188">
        <v>0</v>
      </c>
      <c r="N188">
        <v>0</v>
      </c>
      <c r="O188">
        <v>0</v>
      </c>
      <c r="P188">
        <v>0</v>
      </c>
      <c r="Q188">
        <v>0</v>
      </c>
      <c r="R188">
        <v>0</v>
      </c>
      <c r="S188">
        <v>0</v>
      </c>
      <c r="T188">
        <v>0</v>
      </c>
      <c r="U188">
        <v>1</v>
      </c>
      <c r="V188">
        <v>0</v>
      </c>
      <c r="W188">
        <v>1</v>
      </c>
      <c r="X188">
        <v>0</v>
      </c>
      <c r="Y188">
        <v>0</v>
      </c>
      <c r="Z188">
        <v>0</v>
      </c>
      <c r="AA188">
        <v>1</v>
      </c>
      <c r="AB188">
        <v>0</v>
      </c>
      <c r="AC188">
        <v>0</v>
      </c>
      <c r="AD188">
        <v>0</v>
      </c>
      <c r="AE188">
        <v>2</v>
      </c>
      <c r="AF188">
        <v>3</v>
      </c>
    </row>
    <row r="189" spans="1:32" x14ac:dyDescent="0.25">
      <c r="A189" s="6" t="s">
        <v>13</v>
      </c>
      <c r="B189" s="6" t="s">
        <v>491</v>
      </c>
      <c r="C189" s="6" t="s">
        <v>15</v>
      </c>
      <c r="D189" s="6" t="s">
        <v>24</v>
      </c>
      <c r="E189" s="6" t="str">
        <f>VLOOKUP(Table1__4[[#This Row],[Industry]],'Industry Ref'!A:B,2)</f>
        <v>Information Technology and software development:</v>
      </c>
      <c r="F189" s="6" t="s">
        <v>17</v>
      </c>
      <c r="G189">
        <v>92000</v>
      </c>
      <c r="H189" s="6" t="s">
        <v>21</v>
      </c>
      <c r="I189" s="6" t="s">
        <v>27</v>
      </c>
      <c r="J189">
        <v>0</v>
      </c>
      <c r="K189">
        <v>1</v>
      </c>
      <c r="L189">
        <v>1</v>
      </c>
      <c r="M189">
        <v>0</v>
      </c>
      <c r="N189">
        <v>0</v>
      </c>
      <c r="O189">
        <v>0</v>
      </c>
      <c r="P189">
        <v>1</v>
      </c>
      <c r="Q189">
        <v>0</v>
      </c>
      <c r="R189">
        <v>0</v>
      </c>
      <c r="S189">
        <v>0</v>
      </c>
      <c r="T189">
        <v>0</v>
      </c>
      <c r="U189">
        <v>1</v>
      </c>
      <c r="V189">
        <v>1</v>
      </c>
      <c r="W189">
        <v>0</v>
      </c>
      <c r="X189">
        <v>0</v>
      </c>
      <c r="Y189">
        <v>0</v>
      </c>
      <c r="Z189">
        <v>0</v>
      </c>
      <c r="AA189">
        <v>1</v>
      </c>
      <c r="AB189">
        <v>0</v>
      </c>
      <c r="AC189">
        <v>0</v>
      </c>
      <c r="AD189">
        <v>1</v>
      </c>
      <c r="AE189">
        <v>3</v>
      </c>
      <c r="AF189">
        <v>3</v>
      </c>
    </row>
    <row r="190" spans="1:32" x14ac:dyDescent="0.25">
      <c r="A190" s="6" t="s">
        <v>13</v>
      </c>
      <c r="B190" s="6" t="s">
        <v>32</v>
      </c>
      <c r="C190" s="6" t="s">
        <v>630</v>
      </c>
      <c r="D190" s="6" t="s">
        <v>28</v>
      </c>
      <c r="E190" s="6" t="str">
        <f>VLOOKUP(Table1__4[[#This Row],[Industry]],'Industry Ref'!A:B,2)</f>
        <v>Healthcare</v>
      </c>
      <c r="F190" s="6" t="s">
        <v>34</v>
      </c>
      <c r="G190">
        <v>50000</v>
      </c>
      <c r="H190" s="6" t="s">
        <v>484</v>
      </c>
      <c r="I190" s="6" t="s">
        <v>27</v>
      </c>
      <c r="J190">
        <v>0</v>
      </c>
      <c r="K190">
        <v>1</v>
      </c>
      <c r="L190">
        <v>1</v>
      </c>
      <c r="M190">
        <v>0</v>
      </c>
      <c r="N190">
        <v>1</v>
      </c>
      <c r="O190">
        <v>1</v>
      </c>
      <c r="P190">
        <v>0</v>
      </c>
      <c r="Q190">
        <v>0</v>
      </c>
      <c r="R190">
        <v>0</v>
      </c>
      <c r="S190">
        <v>0</v>
      </c>
      <c r="T190">
        <v>0</v>
      </c>
      <c r="U190">
        <v>0</v>
      </c>
      <c r="V190">
        <v>0</v>
      </c>
      <c r="W190">
        <v>0</v>
      </c>
      <c r="X190">
        <v>0</v>
      </c>
      <c r="Y190">
        <v>0</v>
      </c>
      <c r="Z190">
        <v>1</v>
      </c>
      <c r="AA190">
        <v>1</v>
      </c>
      <c r="AB190">
        <v>0</v>
      </c>
      <c r="AC190">
        <v>0</v>
      </c>
      <c r="AD190">
        <v>0</v>
      </c>
      <c r="AE190">
        <v>4</v>
      </c>
      <c r="AF190">
        <v>2</v>
      </c>
    </row>
    <row r="191" spans="1:32" x14ac:dyDescent="0.25">
      <c r="A191" s="6" t="s">
        <v>42</v>
      </c>
      <c r="B191" s="6" t="s">
        <v>491</v>
      </c>
      <c r="C191" s="6" t="s">
        <v>15</v>
      </c>
      <c r="D191" s="6" t="s">
        <v>401</v>
      </c>
      <c r="E191" s="6" t="str">
        <f>VLOOKUP(Table1__4[[#This Row],[Industry]],'Industry Ref'!A:B,2)</f>
        <v>Energy, Engineering and manufacturing</v>
      </c>
      <c r="F191" s="6" t="s">
        <v>17</v>
      </c>
      <c r="G191">
        <v>123000</v>
      </c>
      <c r="H191" s="6" t="s">
        <v>484</v>
      </c>
      <c r="I191" s="6" t="s">
        <v>27</v>
      </c>
      <c r="J191">
        <v>0</v>
      </c>
      <c r="K191">
        <v>1</v>
      </c>
      <c r="L191">
        <v>1</v>
      </c>
      <c r="M191">
        <v>0</v>
      </c>
      <c r="N191">
        <v>0</v>
      </c>
      <c r="O191">
        <v>0</v>
      </c>
      <c r="P191">
        <v>0</v>
      </c>
      <c r="Q191">
        <v>0</v>
      </c>
      <c r="R191">
        <v>0</v>
      </c>
      <c r="S191">
        <v>0</v>
      </c>
      <c r="T191">
        <v>0</v>
      </c>
      <c r="U191">
        <v>1</v>
      </c>
      <c r="V191">
        <v>1</v>
      </c>
      <c r="W191">
        <v>0</v>
      </c>
      <c r="X191">
        <v>1</v>
      </c>
      <c r="Y191">
        <v>0</v>
      </c>
      <c r="Z191">
        <v>0</v>
      </c>
      <c r="AA191">
        <v>1</v>
      </c>
      <c r="AB191">
        <v>0</v>
      </c>
      <c r="AC191">
        <v>0</v>
      </c>
      <c r="AD191">
        <v>0</v>
      </c>
      <c r="AE191">
        <v>2</v>
      </c>
      <c r="AF191">
        <v>4</v>
      </c>
    </row>
    <row r="192" spans="1:32" x14ac:dyDescent="0.25">
      <c r="A192" s="6" t="s">
        <v>127</v>
      </c>
      <c r="B192" s="6" t="s">
        <v>475</v>
      </c>
      <c r="C192" s="6" t="s">
        <v>56</v>
      </c>
      <c r="D192" s="6" t="s">
        <v>244</v>
      </c>
      <c r="E192" s="6" t="str">
        <f>VLOOKUP(Table1__4[[#This Row],[Industry]],'Industry Ref'!A:B,2)</f>
        <v>Banking, Insurance and Finance</v>
      </c>
      <c r="F192" s="6" t="s">
        <v>17</v>
      </c>
      <c r="G192">
        <v>265000</v>
      </c>
      <c r="H192" s="6" t="s">
        <v>49</v>
      </c>
      <c r="I192" s="6" t="s">
        <v>27</v>
      </c>
      <c r="J192">
        <v>1</v>
      </c>
      <c r="K192">
        <v>1</v>
      </c>
      <c r="L192">
        <v>0</v>
      </c>
      <c r="M192">
        <v>1</v>
      </c>
      <c r="N192">
        <v>0</v>
      </c>
      <c r="O192">
        <v>1</v>
      </c>
      <c r="P192">
        <v>1</v>
      </c>
      <c r="Q192">
        <v>0</v>
      </c>
      <c r="R192">
        <v>0</v>
      </c>
      <c r="S192">
        <v>0</v>
      </c>
      <c r="T192">
        <v>0</v>
      </c>
      <c r="U192">
        <v>1</v>
      </c>
      <c r="V192">
        <v>1</v>
      </c>
      <c r="W192">
        <v>1</v>
      </c>
      <c r="X192">
        <v>0</v>
      </c>
      <c r="Y192">
        <v>0</v>
      </c>
      <c r="Z192">
        <v>0</v>
      </c>
      <c r="AA192">
        <v>0</v>
      </c>
      <c r="AB192">
        <v>0</v>
      </c>
      <c r="AC192">
        <v>0</v>
      </c>
      <c r="AD192">
        <v>0</v>
      </c>
      <c r="AE192">
        <v>5</v>
      </c>
      <c r="AF192">
        <v>3</v>
      </c>
    </row>
    <row r="193" spans="1:32" x14ac:dyDescent="0.25">
      <c r="A193" s="6" t="s">
        <v>42</v>
      </c>
      <c r="B193" s="6" t="s">
        <v>475</v>
      </c>
      <c r="C193" s="6" t="s">
        <v>15</v>
      </c>
      <c r="D193" s="6" t="s">
        <v>24</v>
      </c>
      <c r="E193" s="6" t="str">
        <f>VLOOKUP(Table1__4[[#This Row],[Industry]],'Industry Ref'!A:B,2)</f>
        <v>Information Technology and software development:</v>
      </c>
      <c r="F193" s="6" t="s">
        <v>17</v>
      </c>
      <c r="G193">
        <v>50000</v>
      </c>
      <c r="H193" s="6" t="s">
        <v>49</v>
      </c>
      <c r="I193" s="6" t="s">
        <v>22</v>
      </c>
      <c r="J193">
        <v>0</v>
      </c>
      <c r="K193">
        <v>0</v>
      </c>
      <c r="L193">
        <v>0</v>
      </c>
      <c r="M193">
        <v>0</v>
      </c>
      <c r="N193">
        <v>0</v>
      </c>
      <c r="O193">
        <v>0</v>
      </c>
      <c r="P193">
        <v>0</v>
      </c>
      <c r="Q193">
        <v>0</v>
      </c>
      <c r="R193">
        <v>0</v>
      </c>
      <c r="S193">
        <v>0</v>
      </c>
      <c r="T193">
        <v>1</v>
      </c>
      <c r="U193">
        <v>0</v>
      </c>
      <c r="V193">
        <v>0</v>
      </c>
      <c r="W193">
        <v>0</v>
      </c>
      <c r="X193">
        <v>0</v>
      </c>
      <c r="Y193">
        <v>0</v>
      </c>
      <c r="Z193">
        <v>0</v>
      </c>
      <c r="AA193">
        <v>0</v>
      </c>
      <c r="AB193">
        <v>0</v>
      </c>
      <c r="AC193">
        <v>0</v>
      </c>
      <c r="AD193">
        <v>1</v>
      </c>
      <c r="AE193">
        <v>1</v>
      </c>
      <c r="AF193">
        <v>0</v>
      </c>
    </row>
    <row r="194" spans="1:32" x14ac:dyDescent="0.25">
      <c r="A194" s="6" t="s">
        <v>55</v>
      </c>
      <c r="B194" s="6" t="s">
        <v>475</v>
      </c>
      <c r="C194" s="6" t="s">
        <v>56</v>
      </c>
      <c r="D194" s="6" t="s">
        <v>342</v>
      </c>
      <c r="E194" s="6" t="str">
        <f>VLOOKUP(Table1__4[[#This Row],[Industry]],'Industry Ref'!A:B,2)</f>
        <v>Consulting and Business Services</v>
      </c>
      <c r="F194" s="6" t="s">
        <v>34</v>
      </c>
      <c r="G194">
        <v>65000</v>
      </c>
      <c r="H194" s="6" t="s">
        <v>49</v>
      </c>
      <c r="I194" s="6" t="s">
        <v>22</v>
      </c>
      <c r="J194">
        <v>1</v>
      </c>
      <c r="K194">
        <v>1</v>
      </c>
      <c r="L194">
        <v>1</v>
      </c>
      <c r="M194">
        <v>1</v>
      </c>
      <c r="N194">
        <v>0</v>
      </c>
      <c r="O194">
        <v>1</v>
      </c>
      <c r="P194">
        <v>1</v>
      </c>
      <c r="Q194">
        <v>0</v>
      </c>
      <c r="R194">
        <v>0</v>
      </c>
      <c r="S194">
        <v>0</v>
      </c>
      <c r="T194">
        <v>0</v>
      </c>
      <c r="U194">
        <v>0</v>
      </c>
      <c r="V194">
        <v>1</v>
      </c>
      <c r="W194">
        <v>0</v>
      </c>
      <c r="X194">
        <v>0</v>
      </c>
      <c r="Y194">
        <v>0</v>
      </c>
      <c r="Z194">
        <v>0</v>
      </c>
      <c r="AA194">
        <v>0</v>
      </c>
      <c r="AB194">
        <v>0</v>
      </c>
      <c r="AC194">
        <v>0</v>
      </c>
      <c r="AD194">
        <v>0</v>
      </c>
      <c r="AE194">
        <v>6</v>
      </c>
      <c r="AF194">
        <v>1</v>
      </c>
    </row>
    <row r="195" spans="1:32" x14ac:dyDescent="0.25">
      <c r="A195" s="6" t="s">
        <v>42</v>
      </c>
      <c r="B195" s="6" t="s">
        <v>475</v>
      </c>
      <c r="C195" s="6" t="s">
        <v>56</v>
      </c>
      <c r="D195" s="6" t="s">
        <v>24</v>
      </c>
      <c r="E195" s="6" t="str">
        <f>VLOOKUP(Table1__4[[#This Row],[Industry]],'Industry Ref'!A:B,2)</f>
        <v>Information Technology and software development:</v>
      </c>
      <c r="F195" s="6" t="s">
        <v>17</v>
      </c>
      <c r="G195">
        <v>150000</v>
      </c>
      <c r="H195" s="6" t="s">
        <v>49</v>
      </c>
      <c r="I195" s="6" t="s">
        <v>27</v>
      </c>
      <c r="J195">
        <v>0</v>
      </c>
      <c r="K195">
        <v>0</v>
      </c>
      <c r="L195">
        <v>1</v>
      </c>
      <c r="M195">
        <v>0</v>
      </c>
      <c r="N195">
        <v>1</v>
      </c>
      <c r="O195">
        <v>0</v>
      </c>
      <c r="P195">
        <v>0</v>
      </c>
      <c r="Q195">
        <v>0</v>
      </c>
      <c r="R195">
        <v>0</v>
      </c>
      <c r="S195">
        <v>0</v>
      </c>
      <c r="T195">
        <v>0</v>
      </c>
      <c r="U195">
        <v>0</v>
      </c>
      <c r="V195">
        <v>1</v>
      </c>
      <c r="W195">
        <v>0</v>
      </c>
      <c r="X195">
        <v>0</v>
      </c>
      <c r="Y195">
        <v>0</v>
      </c>
      <c r="Z195">
        <v>0</v>
      </c>
      <c r="AA195">
        <v>1</v>
      </c>
      <c r="AB195">
        <v>0</v>
      </c>
      <c r="AC195">
        <v>0</v>
      </c>
      <c r="AD195">
        <v>0</v>
      </c>
      <c r="AE195">
        <v>2</v>
      </c>
      <c r="AF195">
        <v>2</v>
      </c>
    </row>
    <row r="196" spans="1:32" x14ac:dyDescent="0.25">
      <c r="A196" s="6" t="s">
        <v>42</v>
      </c>
      <c r="B196" s="6" t="s">
        <v>491</v>
      </c>
      <c r="C196" s="6" t="s">
        <v>15</v>
      </c>
      <c r="D196" s="6" t="s">
        <v>76</v>
      </c>
      <c r="E196" s="6" t="str">
        <f>VLOOKUP(Table1__4[[#This Row],[Industry]],'Industry Ref'!A:B,2)</f>
        <v>Commerce, Retail and Sales</v>
      </c>
      <c r="F196" s="6" t="s">
        <v>17</v>
      </c>
      <c r="G196">
        <v>50000</v>
      </c>
      <c r="H196" s="6" t="s">
        <v>484</v>
      </c>
      <c r="I196" s="6" t="s">
        <v>27</v>
      </c>
      <c r="J196">
        <v>0</v>
      </c>
      <c r="K196">
        <v>0</v>
      </c>
      <c r="L196">
        <v>1</v>
      </c>
      <c r="M196">
        <v>1</v>
      </c>
      <c r="N196">
        <v>0</v>
      </c>
      <c r="O196">
        <v>0</v>
      </c>
      <c r="P196">
        <v>0</v>
      </c>
      <c r="Q196">
        <v>0</v>
      </c>
      <c r="R196">
        <v>0</v>
      </c>
      <c r="S196">
        <v>0</v>
      </c>
      <c r="T196">
        <v>0</v>
      </c>
      <c r="U196">
        <v>1</v>
      </c>
      <c r="V196">
        <v>1</v>
      </c>
      <c r="W196">
        <v>0</v>
      </c>
      <c r="X196">
        <v>0</v>
      </c>
      <c r="Y196">
        <v>0</v>
      </c>
      <c r="Z196">
        <v>1</v>
      </c>
      <c r="AA196">
        <v>1</v>
      </c>
      <c r="AB196">
        <v>0</v>
      </c>
      <c r="AC196">
        <v>0</v>
      </c>
      <c r="AD196">
        <v>0</v>
      </c>
      <c r="AE196">
        <v>2</v>
      </c>
      <c r="AF196">
        <v>4</v>
      </c>
    </row>
    <row r="197" spans="1:32" x14ac:dyDescent="0.25">
      <c r="A197" s="6" t="s">
        <v>13</v>
      </c>
      <c r="B197" s="6" t="s">
        <v>491</v>
      </c>
      <c r="C197" s="6" t="s">
        <v>15</v>
      </c>
      <c r="D197" s="6" t="s">
        <v>401</v>
      </c>
      <c r="E197" s="6" t="str">
        <f>VLOOKUP(Table1__4[[#This Row],[Industry]],'Industry Ref'!A:B,2)</f>
        <v>Energy, Engineering and manufacturing</v>
      </c>
      <c r="F197" s="6" t="s">
        <v>17</v>
      </c>
      <c r="G197">
        <v>122000</v>
      </c>
      <c r="H197" s="6" t="s">
        <v>21</v>
      </c>
      <c r="I197" s="6" t="s">
        <v>27</v>
      </c>
      <c r="J197">
        <v>0</v>
      </c>
      <c r="K197">
        <v>1</v>
      </c>
      <c r="L197">
        <v>1</v>
      </c>
      <c r="M197">
        <v>1</v>
      </c>
      <c r="N197">
        <v>1</v>
      </c>
      <c r="O197">
        <v>0</v>
      </c>
      <c r="P197">
        <v>0</v>
      </c>
      <c r="Q197">
        <v>0</v>
      </c>
      <c r="R197">
        <v>0</v>
      </c>
      <c r="S197">
        <v>0</v>
      </c>
      <c r="T197">
        <v>0</v>
      </c>
      <c r="U197">
        <v>1</v>
      </c>
      <c r="V197">
        <v>1</v>
      </c>
      <c r="W197">
        <v>1</v>
      </c>
      <c r="X197">
        <v>0</v>
      </c>
      <c r="Y197">
        <v>0</v>
      </c>
      <c r="Z197">
        <v>0</v>
      </c>
      <c r="AA197">
        <v>1</v>
      </c>
      <c r="AB197">
        <v>0</v>
      </c>
      <c r="AC197">
        <v>0</v>
      </c>
      <c r="AD197">
        <v>0</v>
      </c>
      <c r="AE197">
        <v>4</v>
      </c>
      <c r="AF197">
        <v>4</v>
      </c>
    </row>
    <row r="198" spans="1:32" x14ac:dyDescent="0.25">
      <c r="A198" s="6" t="s">
        <v>13</v>
      </c>
      <c r="B198" s="6" t="s">
        <v>491</v>
      </c>
      <c r="C198" s="6" t="s">
        <v>630</v>
      </c>
      <c r="D198" s="6" t="s">
        <v>63</v>
      </c>
      <c r="E198" s="6" t="str">
        <f>VLOOKUP(Table1__4[[#This Row],[Industry]],'Industry Ref'!A:B,2)</f>
        <v>Banking, Insurance and Finance</v>
      </c>
      <c r="F198" s="6" t="s">
        <v>17</v>
      </c>
      <c r="G198">
        <v>70000</v>
      </c>
      <c r="H198" s="6" t="s">
        <v>49</v>
      </c>
      <c r="I198" s="6" t="s">
        <v>27</v>
      </c>
      <c r="J198">
        <v>1</v>
      </c>
      <c r="K198">
        <v>1</v>
      </c>
      <c r="L198">
        <v>0</v>
      </c>
      <c r="M198">
        <v>1</v>
      </c>
      <c r="N198">
        <v>0</v>
      </c>
      <c r="O198">
        <v>0</v>
      </c>
      <c r="P198">
        <v>0</v>
      </c>
      <c r="Q198">
        <v>0</v>
      </c>
      <c r="R198">
        <v>0</v>
      </c>
      <c r="S198">
        <v>0</v>
      </c>
      <c r="T198">
        <v>0</v>
      </c>
      <c r="U198">
        <v>0</v>
      </c>
      <c r="V198">
        <v>1</v>
      </c>
      <c r="W198">
        <v>0</v>
      </c>
      <c r="X198">
        <v>0</v>
      </c>
      <c r="Y198">
        <v>0</v>
      </c>
      <c r="Z198">
        <v>0</v>
      </c>
      <c r="AA198">
        <v>0</v>
      </c>
      <c r="AB198">
        <v>0</v>
      </c>
      <c r="AC198">
        <v>0</v>
      </c>
      <c r="AD198">
        <v>0</v>
      </c>
      <c r="AE198">
        <v>3</v>
      </c>
      <c r="AF198">
        <v>1</v>
      </c>
    </row>
    <row r="199" spans="1:32" x14ac:dyDescent="0.25">
      <c r="A199" s="6" t="s">
        <v>42</v>
      </c>
      <c r="B199" s="6" t="s">
        <v>491</v>
      </c>
      <c r="C199" s="6" t="s">
        <v>15</v>
      </c>
      <c r="D199" s="6" t="s">
        <v>275</v>
      </c>
      <c r="E199" s="6" t="str">
        <f>VLOOKUP(Table1__4[[#This Row],[Industry]],'Industry Ref'!A:B,2)</f>
        <v>Energy, Engineering and manufacturing</v>
      </c>
      <c r="F199" s="6" t="s">
        <v>34</v>
      </c>
      <c r="G199">
        <v>160000</v>
      </c>
      <c r="H199" s="6" t="s">
        <v>49</v>
      </c>
      <c r="I199" s="6" t="s">
        <v>27</v>
      </c>
      <c r="J199">
        <v>0</v>
      </c>
      <c r="K199">
        <v>1</v>
      </c>
      <c r="L199">
        <v>1</v>
      </c>
      <c r="M199">
        <v>1</v>
      </c>
      <c r="N199">
        <v>0</v>
      </c>
      <c r="O199">
        <v>0</v>
      </c>
      <c r="P199">
        <v>0</v>
      </c>
      <c r="Q199">
        <v>0</v>
      </c>
      <c r="R199">
        <v>0</v>
      </c>
      <c r="S199">
        <v>0</v>
      </c>
      <c r="T199">
        <v>0</v>
      </c>
      <c r="U199">
        <v>0</v>
      </c>
      <c r="V199">
        <v>1</v>
      </c>
      <c r="W199">
        <v>1</v>
      </c>
      <c r="X199">
        <v>0</v>
      </c>
      <c r="Y199">
        <v>0</v>
      </c>
      <c r="Z199">
        <v>0</v>
      </c>
      <c r="AA199">
        <v>0</v>
      </c>
      <c r="AB199">
        <v>0</v>
      </c>
      <c r="AC199">
        <v>0</v>
      </c>
      <c r="AD199">
        <v>0</v>
      </c>
      <c r="AE199">
        <v>3</v>
      </c>
      <c r="AF199">
        <v>2</v>
      </c>
    </row>
    <row r="200" spans="1:32" x14ac:dyDescent="0.25">
      <c r="A200" s="6" t="s">
        <v>127</v>
      </c>
      <c r="B200" s="6" t="s">
        <v>491</v>
      </c>
      <c r="C200" s="6" t="s">
        <v>56</v>
      </c>
      <c r="D200" s="6" t="s">
        <v>63</v>
      </c>
      <c r="E200" s="6" t="str">
        <f>VLOOKUP(Table1__4[[#This Row],[Industry]],'Industry Ref'!A:B,2)</f>
        <v>Banking, Insurance and Finance</v>
      </c>
      <c r="F200" s="6" t="s">
        <v>17</v>
      </c>
      <c r="G200">
        <v>200000</v>
      </c>
      <c r="H200" s="6" t="s">
        <v>484</v>
      </c>
      <c r="I200" s="6" t="s">
        <v>27</v>
      </c>
      <c r="J200">
        <v>1</v>
      </c>
      <c r="K200">
        <v>1</v>
      </c>
      <c r="L200">
        <v>1</v>
      </c>
      <c r="M200">
        <v>1</v>
      </c>
      <c r="N200">
        <v>0</v>
      </c>
      <c r="O200">
        <v>0</v>
      </c>
      <c r="P200">
        <v>0</v>
      </c>
      <c r="Q200">
        <v>0</v>
      </c>
      <c r="R200">
        <v>0</v>
      </c>
      <c r="S200">
        <v>0</v>
      </c>
      <c r="T200">
        <v>0</v>
      </c>
      <c r="U200">
        <v>0</v>
      </c>
      <c r="V200">
        <v>1</v>
      </c>
      <c r="W200">
        <v>1</v>
      </c>
      <c r="X200">
        <v>0</v>
      </c>
      <c r="Y200">
        <v>0</v>
      </c>
      <c r="Z200">
        <v>0</v>
      </c>
      <c r="AA200">
        <v>0</v>
      </c>
      <c r="AB200">
        <v>0</v>
      </c>
      <c r="AC200">
        <v>0</v>
      </c>
      <c r="AD200">
        <v>0</v>
      </c>
      <c r="AE200">
        <v>4</v>
      </c>
      <c r="AF200">
        <v>2</v>
      </c>
    </row>
    <row r="201" spans="1:32" x14ac:dyDescent="0.25">
      <c r="A201" s="6" t="s">
        <v>13</v>
      </c>
      <c r="B201" s="6" t="s">
        <v>489</v>
      </c>
      <c r="C201" s="6" t="s">
        <v>56</v>
      </c>
      <c r="D201" s="6" t="s">
        <v>60</v>
      </c>
      <c r="E201" s="6" t="str">
        <f>VLOOKUP(Table1__4[[#This Row],[Industry]],'Industry Ref'!A:B,2)</f>
        <v>Information Technology and software development:</v>
      </c>
      <c r="F201" s="6" t="s">
        <v>17</v>
      </c>
      <c r="G201">
        <v>120000</v>
      </c>
      <c r="H201" s="6" t="s">
        <v>49</v>
      </c>
      <c r="I201" s="6" t="s">
        <v>27</v>
      </c>
      <c r="J201">
        <v>1</v>
      </c>
      <c r="K201">
        <v>1</v>
      </c>
      <c r="L201">
        <v>1</v>
      </c>
      <c r="M201">
        <v>1</v>
      </c>
      <c r="N201">
        <v>0</v>
      </c>
      <c r="O201">
        <v>0</v>
      </c>
      <c r="P201">
        <v>0</v>
      </c>
      <c r="Q201">
        <v>0</v>
      </c>
      <c r="R201">
        <v>0</v>
      </c>
      <c r="S201">
        <v>0</v>
      </c>
      <c r="T201">
        <v>1</v>
      </c>
      <c r="U201">
        <v>1</v>
      </c>
      <c r="V201">
        <v>1</v>
      </c>
      <c r="W201">
        <v>1</v>
      </c>
      <c r="X201">
        <v>0</v>
      </c>
      <c r="Y201">
        <v>0</v>
      </c>
      <c r="Z201">
        <v>0</v>
      </c>
      <c r="AA201">
        <v>1</v>
      </c>
      <c r="AB201">
        <v>0</v>
      </c>
      <c r="AC201">
        <v>0</v>
      </c>
      <c r="AD201">
        <v>0</v>
      </c>
      <c r="AE201">
        <v>5</v>
      </c>
      <c r="AF201">
        <v>4</v>
      </c>
    </row>
    <row r="202" spans="1:32" x14ac:dyDescent="0.25">
      <c r="A202" s="6" t="s">
        <v>13</v>
      </c>
      <c r="B202" s="6" t="s">
        <v>491</v>
      </c>
      <c r="C202" s="6" t="s">
        <v>630</v>
      </c>
      <c r="D202" s="6" t="s">
        <v>524</v>
      </c>
      <c r="E202" s="6" t="str">
        <f>VLOOKUP(Table1__4[[#This Row],[Industry]],'Industry Ref'!A:B,2)</f>
        <v>Other</v>
      </c>
      <c r="F202" s="6" t="s">
        <v>34</v>
      </c>
      <c r="G202">
        <v>50000</v>
      </c>
      <c r="H202" s="6" t="s">
        <v>484</v>
      </c>
      <c r="I202" s="6" t="s">
        <v>22</v>
      </c>
      <c r="J202">
        <v>1</v>
      </c>
      <c r="K202">
        <v>1</v>
      </c>
      <c r="L202">
        <v>1</v>
      </c>
      <c r="M202">
        <v>1</v>
      </c>
      <c r="N202">
        <v>0</v>
      </c>
      <c r="O202">
        <v>1</v>
      </c>
      <c r="P202">
        <v>0</v>
      </c>
      <c r="Q202">
        <v>0</v>
      </c>
      <c r="R202">
        <v>0</v>
      </c>
      <c r="S202">
        <v>0</v>
      </c>
      <c r="T202">
        <v>0</v>
      </c>
      <c r="U202">
        <v>1</v>
      </c>
      <c r="V202">
        <v>0</v>
      </c>
      <c r="W202">
        <v>0</v>
      </c>
      <c r="X202">
        <v>0</v>
      </c>
      <c r="Y202">
        <v>0</v>
      </c>
      <c r="Z202">
        <v>0</v>
      </c>
      <c r="AA202">
        <v>0</v>
      </c>
      <c r="AB202">
        <v>0</v>
      </c>
      <c r="AC202">
        <v>0</v>
      </c>
      <c r="AD202">
        <v>0</v>
      </c>
      <c r="AE202">
        <v>5</v>
      </c>
      <c r="AF202">
        <v>1</v>
      </c>
    </row>
    <row r="203" spans="1:32" x14ac:dyDescent="0.25">
      <c r="A203" s="6" t="s">
        <v>13</v>
      </c>
      <c r="B203" s="6" t="s">
        <v>475</v>
      </c>
      <c r="C203" s="6" t="s">
        <v>56</v>
      </c>
      <c r="D203" s="13" t="s">
        <v>525</v>
      </c>
      <c r="E203" s="13" t="str">
        <f>VLOOKUP(Table1__4[[#This Row],[Industry]],'Industry Ref'!A:B,2)</f>
        <v>Media, Marketing and Advertising</v>
      </c>
      <c r="F203" s="6" t="s">
        <v>17</v>
      </c>
      <c r="G203">
        <v>62500</v>
      </c>
      <c r="H203" s="6" t="s">
        <v>49</v>
      </c>
      <c r="I203" s="6" t="s">
        <v>27</v>
      </c>
      <c r="J203">
        <v>0</v>
      </c>
      <c r="K203">
        <v>1</v>
      </c>
      <c r="L203">
        <v>0</v>
      </c>
      <c r="M203">
        <v>0</v>
      </c>
      <c r="N203">
        <v>0</v>
      </c>
      <c r="O203">
        <v>0</v>
      </c>
      <c r="P203">
        <v>0</v>
      </c>
      <c r="Q203">
        <v>0</v>
      </c>
      <c r="R203">
        <v>0</v>
      </c>
      <c r="S203">
        <v>0</v>
      </c>
      <c r="T203">
        <v>0</v>
      </c>
      <c r="U203">
        <v>0</v>
      </c>
      <c r="V203">
        <v>1</v>
      </c>
      <c r="W203">
        <v>0</v>
      </c>
      <c r="X203">
        <v>0</v>
      </c>
      <c r="Y203">
        <v>0</v>
      </c>
      <c r="Z203">
        <v>0</v>
      </c>
      <c r="AA203">
        <v>0</v>
      </c>
      <c r="AB203">
        <v>0</v>
      </c>
      <c r="AC203">
        <v>0</v>
      </c>
      <c r="AD203">
        <v>0</v>
      </c>
      <c r="AE203">
        <v>1</v>
      </c>
      <c r="AF203">
        <v>1</v>
      </c>
    </row>
    <row r="204" spans="1:32" x14ac:dyDescent="0.25">
      <c r="A204" s="6" t="s">
        <v>127</v>
      </c>
      <c r="B204" s="6" t="s">
        <v>491</v>
      </c>
      <c r="C204" s="6" t="s">
        <v>15</v>
      </c>
      <c r="D204" s="6" t="s">
        <v>28</v>
      </c>
      <c r="E204" s="6" t="str">
        <f>VLOOKUP(Table1__4[[#This Row],[Industry]],'Industry Ref'!A:B,2)</f>
        <v>Healthcare</v>
      </c>
      <c r="F204" s="6" t="s">
        <v>34</v>
      </c>
      <c r="G204">
        <v>75000</v>
      </c>
      <c r="H204" s="6" t="s">
        <v>484</v>
      </c>
      <c r="I204" s="6" t="s">
        <v>27</v>
      </c>
      <c r="J204">
        <v>1</v>
      </c>
      <c r="K204">
        <v>1</v>
      </c>
      <c r="L204">
        <v>1</v>
      </c>
      <c r="M204">
        <v>0</v>
      </c>
      <c r="N204">
        <v>0</v>
      </c>
      <c r="O204">
        <v>1</v>
      </c>
      <c r="P204">
        <v>0</v>
      </c>
      <c r="Q204">
        <v>0</v>
      </c>
      <c r="R204">
        <v>0</v>
      </c>
      <c r="S204">
        <v>0</v>
      </c>
      <c r="T204">
        <v>0</v>
      </c>
      <c r="U204">
        <v>0</v>
      </c>
      <c r="V204">
        <v>1</v>
      </c>
      <c r="W204">
        <v>1</v>
      </c>
      <c r="X204">
        <v>0</v>
      </c>
      <c r="Y204">
        <v>0</v>
      </c>
      <c r="Z204">
        <v>1</v>
      </c>
      <c r="AA204">
        <v>1</v>
      </c>
      <c r="AB204">
        <v>0</v>
      </c>
      <c r="AC204">
        <v>0</v>
      </c>
      <c r="AD204">
        <v>0</v>
      </c>
      <c r="AE204">
        <v>4</v>
      </c>
      <c r="AF204">
        <v>4</v>
      </c>
    </row>
    <row r="205" spans="1:32" x14ac:dyDescent="0.25">
      <c r="A205" s="6" t="s">
        <v>13</v>
      </c>
      <c r="B205" s="6" t="s">
        <v>32</v>
      </c>
      <c r="C205" s="6" t="s">
        <v>630</v>
      </c>
      <c r="D205" s="6" t="s">
        <v>274</v>
      </c>
      <c r="E205" s="6" t="str">
        <f>VLOOKUP(Table1__4[[#This Row],[Industry]],'Industry Ref'!A:B,2)</f>
        <v>Banking, Insurance and Finance</v>
      </c>
      <c r="F205" s="6" t="s">
        <v>34</v>
      </c>
      <c r="G205">
        <v>40000</v>
      </c>
      <c r="H205" s="6" t="s">
        <v>21</v>
      </c>
      <c r="I205" s="6" t="s">
        <v>27</v>
      </c>
      <c r="J205">
        <v>1</v>
      </c>
      <c r="K205">
        <v>0</v>
      </c>
      <c r="L205">
        <v>1</v>
      </c>
      <c r="M205">
        <v>0</v>
      </c>
      <c r="N205">
        <v>0</v>
      </c>
      <c r="O205">
        <v>0</v>
      </c>
      <c r="P205">
        <v>0</v>
      </c>
      <c r="Q205">
        <v>0</v>
      </c>
      <c r="R205">
        <v>0</v>
      </c>
      <c r="S205">
        <v>0</v>
      </c>
      <c r="T205">
        <v>0</v>
      </c>
      <c r="U205">
        <v>0</v>
      </c>
      <c r="V205">
        <v>0</v>
      </c>
      <c r="W205">
        <v>0</v>
      </c>
      <c r="X205">
        <v>0</v>
      </c>
      <c r="Y205">
        <v>0</v>
      </c>
      <c r="Z205">
        <v>0</v>
      </c>
      <c r="AA205">
        <v>1</v>
      </c>
      <c r="AB205">
        <v>0</v>
      </c>
      <c r="AC205">
        <v>0</v>
      </c>
      <c r="AD205">
        <v>0</v>
      </c>
      <c r="AE205">
        <v>2</v>
      </c>
      <c r="AF205">
        <v>1</v>
      </c>
    </row>
    <row r="206" spans="1:32" x14ac:dyDescent="0.25">
      <c r="A206" s="6" t="s">
        <v>55</v>
      </c>
      <c r="B206" s="6" t="s">
        <v>32</v>
      </c>
      <c r="C206" s="6" t="s">
        <v>630</v>
      </c>
      <c r="D206" s="6" t="s">
        <v>492</v>
      </c>
      <c r="E206" s="6" t="str">
        <f>VLOOKUP(Table1__4[[#This Row],[Industry]],'Industry Ref'!A:B,2)</f>
        <v>Information Technology and software development:</v>
      </c>
      <c r="F206" s="6" t="s">
        <v>17</v>
      </c>
      <c r="G206">
        <v>35000</v>
      </c>
      <c r="H206" s="6" t="s">
        <v>484</v>
      </c>
      <c r="I206" s="6" t="s">
        <v>27</v>
      </c>
      <c r="J206">
        <v>1</v>
      </c>
      <c r="K206">
        <v>1</v>
      </c>
      <c r="L206">
        <v>0</v>
      </c>
      <c r="M206">
        <v>0</v>
      </c>
      <c r="N206">
        <v>0</v>
      </c>
      <c r="O206">
        <v>0</v>
      </c>
      <c r="P206">
        <v>1</v>
      </c>
      <c r="Q206">
        <v>0</v>
      </c>
      <c r="R206">
        <v>0</v>
      </c>
      <c r="S206">
        <v>0</v>
      </c>
      <c r="T206">
        <v>0</v>
      </c>
      <c r="U206">
        <v>0</v>
      </c>
      <c r="V206">
        <v>0</v>
      </c>
      <c r="W206">
        <v>0</v>
      </c>
      <c r="X206">
        <v>0</v>
      </c>
      <c r="Y206">
        <v>0</v>
      </c>
      <c r="Z206">
        <v>0</v>
      </c>
      <c r="AA206">
        <v>0</v>
      </c>
      <c r="AB206">
        <v>0</v>
      </c>
      <c r="AC206">
        <v>0</v>
      </c>
      <c r="AD206">
        <v>1</v>
      </c>
      <c r="AE206">
        <v>3</v>
      </c>
      <c r="AF206">
        <v>0</v>
      </c>
    </row>
    <row r="207" spans="1:32" x14ac:dyDescent="0.25">
      <c r="A207" s="6" t="s">
        <v>13</v>
      </c>
      <c r="B207" s="6" t="s">
        <v>475</v>
      </c>
      <c r="C207" s="6" t="s">
        <v>15</v>
      </c>
      <c r="D207" s="6" t="s">
        <v>28</v>
      </c>
      <c r="E207" s="6" t="str">
        <f>VLOOKUP(Table1__4[[#This Row],[Industry]],'Industry Ref'!A:B,2)</f>
        <v>Healthcare</v>
      </c>
      <c r="F207" s="6" t="s">
        <v>17</v>
      </c>
      <c r="G207">
        <v>45000</v>
      </c>
      <c r="H207" s="6" t="s">
        <v>21</v>
      </c>
      <c r="I207" s="6" t="s">
        <v>27</v>
      </c>
      <c r="J207">
        <v>1</v>
      </c>
      <c r="K207">
        <v>1</v>
      </c>
      <c r="L207">
        <v>1</v>
      </c>
      <c r="M207">
        <v>1</v>
      </c>
      <c r="N207">
        <v>0</v>
      </c>
      <c r="O207">
        <v>0</v>
      </c>
      <c r="P207">
        <v>0</v>
      </c>
      <c r="Q207">
        <v>0</v>
      </c>
      <c r="R207">
        <v>1</v>
      </c>
      <c r="S207">
        <v>1</v>
      </c>
      <c r="T207">
        <v>0</v>
      </c>
      <c r="U207">
        <v>1</v>
      </c>
      <c r="V207">
        <v>0</v>
      </c>
      <c r="W207">
        <v>0</v>
      </c>
      <c r="X207">
        <v>0</v>
      </c>
      <c r="Y207">
        <v>0</v>
      </c>
      <c r="Z207">
        <v>1</v>
      </c>
      <c r="AA207">
        <v>0</v>
      </c>
      <c r="AB207">
        <v>0</v>
      </c>
      <c r="AC207">
        <v>0</v>
      </c>
      <c r="AD207">
        <v>0</v>
      </c>
      <c r="AE207">
        <v>6</v>
      </c>
      <c r="AF207">
        <v>2</v>
      </c>
    </row>
    <row r="208" spans="1:32" x14ac:dyDescent="0.25">
      <c r="A208" s="6" t="s">
        <v>13</v>
      </c>
      <c r="B208" s="6" t="s">
        <v>475</v>
      </c>
      <c r="C208" s="6" t="s">
        <v>56</v>
      </c>
      <c r="D208" s="6" t="s">
        <v>367</v>
      </c>
      <c r="E208" s="6" t="str">
        <f>VLOOKUP(Table1__4[[#This Row],[Industry]],'Industry Ref'!A:B,2)</f>
        <v>Environment and Agriculture</v>
      </c>
      <c r="F208" s="6" t="s">
        <v>17</v>
      </c>
      <c r="G208">
        <v>150000</v>
      </c>
      <c r="H208" s="6" t="s">
        <v>49</v>
      </c>
      <c r="I208" s="6" t="s">
        <v>22</v>
      </c>
      <c r="J208">
        <v>1</v>
      </c>
      <c r="K208">
        <v>1</v>
      </c>
      <c r="L208">
        <v>1</v>
      </c>
      <c r="M208">
        <v>1</v>
      </c>
      <c r="N208">
        <v>0</v>
      </c>
      <c r="O208">
        <v>0</v>
      </c>
      <c r="P208">
        <v>1</v>
      </c>
      <c r="Q208">
        <v>0</v>
      </c>
      <c r="R208">
        <v>0</v>
      </c>
      <c r="S208">
        <v>0</v>
      </c>
      <c r="T208">
        <v>0</v>
      </c>
      <c r="U208">
        <v>0</v>
      </c>
      <c r="V208">
        <v>0</v>
      </c>
      <c r="W208">
        <v>0</v>
      </c>
      <c r="X208">
        <v>0</v>
      </c>
      <c r="Y208">
        <v>0</v>
      </c>
      <c r="Z208">
        <v>0</v>
      </c>
      <c r="AA208">
        <v>0</v>
      </c>
      <c r="AB208">
        <v>0</v>
      </c>
      <c r="AC208">
        <v>0</v>
      </c>
      <c r="AD208">
        <v>1</v>
      </c>
      <c r="AE208">
        <v>5</v>
      </c>
      <c r="AF208">
        <v>0</v>
      </c>
    </row>
    <row r="209" spans="1:32" x14ac:dyDescent="0.25">
      <c r="A209" s="6" t="s">
        <v>42</v>
      </c>
      <c r="B209" s="6" t="s">
        <v>475</v>
      </c>
      <c r="C209" s="6" t="s">
        <v>15</v>
      </c>
      <c r="D209" s="6" t="s">
        <v>24</v>
      </c>
      <c r="E209" s="6" t="str">
        <f>VLOOKUP(Table1__4[[#This Row],[Industry]],'Industry Ref'!A:B,2)</f>
        <v>Information Technology and software development:</v>
      </c>
      <c r="F209" s="6" t="s">
        <v>17</v>
      </c>
      <c r="G209">
        <v>65000</v>
      </c>
      <c r="H209" s="6" t="s">
        <v>49</v>
      </c>
      <c r="I209" s="6" t="s">
        <v>22</v>
      </c>
      <c r="J209">
        <v>0</v>
      </c>
      <c r="K209">
        <v>1</v>
      </c>
      <c r="L209">
        <v>1</v>
      </c>
      <c r="M209">
        <v>1</v>
      </c>
      <c r="N209">
        <v>0</v>
      </c>
      <c r="O209">
        <v>0</v>
      </c>
      <c r="P209">
        <v>0</v>
      </c>
      <c r="Q209">
        <v>0</v>
      </c>
      <c r="R209">
        <v>0</v>
      </c>
      <c r="S209">
        <v>0</v>
      </c>
      <c r="T209">
        <v>1</v>
      </c>
      <c r="U209">
        <v>0</v>
      </c>
      <c r="V209">
        <v>0</v>
      </c>
      <c r="W209">
        <v>1</v>
      </c>
      <c r="X209">
        <v>0</v>
      </c>
      <c r="Y209">
        <v>0</v>
      </c>
      <c r="Z209">
        <v>0</v>
      </c>
      <c r="AA209">
        <v>1</v>
      </c>
      <c r="AB209">
        <v>0</v>
      </c>
      <c r="AC209">
        <v>0</v>
      </c>
      <c r="AD209">
        <v>0</v>
      </c>
      <c r="AE209">
        <v>4</v>
      </c>
      <c r="AF209">
        <v>2</v>
      </c>
    </row>
    <row r="210" spans="1:32" x14ac:dyDescent="0.25">
      <c r="A210" s="6" t="s">
        <v>13</v>
      </c>
      <c r="B210" s="6" t="s">
        <v>32</v>
      </c>
      <c r="C210" s="6" t="s">
        <v>630</v>
      </c>
      <c r="D210" s="6" t="s">
        <v>526</v>
      </c>
      <c r="E210" s="6" t="str">
        <f>VLOOKUP(Table1__4[[#This Row],[Industry]],'Industry Ref'!A:B,2)</f>
        <v>Energy, Engineering and manufacturing</v>
      </c>
      <c r="F210" s="6" t="s">
        <v>34</v>
      </c>
      <c r="G210">
        <v>25000</v>
      </c>
      <c r="H210" s="6" t="s">
        <v>49</v>
      </c>
      <c r="I210" s="6" t="s">
        <v>27</v>
      </c>
      <c r="J210">
        <v>1</v>
      </c>
      <c r="K210">
        <v>1</v>
      </c>
      <c r="L210">
        <v>1</v>
      </c>
      <c r="M210">
        <v>1</v>
      </c>
      <c r="N210">
        <v>0</v>
      </c>
      <c r="O210">
        <v>0</v>
      </c>
      <c r="P210">
        <v>0</v>
      </c>
      <c r="Q210">
        <v>0</v>
      </c>
      <c r="R210">
        <v>0</v>
      </c>
      <c r="S210">
        <v>0</v>
      </c>
      <c r="T210">
        <v>0</v>
      </c>
      <c r="U210">
        <v>0</v>
      </c>
      <c r="V210">
        <v>0</v>
      </c>
      <c r="W210">
        <v>0</v>
      </c>
      <c r="X210">
        <v>0</v>
      </c>
      <c r="Y210">
        <v>0</v>
      </c>
      <c r="Z210">
        <v>0</v>
      </c>
      <c r="AA210">
        <v>0</v>
      </c>
      <c r="AB210">
        <v>0</v>
      </c>
      <c r="AC210">
        <v>0</v>
      </c>
      <c r="AD210">
        <v>1</v>
      </c>
      <c r="AE210">
        <v>4</v>
      </c>
      <c r="AF210">
        <v>0</v>
      </c>
    </row>
    <row r="211" spans="1:32" x14ac:dyDescent="0.25">
      <c r="A211" s="6" t="s">
        <v>13</v>
      </c>
      <c r="B211" s="6" t="s">
        <v>491</v>
      </c>
      <c r="C211" s="6" t="s">
        <v>15</v>
      </c>
      <c r="D211" s="6" t="s">
        <v>527</v>
      </c>
      <c r="E211" s="6" t="str">
        <f>VLOOKUP(Table1__4[[#This Row],[Industry]],'Industry Ref'!A:B,2)</f>
        <v>Information Technology and software development:</v>
      </c>
      <c r="F211" s="6" t="s">
        <v>17</v>
      </c>
      <c r="G211">
        <v>60000</v>
      </c>
      <c r="H211" s="6" t="s">
        <v>49</v>
      </c>
      <c r="I211" s="6" t="s">
        <v>27</v>
      </c>
      <c r="J211">
        <v>1</v>
      </c>
      <c r="K211">
        <v>1</v>
      </c>
      <c r="L211">
        <v>1</v>
      </c>
      <c r="M211">
        <v>0</v>
      </c>
      <c r="N211">
        <v>1</v>
      </c>
      <c r="O211">
        <v>0</v>
      </c>
      <c r="P211">
        <v>0</v>
      </c>
      <c r="Q211">
        <v>1</v>
      </c>
      <c r="R211">
        <v>0</v>
      </c>
      <c r="S211">
        <v>0</v>
      </c>
      <c r="T211">
        <v>0</v>
      </c>
      <c r="U211">
        <v>0</v>
      </c>
      <c r="V211">
        <v>1</v>
      </c>
      <c r="W211">
        <v>1</v>
      </c>
      <c r="X211">
        <v>0</v>
      </c>
      <c r="Y211">
        <v>0</v>
      </c>
      <c r="Z211">
        <v>0</v>
      </c>
      <c r="AA211">
        <v>0</v>
      </c>
      <c r="AB211">
        <v>0</v>
      </c>
      <c r="AC211">
        <v>0</v>
      </c>
      <c r="AD211">
        <v>0</v>
      </c>
      <c r="AE211">
        <v>5</v>
      </c>
      <c r="AF211">
        <v>2</v>
      </c>
    </row>
    <row r="212" spans="1:32" x14ac:dyDescent="0.25">
      <c r="A212" s="6" t="s">
        <v>13</v>
      </c>
      <c r="B212" s="6" t="s">
        <v>491</v>
      </c>
      <c r="C212" s="6" t="s">
        <v>630</v>
      </c>
      <c r="D212" s="6" t="s">
        <v>424</v>
      </c>
      <c r="E212" s="6" t="str">
        <f>VLOOKUP(Table1__4[[#This Row],[Industry]],'Industry Ref'!A:B,2)</f>
        <v>Information Technology and software development:</v>
      </c>
      <c r="F212" s="6" t="s">
        <v>17</v>
      </c>
      <c r="G212">
        <v>456889</v>
      </c>
      <c r="H212" s="6" t="s">
        <v>49</v>
      </c>
      <c r="I212" s="6" t="s">
        <v>27</v>
      </c>
      <c r="J212">
        <v>1</v>
      </c>
      <c r="K212">
        <v>1</v>
      </c>
      <c r="L212">
        <v>0</v>
      </c>
      <c r="M212">
        <v>0</v>
      </c>
      <c r="N212">
        <v>1</v>
      </c>
      <c r="O212">
        <v>0</v>
      </c>
      <c r="P212">
        <v>0</v>
      </c>
      <c r="Q212">
        <v>1</v>
      </c>
      <c r="R212">
        <v>0</v>
      </c>
      <c r="S212">
        <v>0</v>
      </c>
      <c r="T212">
        <v>0</v>
      </c>
      <c r="U212">
        <v>1</v>
      </c>
      <c r="V212">
        <v>1</v>
      </c>
      <c r="W212">
        <v>1</v>
      </c>
      <c r="X212">
        <v>0</v>
      </c>
      <c r="Y212">
        <v>0</v>
      </c>
      <c r="Z212">
        <v>0</v>
      </c>
      <c r="AA212">
        <v>0</v>
      </c>
      <c r="AB212">
        <v>0</v>
      </c>
      <c r="AC212">
        <v>0</v>
      </c>
      <c r="AD212">
        <v>0</v>
      </c>
      <c r="AE212">
        <v>4</v>
      </c>
      <c r="AF212">
        <v>3</v>
      </c>
    </row>
    <row r="213" spans="1:32" x14ac:dyDescent="0.25">
      <c r="A213" s="6" t="s">
        <v>127</v>
      </c>
      <c r="B213" s="6" t="s">
        <v>475</v>
      </c>
      <c r="C213" s="6" t="s">
        <v>15</v>
      </c>
      <c r="D213" s="6" t="s">
        <v>46</v>
      </c>
      <c r="E213" s="6" t="str">
        <f>VLOOKUP(Table1__4[[#This Row],[Industry]],'Industry Ref'!A:B,2)</f>
        <v>Education and Research</v>
      </c>
      <c r="F213" s="6" t="s">
        <v>34</v>
      </c>
      <c r="G213">
        <v>90000</v>
      </c>
      <c r="H213" s="6" t="s">
        <v>49</v>
      </c>
      <c r="I213" s="6" t="s">
        <v>27</v>
      </c>
      <c r="J213">
        <v>1</v>
      </c>
      <c r="K213">
        <v>0</v>
      </c>
      <c r="L213">
        <v>0</v>
      </c>
      <c r="M213">
        <v>0</v>
      </c>
      <c r="N213">
        <v>0</v>
      </c>
      <c r="O213">
        <v>0</v>
      </c>
      <c r="P213">
        <v>0</v>
      </c>
      <c r="Q213">
        <v>0</v>
      </c>
      <c r="R213">
        <v>0</v>
      </c>
      <c r="S213">
        <v>1</v>
      </c>
      <c r="T213">
        <v>0</v>
      </c>
      <c r="U213">
        <v>0</v>
      </c>
      <c r="V213">
        <v>1</v>
      </c>
      <c r="W213">
        <v>1</v>
      </c>
      <c r="X213">
        <v>0</v>
      </c>
      <c r="Y213">
        <v>0</v>
      </c>
      <c r="Z213">
        <v>0</v>
      </c>
      <c r="AA213">
        <v>0</v>
      </c>
      <c r="AB213">
        <v>0</v>
      </c>
      <c r="AC213">
        <v>0</v>
      </c>
      <c r="AD213">
        <v>0</v>
      </c>
      <c r="AE213">
        <v>2</v>
      </c>
      <c r="AF213">
        <v>2</v>
      </c>
    </row>
    <row r="214" spans="1:32" x14ac:dyDescent="0.25">
      <c r="A214" s="6" t="s">
        <v>42</v>
      </c>
      <c r="B214" s="6" t="s">
        <v>475</v>
      </c>
      <c r="C214" s="6" t="s">
        <v>15</v>
      </c>
      <c r="D214" s="6" t="s">
        <v>426</v>
      </c>
      <c r="E214" s="6" t="str">
        <f>VLOOKUP(Table1__4[[#This Row],[Industry]],'Industry Ref'!A:B,2)</f>
        <v>Other</v>
      </c>
      <c r="F214" s="6" t="s">
        <v>17</v>
      </c>
      <c r="G214">
        <v>191666</v>
      </c>
      <c r="H214" s="6" t="s">
        <v>484</v>
      </c>
      <c r="I214" s="6" t="s">
        <v>22</v>
      </c>
      <c r="J214">
        <v>0</v>
      </c>
      <c r="K214">
        <v>0</v>
      </c>
      <c r="L214">
        <v>1</v>
      </c>
      <c r="M214">
        <v>0</v>
      </c>
      <c r="N214">
        <v>1</v>
      </c>
      <c r="O214">
        <v>0</v>
      </c>
      <c r="P214">
        <v>0</v>
      </c>
      <c r="Q214">
        <v>0</v>
      </c>
      <c r="R214">
        <v>0</v>
      </c>
      <c r="S214">
        <v>0</v>
      </c>
      <c r="T214">
        <v>1</v>
      </c>
      <c r="U214">
        <v>0</v>
      </c>
      <c r="V214">
        <v>1</v>
      </c>
      <c r="W214">
        <v>1</v>
      </c>
      <c r="X214">
        <v>0</v>
      </c>
      <c r="Y214">
        <v>0</v>
      </c>
      <c r="Z214">
        <v>0</v>
      </c>
      <c r="AA214">
        <v>1</v>
      </c>
      <c r="AB214">
        <v>0</v>
      </c>
      <c r="AC214">
        <v>0</v>
      </c>
      <c r="AD214">
        <v>1</v>
      </c>
      <c r="AE214">
        <v>3</v>
      </c>
      <c r="AF214">
        <v>3</v>
      </c>
    </row>
    <row r="215" spans="1:32" x14ac:dyDescent="0.25">
      <c r="A215" s="6" t="s">
        <v>13</v>
      </c>
      <c r="B215" s="6" t="s">
        <v>32</v>
      </c>
      <c r="C215" s="6" t="s">
        <v>15</v>
      </c>
      <c r="D215" s="13" t="s">
        <v>228</v>
      </c>
      <c r="E215" s="13" t="str">
        <f>VLOOKUP(Table1__4[[#This Row],[Industry]],'Industry Ref'!A:B,2)</f>
        <v>Commerce, Retail and Sales</v>
      </c>
      <c r="F215" s="6" t="s">
        <v>17</v>
      </c>
      <c r="G215">
        <v>18000</v>
      </c>
      <c r="H215" s="6" t="s">
        <v>49</v>
      </c>
      <c r="I215" s="6" t="s">
        <v>27</v>
      </c>
      <c r="J215">
        <v>0</v>
      </c>
      <c r="K215">
        <v>0</v>
      </c>
      <c r="L215">
        <v>1</v>
      </c>
      <c r="M215">
        <v>0</v>
      </c>
      <c r="N215">
        <v>0</v>
      </c>
      <c r="O215">
        <v>0</v>
      </c>
      <c r="P215">
        <v>0</v>
      </c>
      <c r="Q215">
        <v>0</v>
      </c>
      <c r="R215">
        <v>0</v>
      </c>
      <c r="S215">
        <v>0</v>
      </c>
      <c r="T215">
        <v>0</v>
      </c>
      <c r="U215">
        <v>0</v>
      </c>
      <c r="V215">
        <v>0</v>
      </c>
      <c r="W215">
        <v>0</v>
      </c>
      <c r="X215">
        <v>0</v>
      </c>
      <c r="Y215">
        <v>0</v>
      </c>
      <c r="Z215">
        <v>0</v>
      </c>
      <c r="AA215">
        <v>0</v>
      </c>
      <c r="AB215">
        <v>0</v>
      </c>
      <c r="AC215">
        <v>0</v>
      </c>
      <c r="AD215">
        <v>1</v>
      </c>
      <c r="AE215">
        <v>1</v>
      </c>
      <c r="AF215">
        <v>0</v>
      </c>
    </row>
    <row r="216" spans="1:32" x14ac:dyDescent="0.25">
      <c r="A216" s="6" t="s">
        <v>13</v>
      </c>
      <c r="B216" s="6" t="s">
        <v>475</v>
      </c>
      <c r="C216" s="6" t="s">
        <v>56</v>
      </c>
      <c r="D216" s="6" t="s">
        <v>162</v>
      </c>
      <c r="E216" s="6" t="str">
        <f>VLOOKUP(Table1__4[[#This Row],[Industry]],'Industry Ref'!A:B,2)</f>
        <v>Education and Research</v>
      </c>
      <c r="F216" s="6" t="s">
        <v>17</v>
      </c>
      <c r="G216">
        <v>100000</v>
      </c>
      <c r="H216" s="6" t="s">
        <v>484</v>
      </c>
      <c r="I216" s="6" t="s">
        <v>27</v>
      </c>
      <c r="J216">
        <v>0</v>
      </c>
      <c r="K216">
        <v>0</v>
      </c>
      <c r="L216">
        <v>0</v>
      </c>
      <c r="M216">
        <v>0</v>
      </c>
      <c r="N216">
        <v>0</v>
      </c>
      <c r="O216">
        <v>0</v>
      </c>
      <c r="P216">
        <v>0</v>
      </c>
      <c r="Q216">
        <v>0</v>
      </c>
      <c r="R216">
        <v>1</v>
      </c>
      <c r="S216">
        <v>0</v>
      </c>
      <c r="T216">
        <v>0</v>
      </c>
      <c r="U216">
        <v>1</v>
      </c>
      <c r="V216">
        <v>1</v>
      </c>
      <c r="W216">
        <v>1</v>
      </c>
      <c r="X216">
        <v>0</v>
      </c>
      <c r="Y216">
        <v>0</v>
      </c>
      <c r="Z216">
        <v>0</v>
      </c>
      <c r="AA216">
        <v>1</v>
      </c>
      <c r="AB216">
        <v>0</v>
      </c>
      <c r="AC216">
        <v>0</v>
      </c>
      <c r="AD216">
        <v>0</v>
      </c>
      <c r="AE216">
        <v>1</v>
      </c>
      <c r="AF216">
        <v>4</v>
      </c>
    </row>
    <row r="217" spans="1:32" x14ac:dyDescent="0.25">
      <c r="A217" s="6" t="s">
        <v>13</v>
      </c>
      <c r="B217" s="6" t="s">
        <v>491</v>
      </c>
      <c r="C217" s="6" t="s">
        <v>15</v>
      </c>
      <c r="D217" s="6" t="s">
        <v>501</v>
      </c>
      <c r="E217" s="6" t="str">
        <f>VLOOKUP(Table1__4[[#This Row],[Industry]],'Industry Ref'!A:B,2)</f>
        <v>Media, Marketing and Advertising</v>
      </c>
      <c r="F217" s="6" t="s">
        <v>34</v>
      </c>
      <c r="G217">
        <v>55000</v>
      </c>
      <c r="H217" s="6" t="s">
        <v>49</v>
      </c>
      <c r="I217" s="6" t="s">
        <v>27</v>
      </c>
      <c r="J217">
        <v>0</v>
      </c>
      <c r="K217">
        <v>0</v>
      </c>
      <c r="L217">
        <v>1</v>
      </c>
      <c r="M217">
        <v>0</v>
      </c>
      <c r="N217">
        <v>0</v>
      </c>
      <c r="O217">
        <v>0</v>
      </c>
      <c r="P217">
        <v>0</v>
      </c>
      <c r="Q217">
        <v>0</v>
      </c>
      <c r="R217">
        <v>0</v>
      </c>
      <c r="S217">
        <v>0</v>
      </c>
      <c r="T217">
        <v>0</v>
      </c>
      <c r="U217">
        <v>0</v>
      </c>
      <c r="V217">
        <v>1</v>
      </c>
      <c r="W217">
        <v>0</v>
      </c>
      <c r="X217">
        <v>0</v>
      </c>
      <c r="Y217">
        <v>0</v>
      </c>
      <c r="Z217">
        <v>0</v>
      </c>
      <c r="AA217">
        <v>0</v>
      </c>
      <c r="AB217">
        <v>0</v>
      </c>
      <c r="AC217">
        <v>0</v>
      </c>
      <c r="AD217">
        <v>0</v>
      </c>
      <c r="AE217">
        <v>1</v>
      </c>
      <c r="AF217">
        <v>1</v>
      </c>
    </row>
    <row r="218" spans="1:32" x14ac:dyDescent="0.25">
      <c r="A218" s="6" t="s">
        <v>13</v>
      </c>
      <c r="B218" s="6" t="s">
        <v>475</v>
      </c>
      <c r="C218" s="6" t="s">
        <v>56</v>
      </c>
      <c r="D218" s="6" t="s">
        <v>24</v>
      </c>
      <c r="E218" s="6" t="str">
        <f>VLOOKUP(Table1__4[[#This Row],[Industry]],'Industry Ref'!A:B,2)</f>
        <v>Information Technology and software development:</v>
      </c>
      <c r="F218" s="6" t="s">
        <v>34</v>
      </c>
      <c r="G218">
        <v>60000</v>
      </c>
      <c r="H218" s="6" t="s">
        <v>49</v>
      </c>
      <c r="I218" s="6" t="s">
        <v>22</v>
      </c>
      <c r="J218">
        <v>0</v>
      </c>
      <c r="K218">
        <v>1</v>
      </c>
      <c r="L218">
        <v>1</v>
      </c>
      <c r="M218">
        <v>1</v>
      </c>
      <c r="N218">
        <v>1</v>
      </c>
      <c r="O218">
        <v>0</v>
      </c>
      <c r="P218">
        <v>0</v>
      </c>
      <c r="Q218">
        <v>0</v>
      </c>
      <c r="R218">
        <v>0</v>
      </c>
      <c r="S218">
        <v>0</v>
      </c>
      <c r="T218">
        <v>1</v>
      </c>
      <c r="U218">
        <v>0</v>
      </c>
      <c r="V218">
        <v>1</v>
      </c>
      <c r="W218">
        <v>0</v>
      </c>
      <c r="X218">
        <v>0</v>
      </c>
      <c r="Y218">
        <v>0</v>
      </c>
      <c r="Z218">
        <v>0</v>
      </c>
      <c r="AA218">
        <v>0</v>
      </c>
      <c r="AB218">
        <v>0</v>
      </c>
      <c r="AC218">
        <v>0</v>
      </c>
      <c r="AD218">
        <v>0</v>
      </c>
      <c r="AE218">
        <v>5</v>
      </c>
      <c r="AF218">
        <v>1</v>
      </c>
    </row>
    <row r="219" spans="1:32" x14ac:dyDescent="0.25">
      <c r="A219" s="6" t="s">
        <v>13</v>
      </c>
      <c r="B219" s="6" t="s">
        <v>32</v>
      </c>
      <c r="C219" s="6" t="s">
        <v>15</v>
      </c>
      <c r="D219" s="6" t="s">
        <v>367</v>
      </c>
      <c r="E219" s="6" t="str">
        <f>VLOOKUP(Table1__4[[#This Row],[Industry]],'Industry Ref'!A:B,2)</f>
        <v>Environment and Agriculture</v>
      </c>
      <c r="F219" s="6" t="s">
        <v>34</v>
      </c>
      <c r="G219">
        <v>22000</v>
      </c>
      <c r="H219" s="6" t="s">
        <v>484</v>
      </c>
      <c r="I219" s="6" t="s">
        <v>27</v>
      </c>
      <c r="J219">
        <v>0</v>
      </c>
      <c r="K219">
        <v>0</v>
      </c>
      <c r="L219">
        <v>1</v>
      </c>
      <c r="M219">
        <v>0</v>
      </c>
      <c r="N219">
        <v>0</v>
      </c>
      <c r="O219">
        <v>1</v>
      </c>
      <c r="P219">
        <v>0</v>
      </c>
      <c r="Q219">
        <v>0</v>
      </c>
      <c r="R219">
        <v>0</v>
      </c>
      <c r="S219">
        <v>1</v>
      </c>
      <c r="T219">
        <v>1</v>
      </c>
      <c r="U219">
        <v>0</v>
      </c>
      <c r="V219">
        <v>1</v>
      </c>
      <c r="W219">
        <v>0</v>
      </c>
      <c r="X219">
        <v>0</v>
      </c>
      <c r="Y219">
        <v>0</v>
      </c>
      <c r="Z219">
        <v>0</v>
      </c>
      <c r="AA219">
        <v>0</v>
      </c>
      <c r="AB219">
        <v>0</v>
      </c>
      <c r="AC219">
        <v>0</v>
      </c>
      <c r="AD219">
        <v>0</v>
      </c>
      <c r="AE219">
        <v>4</v>
      </c>
      <c r="AF219">
        <v>1</v>
      </c>
    </row>
    <row r="220" spans="1:32" x14ac:dyDescent="0.25">
      <c r="A220" s="6" t="s">
        <v>42</v>
      </c>
      <c r="B220" s="6" t="s">
        <v>491</v>
      </c>
      <c r="C220" s="6" t="s">
        <v>15</v>
      </c>
      <c r="D220" s="6" t="s">
        <v>274</v>
      </c>
      <c r="E220" s="6" t="str">
        <f>VLOOKUP(Table1__4[[#This Row],[Industry]],'Industry Ref'!A:B,2)</f>
        <v>Banking, Insurance and Finance</v>
      </c>
      <c r="F220" s="6" t="s">
        <v>17</v>
      </c>
      <c r="G220">
        <v>88000</v>
      </c>
      <c r="H220" s="6" t="s">
        <v>49</v>
      </c>
      <c r="I220" s="6" t="s">
        <v>27</v>
      </c>
      <c r="J220">
        <v>0</v>
      </c>
      <c r="K220">
        <v>0</v>
      </c>
      <c r="L220">
        <v>1</v>
      </c>
      <c r="M220">
        <v>1</v>
      </c>
      <c r="N220">
        <v>0</v>
      </c>
      <c r="O220">
        <v>0</v>
      </c>
      <c r="P220">
        <v>0</v>
      </c>
      <c r="Q220">
        <v>0</v>
      </c>
      <c r="R220">
        <v>0</v>
      </c>
      <c r="S220">
        <v>0</v>
      </c>
      <c r="T220">
        <v>0</v>
      </c>
      <c r="U220">
        <v>0</v>
      </c>
      <c r="V220">
        <v>1</v>
      </c>
      <c r="W220">
        <v>1</v>
      </c>
      <c r="X220">
        <v>0</v>
      </c>
      <c r="Y220">
        <v>0</v>
      </c>
      <c r="Z220">
        <v>0</v>
      </c>
      <c r="AA220">
        <v>0</v>
      </c>
      <c r="AB220">
        <v>0</v>
      </c>
      <c r="AC220">
        <v>0</v>
      </c>
      <c r="AD220">
        <v>0</v>
      </c>
      <c r="AE220">
        <v>2</v>
      </c>
      <c r="AF220">
        <v>2</v>
      </c>
    </row>
    <row r="221" spans="1:32" x14ac:dyDescent="0.25">
      <c r="A221" s="6" t="s">
        <v>13</v>
      </c>
      <c r="B221" s="6" t="s">
        <v>491</v>
      </c>
      <c r="C221" s="6" t="s">
        <v>630</v>
      </c>
      <c r="D221" s="6" t="s">
        <v>528</v>
      </c>
      <c r="E221" s="6" t="str">
        <f>VLOOKUP(Table1__4[[#This Row],[Industry]],'Industry Ref'!A:B,2)</f>
        <v>Media, Marketing and Advertising</v>
      </c>
      <c r="F221" s="6" t="s">
        <v>34</v>
      </c>
      <c r="G221">
        <v>20000</v>
      </c>
      <c r="H221" s="6" t="s">
        <v>49</v>
      </c>
      <c r="I221" s="6" t="s">
        <v>22</v>
      </c>
      <c r="J221">
        <v>1</v>
      </c>
      <c r="K221">
        <v>1</v>
      </c>
      <c r="L221">
        <v>1</v>
      </c>
      <c r="M221">
        <v>0</v>
      </c>
      <c r="N221">
        <v>1</v>
      </c>
      <c r="O221">
        <v>1</v>
      </c>
      <c r="P221">
        <v>0</v>
      </c>
      <c r="Q221">
        <v>0</v>
      </c>
      <c r="R221">
        <v>0</v>
      </c>
      <c r="S221">
        <v>0</v>
      </c>
      <c r="T221">
        <v>0</v>
      </c>
      <c r="U221">
        <v>1</v>
      </c>
      <c r="V221">
        <v>0</v>
      </c>
      <c r="W221">
        <v>0</v>
      </c>
      <c r="X221">
        <v>0</v>
      </c>
      <c r="Y221">
        <v>0</v>
      </c>
      <c r="Z221">
        <v>0</v>
      </c>
      <c r="AA221">
        <v>1</v>
      </c>
      <c r="AB221">
        <v>0</v>
      </c>
      <c r="AC221">
        <v>0</v>
      </c>
      <c r="AD221">
        <v>0</v>
      </c>
      <c r="AE221">
        <v>5</v>
      </c>
      <c r="AF221">
        <v>2</v>
      </c>
    </row>
    <row r="222" spans="1:32" x14ac:dyDescent="0.25">
      <c r="A222" s="6" t="s">
        <v>13</v>
      </c>
      <c r="B222" s="6" t="s">
        <v>475</v>
      </c>
      <c r="C222" s="6" t="s">
        <v>56</v>
      </c>
      <c r="D222" s="6" t="s">
        <v>63</v>
      </c>
      <c r="E222" s="6" t="str">
        <f>VLOOKUP(Table1__4[[#This Row],[Industry]],'Industry Ref'!A:B,2)</f>
        <v>Banking, Insurance and Finance</v>
      </c>
      <c r="F222" s="6" t="s">
        <v>17</v>
      </c>
      <c r="G222">
        <v>210000</v>
      </c>
      <c r="H222" s="6" t="s">
        <v>484</v>
      </c>
      <c r="I222" s="6" t="s">
        <v>27</v>
      </c>
      <c r="J222">
        <v>0</v>
      </c>
      <c r="K222">
        <v>1</v>
      </c>
      <c r="L222">
        <v>1</v>
      </c>
      <c r="M222">
        <v>1</v>
      </c>
      <c r="N222">
        <v>0</v>
      </c>
      <c r="O222">
        <v>1</v>
      </c>
      <c r="P222">
        <v>0</v>
      </c>
      <c r="Q222">
        <v>0</v>
      </c>
      <c r="R222">
        <v>0</v>
      </c>
      <c r="S222">
        <v>0</v>
      </c>
      <c r="T222">
        <v>0</v>
      </c>
      <c r="U222">
        <v>0</v>
      </c>
      <c r="V222">
        <v>1</v>
      </c>
      <c r="W222">
        <v>1</v>
      </c>
      <c r="X222">
        <v>1</v>
      </c>
      <c r="Y222">
        <v>0</v>
      </c>
      <c r="Z222">
        <v>0</v>
      </c>
      <c r="AA222">
        <v>0</v>
      </c>
      <c r="AB222">
        <v>1</v>
      </c>
      <c r="AC222">
        <v>0</v>
      </c>
      <c r="AD222">
        <v>0</v>
      </c>
      <c r="AE222">
        <v>4</v>
      </c>
      <c r="AF222">
        <v>4</v>
      </c>
    </row>
    <row r="223" spans="1:32" x14ac:dyDescent="0.25">
      <c r="A223" s="6" t="s">
        <v>13</v>
      </c>
      <c r="B223" s="6" t="s">
        <v>475</v>
      </c>
      <c r="C223" s="6" t="s">
        <v>56</v>
      </c>
      <c r="D223" s="13" t="s">
        <v>228</v>
      </c>
      <c r="E223" s="13" t="str">
        <f>VLOOKUP(Table1__4[[#This Row],[Industry]],'Industry Ref'!A:B,2)</f>
        <v>Commerce, Retail and Sales</v>
      </c>
      <c r="F223" s="6" t="s">
        <v>34</v>
      </c>
      <c r="G223">
        <v>250000</v>
      </c>
      <c r="H223" s="6" t="s">
        <v>484</v>
      </c>
      <c r="I223" s="6" t="s">
        <v>22</v>
      </c>
      <c r="J223">
        <v>0</v>
      </c>
      <c r="K223">
        <v>1</v>
      </c>
      <c r="L223">
        <v>0</v>
      </c>
      <c r="M223">
        <v>1</v>
      </c>
      <c r="N223">
        <v>0</v>
      </c>
      <c r="O223">
        <v>0</v>
      </c>
      <c r="P223">
        <v>0</v>
      </c>
      <c r="Q223">
        <v>0</v>
      </c>
      <c r="R223">
        <v>0</v>
      </c>
      <c r="S223">
        <v>0</v>
      </c>
      <c r="T223">
        <v>0</v>
      </c>
      <c r="U223">
        <v>0</v>
      </c>
      <c r="V223">
        <v>1</v>
      </c>
      <c r="W223">
        <v>0</v>
      </c>
      <c r="X223">
        <v>1</v>
      </c>
      <c r="Y223">
        <v>0</v>
      </c>
      <c r="Z223">
        <v>0</v>
      </c>
      <c r="AA223">
        <v>0</v>
      </c>
      <c r="AB223">
        <v>0</v>
      </c>
      <c r="AC223">
        <v>0</v>
      </c>
      <c r="AD223">
        <v>0</v>
      </c>
      <c r="AE223">
        <v>2</v>
      </c>
      <c r="AF223">
        <v>2</v>
      </c>
    </row>
    <row r="224" spans="1:32" x14ac:dyDescent="0.25">
      <c r="A224" s="6" t="s">
        <v>13</v>
      </c>
      <c r="B224" s="6" t="s">
        <v>491</v>
      </c>
      <c r="C224" s="6" t="s">
        <v>630</v>
      </c>
      <c r="D224" s="6" t="s">
        <v>529</v>
      </c>
      <c r="E224" s="6" t="str">
        <f>VLOOKUP(Table1__4[[#This Row],[Industry]],'Industry Ref'!A:B,2)</f>
        <v>Real Estate and Construction</v>
      </c>
      <c r="F224" s="6" t="s">
        <v>34</v>
      </c>
      <c r="G224">
        <v>20000</v>
      </c>
      <c r="H224" s="6" t="s">
        <v>49</v>
      </c>
      <c r="I224" s="6" t="s">
        <v>22</v>
      </c>
      <c r="J224">
        <v>1</v>
      </c>
      <c r="K224">
        <v>1</v>
      </c>
      <c r="L224">
        <v>1</v>
      </c>
      <c r="M224">
        <v>0</v>
      </c>
      <c r="N224">
        <v>0</v>
      </c>
      <c r="O224">
        <v>0</v>
      </c>
      <c r="P224">
        <v>0</v>
      </c>
      <c r="Q224">
        <v>0</v>
      </c>
      <c r="R224">
        <v>0</v>
      </c>
      <c r="S224">
        <v>0</v>
      </c>
      <c r="T224">
        <v>0</v>
      </c>
      <c r="U224">
        <v>0</v>
      </c>
      <c r="V224">
        <v>0</v>
      </c>
      <c r="W224">
        <v>0</v>
      </c>
      <c r="X224">
        <v>0</v>
      </c>
      <c r="Y224">
        <v>0</v>
      </c>
      <c r="Z224">
        <v>0</v>
      </c>
      <c r="AA224">
        <v>1</v>
      </c>
      <c r="AB224">
        <v>0</v>
      </c>
      <c r="AC224">
        <v>0</v>
      </c>
      <c r="AD224">
        <v>0</v>
      </c>
      <c r="AE224">
        <v>3</v>
      </c>
      <c r="AF224">
        <v>1</v>
      </c>
    </row>
    <row r="225" spans="1:32" x14ac:dyDescent="0.25">
      <c r="A225" s="6" t="s">
        <v>13</v>
      </c>
      <c r="B225" s="6" t="s">
        <v>491</v>
      </c>
      <c r="C225" s="6" t="s">
        <v>15</v>
      </c>
      <c r="D225" s="6" t="s">
        <v>439</v>
      </c>
      <c r="E225" s="6" t="str">
        <f>VLOOKUP(Table1__4[[#This Row],[Industry]],'Industry Ref'!A:B,2)</f>
        <v>Tourism and Entertainment</v>
      </c>
      <c r="F225" s="6" t="s">
        <v>34</v>
      </c>
      <c r="G225">
        <v>80000</v>
      </c>
      <c r="H225" s="6" t="s">
        <v>49</v>
      </c>
      <c r="I225" s="6" t="s">
        <v>27</v>
      </c>
      <c r="J225">
        <v>1</v>
      </c>
      <c r="K225">
        <v>1</v>
      </c>
      <c r="L225">
        <v>1</v>
      </c>
      <c r="M225">
        <v>1</v>
      </c>
      <c r="N225">
        <v>0</v>
      </c>
      <c r="O225">
        <v>0</v>
      </c>
      <c r="P225">
        <v>0</v>
      </c>
      <c r="Q225">
        <v>0</v>
      </c>
      <c r="R225">
        <v>0</v>
      </c>
      <c r="S225">
        <v>0</v>
      </c>
      <c r="T225">
        <v>0</v>
      </c>
      <c r="U225">
        <v>0</v>
      </c>
      <c r="V225">
        <v>1</v>
      </c>
      <c r="W225">
        <v>1</v>
      </c>
      <c r="X225">
        <v>1</v>
      </c>
      <c r="Y225">
        <v>0</v>
      </c>
      <c r="Z225">
        <v>0</v>
      </c>
      <c r="AA225">
        <v>0</v>
      </c>
      <c r="AB225">
        <v>0</v>
      </c>
      <c r="AC225">
        <v>0</v>
      </c>
      <c r="AD225">
        <v>0</v>
      </c>
      <c r="AE225">
        <v>4</v>
      </c>
      <c r="AF225">
        <v>3</v>
      </c>
    </row>
    <row r="226" spans="1:32" x14ac:dyDescent="0.25">
      <c r="A226" s="6" t="s">
        <v>55</v>
      </c>
      <c r="B226" s="6" t="s">
        <v>475</v>
      </c>
      <c r="C226" s="6" t="s">
        <v>15</v>
      </c>
      <c r="D226" s="6" t="s">
        <v>76</v>
      </c>
      <c r="E226" s="6" t="str">
        <f>VLOOKUP(Table1__4[[#This Row],[Industry]],'Industry Ref'!A:B,2)</f>
        <v>Commerce, Retail and Sales</v>
      </c>
      <c r="F226" s="6" t="s">
        <v>34</v>
      </c>
      <c r="G226">
        <v>150000</v>
      </c>
      <c r="H226" s="6" t="s">
        <v>21</v>
      </c>
      <c r="I226" s="6" t="s">
        <v>22</v>
      </c>
      <c r="J226">
        <v>1</v>
      </c>
      <c r="K226">
        <v>1</v>
      </c>
      <c r="L226">
        <v>0</v>
      </c>
      <c r="M226">
        <v>0</v>
      </c>
      <c r="N226">
        <v>0</v>
      </c>
      <c r="O226">
        <v>0</v>
      </c>
      <c r="P226">
        <v>1</v>
      </c>
      <c r="Q226">
        <v>0</v>
      </c>
      <c r="R226">
        <v>0</v>
      </c>
      <c r="S226">
        <v>0</v>
      </c>
      <c r="T226">
        <v>0</v>
      </c>
      <c r="U226">
        <v>0</v>
      </c>
      <c r="V226">
        <v>0</v>
      </c>
      <c r="W226">
        <v>0</v>
      </c>
      <c r="X226">
        <v>0</v>
      </c>
      <c r="Y226">
        <v>0</v>
      </c>
      <c r="Z226">
        <v>0</v>
      </c>
      <c r="AA226">
        <v>0</v>
      </c>
      <c r="AB226">
        <v>0</v>
      </c>
      <c r="AC226">
        <v>0</v>
      </c>
      <c r="AD226">
        <v>1</v>
      </c>
      <c r="AE226">
        <v>3</v>
      </c>
      <c r="AF226">
        <v>0</v>
      </c>
    </row>
    <row r="227" spans="1:32" x14ac:dyDescent="0.25">
      <c r="A227" s="6" t="s">
        <v>13</v>
      </c>
      <c r="B227" s="6" t="s">
        <v>491</v>
      </c>
      <c r="C227" s="6" t="s">
        <v>15</v>
      </c>
      <c r="D227" s="6" t="s">
        <v>24</v>
      </c>
      <c r="E227" s="6" t="str">
        <f>VLOOKUP(Table1__4[[#This Row],[Industry]],'Industry Ref'!A:B,2)</f>
        <v>Information Technology and software development:</v>
      </c>
      <c r="F227" s="6" t="s">
        <v>17</v>
      </c>
      <c r="G227">
        <v>92000</v>
      </c>
      <c r="H227" s="6" t="s">
        <v>21</v>
      </c>
      <c r="I227" s="6" t="s">
        <v>27</v>
      </c>
      <c r="J227">
        <v>0</v>
      </c>
      <c r="K227">
        <v>0</v>
      </c>
      <c r="L227">
        <v>1</v>
      </c>
      <c r="M227">
        <v>0</v>
      </c>
      <c r="N227">
        <v>0</v>
      </c>
      <c r="O227">
        <v>0</v>
      </c>
      <c r="P227">
        <v>0</v>
      </c>
      <c r="Q227">
        <v>0</v>
      </c>
      <c r="R227">
        <v>0</v>
      </c>
      <c r="S227">
        <v>0</v>
      </c>
      <c r="T227">
        <v>0</v>
      </c>
      <c r="U227">
        <v>1</v>
      </c>
      <c r="V227">
        <v>1</v>
      </c>
      <c r="W227">
        <v>0</v>
      </c>
      <c r="X227">
        <v>0</v>
      </c>
      <c r="Y227">
        <v>0</v>
      </c>
      <c r="Z227">
        <v>0</v>
      </c>
      <c r="AA227">
        <v>1</v>
      </c>
      <c r="AB227">
        <v>0</v>
      </c>
      <c r="AC227">
        <v>0</v>
      </c>
      <c r="AD227">
        <v>0</v>
      </c>
      <c r="AE227">
        <v>1</v>
      </c>
      <c r="AF227">
        <v>3</v>
      </c>
    </row>
    <row r="228" spans="1:32" x14ac:dyDescent="0.25">
      <c r="A228" s="6" t="s">
        <v>13</v>
      </c>
      <c r="B228" s="6" t="s">
        <v>475</v>
      </c>
      <c r="C228" s="6" t="s">
        <v>56</v>
      </c>
      <c r="D228" s="6" t="s">
        <v>441</v>
      </c>
      <c r="E228" s="6" t="str">
        <f>VLOOKUP(Table1__4[[#This Row],[Industry]],'Industry Ref'!A:B,2)</f>
        <v>Transport and Logistics</v>
      </c>
      <c r="F228" s="6" t="s">
        <v>34</v>
      </c>
      <c r="G228">
        <v>80000</v>
      </c>
      <c r="H228" s="6" t="s">
        <v>49</v>
      </c>
      <c r="I228" s="6" t="s">
        <v>27</v>
      </c>
      <c r="J228">
        <v>1</v>
      </c>
      <c r="K228">
        <v>1</v>
      </c>
      <c r="L228">
        <v>1</v>
      </c>
      <c r="M228">
        <v>1</v>
      </c>
      <c r="N228">
        <v>0</v>
      </c>
      <c r="O228">
        <v>0</v>
      </c>
      <c r="P228">
        <v>0</v>
      </c>
      <c r="Q228">
        <v>0</v>
      </c>
      <c r="R228">
        <v>0</v>
      </c>
      <c r="S228">
        <v>1</v>
      </c>
      <c r="T228">
        <v>0</v>
      </c>
      <c r="U228">
        <v>0</v>
      </c>
      <c r="V228">
        <v>1</v>
      </c>
      <c r="W228">
        <v>0</v>
      </c>
      <c r="X228">
        <v>0</v>
      </c>
      <c r="Y228">
        <v>0</v>
      </c>
      <c r="Z228">
        <v>0</v>
      </c>
      <c r="AA228">
        <v>0</v>
      </c>
      <c r="AB228">
        <v>0</v>
      </c>
      <c r="AC228">
        <v>0</v>
      </c>
      <c r="AD228">
        <v>0</v>
      </c>
      <c r="AE228">
        <v>5</v>
      </c>
      <c r="AF228">
        <v>1</v>
      </c>
    </row>
    <row r="229" spans="1:32" x14ac:dyDescent="0.25">
      <c r="A229" s="6" t="s">
        <v>13</v>
      </c>
      <c r="B229" s="6" t="s">
        <v>32</v>
      </c>
      <c r="C229" s="6" t="s">
        <v>630</v>
      </c>
      <c r="D229" s="6" t="s">
        <v>388</v>
      </c>
      <c r="E229" s="6" t="str">
        <f>VLOOKUP(Table1__4[[#This Row],[Industry]],'Industry Ref'!A:B,2)</f>
        <v>Other</v>
      </c>
      <c r="F229" s="6" t="s">
        <v>34</v>
      </c>
      <c r="G229">
        <v>15000</v>
      </c>
      <c r="H229" s="6" t="s">
        <v>484</v>
      </c>
      <c r="I229" s="6" t="s">
        <v>22</v>
      </c>
      <c r="J229">
        <v>1</v>
      </c>
      <c r="K229">
        <v>1</v>
      </c>
      <c r="L229">
        <v>1</v>
      </c>
      <c r="M229">
        <v>1</v>
      </c>
      <c r="N229">
        <v>1</v>
      </c>
      <c r="O229">
        <v>1</v>
      </c>
      <c r="P229">
        <v>1</v>
      </c>
      <c r="Q229">
        <v>0</v>
      </c>
      <c r="R229">
        <v>0</v>
      </c>
      <c r="S229">
        <v>0</v>
      </c>
      <c r="T229">
        <v>0</v>
      </c>
      <c r="U229">
        <v>0</v>
      </c>
      <c r="V229">
        <v>0</v>
      </c>
      <c r="W229">
        <v>0</v>
      </c>
      <c r="X229">
        <v>0</v>
      </c>
      <c r="Y229">
        <v>0</v>
      </c>
      <c r="Z229">
        <v>0</v>
      </c>
      <c r="AA229">
        <v>0</v>
      </c>
      <c r="AB229">
        <v>0</v>
      </c>
      <c r="AC229">
        <v>0</v>
      </c>
      <c r="AD229">
        <v>1</v>
      </c>
      <c r="AE229">
        <v>7</v>
      </c>
      <c r="AF229">
        <v>0</v>
      </c>
    </row>
    <row r="230" spans="1:32" x14ac:dyDescent="0.25">
      <c r="A230" s="6" t="s">
        <v>13</v>
      </c>
      <c r="B230" s="6" t="s">
        <v>475</v>
      </c>
      <c r="C230" s="6" t="s">
        <v>56</v>
      </c>
      <c r="D230" s="6" t="s">
        <v>530</v>
      </c>
      <c r="E230" s="6" t="str">
        <f>VLOOKUP(Table1__4[[#This Row],[Industry]],'Industry Ref'!A:B,2)</f>
        <v>Other</v>
      </c>
      <c r="F230" s="6" t="s">
        <v>17</v>
      </c>
      <c r="G230">
        <v>430000</v>
      </c>
      <c r="H230" s="6" t="s">
        <v>484</v>
      </c>
      <c r="I230" s="6" t="s">
        <v>22</v>
      </c>
      <c r="J230">
        <v>0</v>
      </c>
      <c r="K230">
        <v>0</v>
      </c>
      <c r="L230">
        <v>1</v>
      </c>
      <c r="M230">
        <v>1</v>
      </c>
      <c r="N230">
        <v>1</v>
      </c>
      <c r="O230">
        <v>0</v>
      </c>
      <c r="P230">
        <v>0</v>
      </c>
      <c r="Q230">
        <v>0</v>
      </c>
      <c r="R230">
        <v>0</v>
      </c>
      <c r="S230">
        <v>0</v>
      </c>
      <c r="T230">
        <v>0</v>
      </c>
      <c r="U230">
        <v>0</v>
      </c>
      <c r="V230">
        <v>1</v>
      </c>
      <c r="W230">
        <v>0</v>
      </c>
      <c r="X230">
        <v>0</v>
      </c>
      <c r="Y230">
        <v>0</v>
      </c>
      <c r="Z230">
        <v>0</v>
      </c>
      <c r="AA230">
        <v>0</v>
      </c>
      <c r="AB230">
        <v>0</v>
      </c>
      <c r="AC230">
        <v>0</v>
      </c>
      <c r="AD230">
        <v>0</v>
      </c>
      <c r="AE230">
        <v>3</v>
      </c>
      <c r="AF230">
        <v>1</v>
      </c>
    </row>
    <row r="231" spans="1:32" x14ac:dyDescent="0.25">
      <c r="A231" s="6" t="s">
        <v>42</v>
      </c>
      <c r="B231" s="6" t="s">
        <v>475</v>
      </c>
      <c r="C231" s="6" t="s">
        <v>56</v>
      </c>
      <c r="D231" s="6" t="s">
        <v>531</v>
      </c>
      <c r="E231" s="6" t="str">
        <f>VLOOKUP(Table1__4[[#This Row],[Industry]],'Industry Ref'!A:B,2)</f>
        <v>NGO</v>
      </c>
      <c r="F231" s="6" t="s">
        <v>34</v>
      </c>
      <c r="G231">
        <v>122118</v>
      </c>
      <c r="H231" s="6" t="s">
        <v>49</v>
      </c>
      <c r="I231" s="6" t="s">
        <v>27</v>
      </c>
      <c r="J231">
        <v>0</v>
      </c>
      <c r="K231">
        <v>0</v>
      </c>
      <c r="L231">
        <v>1</v>
      </c>
      <c r="M231">
        <v>0</v>
      </c>
      <c r="N231">
        <v>0</v>
      </c>
      <c r="O231">
        <v>0</v>
      </c>
      <c r="P231">
        <v>0</v>
      </c>
      <c r="Q231">
        <v>0</v>
      </c>
      <c r="R231">
        <v>0</v>
      </c>
      <c r="S231">
        <v>0</v>
      </c>
      <c r="T231">
        <v>0</v>
      </c>
      <c r="U231">
        <v>0</v>
      </c>
      <c r="V231">
        <v>1</v>
      </c>
      <c r="W231">
        <v>1</v>
      </c>
      <c r="X231">
        <v>0</v>
      </c>
      <c r="Y231">
        <v>0</v>
      </c>
      <c r="Z231">
        <v>0</v>
      </c>
      <c r="AA231">
        <v>1</v>
      </c>
      <c r="AB231">
        <v>0</v>
      </c>
      <c r="AC231">
        <v>0</v>
      </c>
      <c r="AD231">
        <v>0</v>
      </c>
      <c r="AE231">
        <v>1</v>
      </c>
      <c r="AF231">
        <v>3</v>
      </c>
    </row>
    <row r="232" spans="1:32" x14ac:dyDescent="0.25">
      <c r="A232" s="6" t="s">
        <v>13</v>
      </c>
      <c r="B232" s="6" t="s">
        <v>32</v>
      </c>
      <c r="C232" s="6" t="s">
        <v>630</v>
      </c>
      <c r="D232" s="6" t="s">
        <v>24</v>
      </c>
      <c r="E232" s="6" t="str">
        <f>VLOOKUP(Table1__4[[#This Row],[Industry]],'Industry Ref'!A:B,2)</f>
        <v>Information Technology and software development:</v>
      </c>
      <c r="F232" s="6" t="s">
        <v>34</v>
      </c>
      <c r="G232">
        <v>0</v>
      </c>
      <c r="H232" s="6" t="s">
        <v>484</v>
      </c>
      <c r="I232" s="6" t="s">
        <v>22</v>
      </c>
      <c r="J232">
        <v>0</v>
      </c>
      <c r="K232">
        <v>1</v>
      </c>
      <c r="L232">
        <v>1</v>
      </c>
      <c r="M232">
        <v>1</v>
      </c>
      <c r="N232">
        <v>1</v>
      </c>
      <c r="O232">
        <v>0</v>
      </c>
      <c r="P232">
        <v>0</v>
      </c>
      <c r="Q232">
        <v>0</v>
      </c>
      <c r="R232">
        <v>0</v>
      </c>
      <c r="S232">
        <v>0</v>
      </c>
      <c r="T232">
        <v>0</v>
      </c>
      <c r="U232">
        <v>0</v>
      </c>
      <c r="V232">
        <v>0</v>
      </c>
      <c r="W232">
        <v>0</v>
      </c>
      <c r="X232">
        <v>0</v>
      </c>
      <c r="Y232">
        <v>0</v>
      </c>
      <c r="Z232">
        <v>0</v>
      </c>
      <c r="AA232">
        <v>0</v>
      </c>
      <c r="AB232">
        <v>0</v>
      </c>
      <c r="AC232">
        <v>0</v>
      </c>
      <c r="AD232">
        <v>1</v>
      </c>
      <c r="AE232">
        <v>4</v>
      </c>
      <c r="AF232">
        <v>0</v>
      </c>
    </row>
    <row r="233" spans="1:32" x14ac:dyDescent="0.25">
      <c r="A233" s="6" t="s">
        <v>13</v>
      </c>
      <c r="B233" s="6" t="s">
        <v>475</v>
      </c>
      <c r="C233" s="6" t="s">
        <v>56</v>
      </c>
      <c r="D233" s="6" t="s">
        <v>82</v>
      </c>
      <c r="E233" s="6" t="str">
        <f>VLOOKUP(Table1__4[[#This Row],[Industry]],'Industry Ref'!A:B,2)</f>
        <v>Public Service and Utilities</v>
      </c>
      <c r="F233" s="6" t="s">
        <v>34</v>
      </c>
      <c r="G233">
        <v>35000</v>
      </c>
      <c r="H233" s="6" t="s">
        <v>484</v>
      </c>
      <c r="I233" s="6" t="s">
        <v>22</v>
      </c>
      <c r="J233">
        <v>1</v>
      </c>
      <c r="K233">
        <v>1</v>
      </c>
      <c r="L233">
        <v>1</v>
      </c>
      <c r="M233">
        <v>1</v>
      </c>
      <c r="N233">
        <v>1</v>
      </c>
      <c r="O233">
        <v>1</v>
      </c>
      <c r="P233">
        <v>0</v>
      </c>
      <c r="Q233">
        <v>0</v>
      </c>
      <c r="R233">
        <v>1</v>
      </c>
      <c r="S233">
        <v>1</v>
      </c>
      <c r="T233">
        <v>0</v>
      </c>
      <c r="U233">
        <v>0</v>
      </c>
      <c r="V233">
        <v>1</v>
      </c>
      <c r="W233">
        <v>0</v>
      </c>
      <c r="X233">
        <v>0</v>
      </c>
      <c r="Y233">
        <v>0</v>
      </c>
      <c r="Z233">
        <v>0</v>
      </c>
      <c r="AA233">
        <v>0</v>
      </c>
      <c r="AB233">
        <v>0</v>
      </c>
      <c r="AC233">
        <v>0</v>
      </c>
      <c r="AD233">
        <v>0</v>
      </c>
      <c r="AE233">
        <v>8</v>
      </c>
      <c r="AF233">
        <v>1</v>
      </c>
    </row>
    <row r="234" spans="1:32" x14ac:dyDescent="0.25">
      <c r="A234" s="6" t="s">
        <v>13</v>
      </c>
      <c r="B234" s="6" t="s">
        <v>491</v>
      </c>
      <c r="C234" s="6" t="s">
        <v>15</v>
      </c>
      <c r="D234" s="6" t="s">
        <v>28</v>
      </c>
      <c r="E234" s="6" t="str">
        <f>VLOOKUP(Table1__4[[#This Row],[Industry]],'Industry Ref'!A:B,2)</f>
        <v>Healthcare</v>
      </c>
      <c r="F234" s="6" t="s">
        <v>17</v>
      </c>
      <c r="G234">
        <v>80000</v>
      </c>
      <c r="H234" s="6" t="s">
        <v>49</v>
      </c>
      <c r="I234" s="6" t="s">
        <v>27</v>
      </c>
      <c r="J234">
        <v>0</v>
      </c>
      <c r="K234">
        <v>0</v>
      </c>
      <c r="L234">
        <v>1</v>
      </c>
      <c r="M234">
        <v>1</v>
      </c>
      <c r="N234">
        <v>1</v>
      </c>
      <c r="O234">
        <v>0</v>
      </c>
      <c r="P234">
        <v>0</v>
      </c>
      <c r="Q234">
        <v>0</v>
      </c>
      <c r="R234">
        <v>0</v>
      </c>
      <c r="S234">
        <v>0</v>
      </c>
      <c r="T234">
        <v>0</v>
      </c>
      <c r="U234">
        <v>0</v>
      </c>
      <c r="V234">
        <v>1</v>
      </c>
      <c r="W234">
        <v>0</v>
      </c>
      <c r="X234">
        <v>0</v>
      </c>
      <c r="Y234">
        <v>0</v>
      </c>
      <c r="Z234">
        <v>0</v>
      </c>
      <c r="AA234">
        <v>0</v>
      </c>
      <c r="AB234">
        <v>0</v>
      </c>
      <c r="AC234">
        <v>0</v>
      </c>
      <c r="AD234">
        <v>0</v>
      </c>
      <c r="AE234">
        <v>3</v>
      </c>
      <c r="AF234">
        <v>1</v>
      </c>
    </row>
    <row r="235" spans="1:32" x14ac:dyDescent="0.25">
      <c r="A235" s="6" t="s">
        <v>13</v>
      </c>
      <c r="B235" s="6" t="s">
        <v>491</v>
      </c>
      <c r="C235" s="6" t="s">
        <v>15</v>
      </c>
      <c r="D235" s="6" t="s">
        <v>24</v>
      </c>
      <c r="E235" s="6" t="str">
        <f>VLOOKUP(Table1__4[[#This Row],[Industry]],'Industry Ref'!A:B,2)</f>
        <v>Information Technology and software development:</v>
      </c>
      <c r="F235" s="6" t="s">
        <v>34</v>
      </c>
      <c r="G235">
        <v>130000</v>
      </c>
      <c r="H235" s="6" t="s">
        <v>21</v>
      </c>
      <c r="I235" s="6" t="s">
        <v>22</v>
      </c>
      <c r="J235">
        <v>0</v>
      </c>
      <c r="K235">
        <v>1</v>
      </c>
      <c r="L235">
        <v>1</v>
      </c>
      <c r="M235">
        <v>1</v>
      </c>
      <c r="N235">
        <v>0</v>
      </c>
      <c r="O235">
        <v>1</v>
      </c>
      <c r="P235">
        <v>0</v>
      </c>
      <c r="Q235">
        <v>0</v>
      </c>
      <c r="R235">
        <v>0</v>
      </c>
      <c r="S235">
        <v>0</v>
      </c>
      <c r="T235">
        <v>0</v>
      </c>
      <c r="U235">
        <v>0</v>
      </c>
      <c r="V235">
        <v>0</v>
      </c>
      <c r="W235">
        <v>0</v>
      </c>
      <c r="X235">
        <v>0</v>
      </c>
      <c r="Y235">
        <v>0</v>
      </c>
      <c r="Z235">
        <v>0</v>
      </c>
      <c r="AA235">
        <v>1</v>
      </c>
      <c r="AB235">
        <v>0</v>
      </c>
      <c r="AC235">
        <v>0</v>
      </c>
      <c r="AD235">
        <v>0</v>
      </c>
      <c r="AE235">
        <v>4</v>
      </c>
      <c r="AF235">
        <v>1</v>
      </c>
    </row>
    <row r="236" spans="1:32" x14ac:dyDescent="0.25">
      <c r="A236" s="6" t="s">
        <v>13</v>
      </c>
      <c r="B236" s="6" t="s">
        <v>475</v>
      </c>
      <c r="C236" s="6" t="s">
        <v>56</v>
      </c>
      <c r="D236" s="6" t="s">
        <v>451</v>
      </c>
      <c r="E236" s="6" t="str">
        <f>VLOOKUP(Table1__4[[#This Row],[Industry]],'Industry Ref'!A:B,2)</f>
        <v>Education and Research</v>
      </c>
      <c r="F236" s="6" t="s">
        <v>34</v>
      </c>
      <c r="G236">
        <v>230000</v>
      </c>
      <c r="H236" s="6" t="s">
        <v>484</v>
      </c>
      <c r="I236" s="6" t="s">
        <v>27</v>
      </c>
      <c r="J236">
        <v>0</v>
      </c>
      <c r="K236">
        <v>0</v>
      </c>
      <c r="L236">
        <v>0</v>
      </c>
      <c r="M236">
        <v>1</v>
      </c>
      <c r="N236">
        <v>0</v>
      </c>
      <c r="O236">
        <v>0</v>
      </c>
      <c r="P236">
        <v>0</v>
      </c>
      <c r="Q236">
        <v>0</v>
      </c>
      <c r="R236">
        <v>0</v>
      </c>
      <c r="S236">
        <v>1</v>
      </c>
      <c r="T236">
        <v>0</v>
      </c>
      <c r="U236">
        <v>0</v>
      </c>
      <c r="V236">
        <v>1</v>
      </c>
      <c r="W236">
        <v>1</v>
      </c>
      <c r="X236">
        <v>0</v>
      </c>
      <c r="Y236">
        <v>0</v>
      </c>
      <c r="Z236">
        <v>0</v>
      </c>
      <c r="AA236">
        <v>1</v>
      </c>
      <c r="AB236">
        <v>0</v>
      </c>
      <c r="AC236">
        <v>0</v>
      </c>
      <c r="AD236">
        <v>0</v>
      </c>
      <c r="AE236">
        <v>2</v>
      </c>
      <c r="AF236">
        <v>3</v>
      </c>
    </row>
    <row r="237" spans="1:32" x14ac:dyDescent="0.25">
      <c r="A237" s="6" t="s">
        <v>127</v>
      </c>
      <c r="B237" s="6" t="s">
        <v>487</v>
      </c>
      <c r="C237" s="6" t="s">
        <v>56</v>
      </c>
      <c r="D237" s="6" t="s">
        <v>63</v>
      </c>
      <c r="E237" s="6" t="str">
        <f>VLOOKUP(Table1__4[[#This Row],[Industry]],'Industry Ref'!A:B,2)</f>
        <v>Banking, Insurance and Finance</v>
      </c>
      <c r="F237" s="6" t="s">
        <v>34</v>
      </c>
      <c r="G237">
        <v>220000</v>
      </c>
      <c r="H237" s="6" t="s">
        <v>49</v>
      </c>
      <c r="I237" s="6" t="s">
        <v>27</v>
      </c>
      <c r="J237">
        <v>1</v>
      </c>
      <c r="K237">
        <v>1</v>
      </c>
      <c r="L237">
        <v>0</v>
      </c>
      <c r="M237">
        <v>1</v>
      </c>
      <c r="N237">
        <v>0</v>
      </c>
      <c r="O237">
        <v>0</v>
      </c>
      <c r="P237">
        <v>0</v>
      </c>
      <c r="Q237">
        <v>0</v>
      </c>
      <c r="R237">
        <v>0</v>
      </c>
      <c r="S237">
        <v>0</v>
      </c>
      <c r="T237">
        <v>0</v>
      </c>
      <c r="U237">
        <v>0</v>
      </c>
      <c r="V237">
        <v>1</v>
      </c>
      <c r="W237">
        <v>1</v>
      </c>
      <c r="X237">
        <v>0</v>
      </c>
      <c r="Y237">
        <v>0</v>
      </c>
      <c r="Z237">
        <v>0</v>
      </c>
      <c r="AA237">
        <v>0</v>
      </c>
      <c r="AB237">
        <v>0</v>
      </c>
      <c r="AC237">
        <v>0</v>
      </c>
      <c r="AD237">
        <v>0</v>
      </c>
      <c r="AE237">
        <v>3</v>
      </c>
      <c r="AF237">
        <v>2</v>
      </c>
    </row>
    <row r="238" spans="1:32" x14ac:dyDescent="0.25">
      <c r="A238" s="6" t="s">
        <v>127</v>
      </c>
      <c r="B238" s="6" t="s">
        <v>32</v>
      </c>
      <c r="C238" s="6" t="s">
        <v>15</v>
      </c>
      <c r="D238" s="6" t="s">
        <v>388</v>
      </c>
      <c r="E238" s="6" t="str">
        <f>VLOOKUP(Table1__4[[#This Row],[Industry]],'Industry Ref'!A:B,2)</f>
        <v>Other</v>
      </c>
      <c r="F238" s="6" t="s">
        <v>34</v>
      </c>
      <c r="G238">
        <v>20000</v>
      </c>
      <c r="H238" s="6" t="s">
        <v>21</v>
      </c>
      <c r="I238" s="6" t="s">
        <v>22</v>
      </c>
      <c r="J238">
        <v>1</v>
      </c>
      <c r="K238">
        <v>1</v>
      </c>
      <c r="L238">
        <v>1</v>
      </c>
      <c r="M238">
        <v>0</v>
      </c>
      <c r="N238">
        <v>1</v>
      </c>
      <c r="O238">
        <v>1</v>
      </c>
      <c r="P238">
        <v>0</v>
      </c>
      <c r="Q238">
        <v>0</v>
      </c>
      <c r="R238">
        <v>1</v>
      </c>
      <c r="S238">
        <v>1</v>
      </c>
      <c r="T238">
        <v>0</v>
      </c>
      <c r="U238">
        <v>0</v>
      </c>
      <c r="V238">
        <v>0</v>
      </c>
      <c r="W238">
        <v>0</v>
      </c>
      <c r="X238">
        <v>0</v>
      </c>
      <c r="Y238">
        <v>0</v>
      </c>
      <c r="Z238">
        <v>0</v>
      </c>
      <c r="AA238">
        <v>0</v>
      </c>
      <c r="AB238">
        <v>0</v>
      </c>
      <c r="AC238">
        <v>0</v>
      </c>
      <c r="AD238">
        <v>1</v>
      </c>
      <c r="AE238">
        <v>7</v>
      </c>
      <c r="AF238">
        <v>0</v>
      </c>
    </row>
    <row r="239" spans="1:32" x14ac:dyDescent="0.25">
      <c r="A239" s="6" t="s">
        <v>13</v>
      </c>
      <c r="B239" s="6" t="s">
        <v>491</v>
      </c>
      <c r="C239" s="6" t="s">
        <v>15</v>
      </c>
      <c r="D239" s="6" t="s">
        <v>28</v>
      </c>
      <c r="E239" s="6" t="str">
        <f>VLOOKUP(Table1__4[[#This Row],[Industry]],'Industry Ref'!A:B,2)</f>
        <v>Healthcare</v>
      </c>
      <c r="F239" s="6" t="s">
        <v>34</v>
      </c>
      <c r="G239">
        <v>50000</v>
      </c>
      <c r="H239" s="6" t="s">
        <v>49</v>
      </c>
      <c r="I239" s="6" t="s">
        <v>27</v>
      </c>
      <c r="J239">
        <v>1</v>
      </c>
      <c r="K239">
        <v>0</v>
      </c>
      <c r="L239">
        <v>1</v>
      </c>
      <c r="M239">
        <v>0</v>
      </c>
      <c r="N239">
        <v>1</v>
      </c>
      <c r="O239">
        <v>0</v>
      </c>
      <c r="P239">
        <v>0</v>
      </c>
      <c r="Q239">
        <v>1</v>
      </c>
      <c r="R239">
        <v>0</v>
      </c>
      <c r="S239">
        <v>0</v>
      </c>
      <c r="T239">
        <v>0</v>
      </c>
      <c r="U239">
        <v>0</v>
      </c>
      <c r="V239">
        <v>1</v>
      </c>
      <c r="W239">
        <v>0</v>
      </c>
      <c r="X239">
        <v>0</v>
      </c>
      <c r="Y239">
        <v>0</v>
      </c>
      <c r="Z239">
        <v>0</v>
      </c>
      <c r="AA239">
        <v>0</v>
      </c>
      <c r="AB239">
        <v>0</v>
      </c>
      <c r="AC239">
        <v>0</v>
      </c>
      <c r="AD239">
        <v>0</v>
      </c>
      <c r="AE239">
        <v>4</v>
      </c>
      <c r="AF239">
        <v>1</v>
      </c>
    </row>
    <row r="240" spans="1:32" x14ac:dyDescent="0.25">
      <c r="A240" s="6" t="s">
        <v>13</v>
      </c>
      <c r="B240" s="6" t="s">
        <v>491</v>
      </c>
      <c r="C240" s="6" t="s">
        <v>15</v>
      </c>
      <c r="D240" s="6" t="s">
        <v>532</v>
      </c>
      <c r="E240" s="6" t="str">
        <f>VLOOKUP(Table1__4[[#This Row],[Industry]],'Industry Ref'!A:B,2)</f>
        <v>Environment and Agriculture</v>
      </c>
      <c r="F240" s="6" t="s">
        <v>17</v>
      </c>
      <c r="G240">
        <v>82500</v>
      </c>
      <c r="H240" s="6" t="s">
        <v>49</v>
      </c>
      <c r="I240" s="6" t="s">
        <v>27</v>
      </c>
      <c r="J240">
        <v>0</v>
      </c>
      <c r="K240">
        <v>0</v>
      </c>
      <c r="L240">
        <v>1</v>
      </c>
      <c r="M240">
        <v>0</v>
      </c>
      <c r="N240">
        <v>0</v>
      </c>
      <c r="O240">
        <v>0</v>
      </c>
      <c r="P240">
        <v>0</v>
      </c>
      <c r="Q240">
        <v>0</v>
      </c>
      <c r="R240">
        <v>0</v>
      </c>
      <c r="S240">
        <v>0</v>
      </c>
      <c r="T240">
        <v>0</v>
      </c>
      <c r="U240">
        <v>0</v>
      </c>
      <c r="V240">
        <v>1</v>
      </c>
      <c r="W240">
        <v>1</v>
      </c>
      <c r="X240">
        <v>0</v>
      </c>
      <c r="Y240">
        <v>0</v>
      </c>
      <c r="Z240">
        <v>0</v>
      </c>
      <c r="AA240">
        <v>1</v>
      </c>
      <c r="AB240">
        <v>0</v>
      </c>
      <c r="AC240">
        <v>0</v>
      </c>
      <c r="AD240">
        <v>0</v>
      </c>
      <c r="AE240">
        <v>1</v>
      </c>
      <c r="AF240">
        <v>3</v>
      </c>
    </row>
    <row r="241" spans="1:32" x14ac:dyDescent="0.25">
      <c r="A241" s="6" t="s">
        <v>13</v>
      </c>
      <c r="B241" s="6" t="s">
        <v>491</v>
      </c>
      <c r="C241" s="6" t="s">
        <v>56</v>
      </c>
      <c r="D241" s="6" t="s">
        <v>28</v>
      </c>
      <c r="E241" s="6" t="str">
        <f>VLOOKUP(Table1__4[[#This Row],[Industry]],'Industry Ref'!A:B,2)</f>
        <v>Healthcare</v>
      </c>
      <c r="F241" s="6" t="s">
        <v>34</v>
      </c>
      <c r="G241">
        <v>25000</v>
      </c>
      <c r="H241" s="6" t="s">
        <v>21</v>
      </c>
      <c r="I241" s="6" t="s">
        <v>22</v>
      </c>
      <c r="J241">
        <v>0</v>
      </c>
      <c r="K241">
        <v>0</v>
      </c>
      <c r="L241">
        <v>1</v>
      </c>
      <c r="M241">
        <v>0</v>
      </c>
      <c r="N241">
        <v>0</v>
      </c>
      <c r="O241">
        <v>0</v>
      </c>
      <c r="P241">
        <v>0</v>
      </c>
      <c r="Q241">
        <v>0</v>
      </c>
      <c r="R241">
        <v>0</v>
      </c>
      <c r="S241">
        <v>1</v>
      </c>
      <c r="T241">
        <v>0</v>
      </c>
      <c r="U241">
        <v>0</v>
      </c>
      <c r="V241">
        <v>1</v>
      </c>
      <c r="W241">
        <v>0</v>
      </c>
      <c r="X241">
        <v>0</v>
      </c>
      <c r="Y241">
        <v>0</v>
      </c>
      <c r="Z241">
        <v>0</v>
      </c>
      <c r="AA241">
        <v>0</v>
      </c>
      <c r="AB241">
        <v>0</v>
      </c>
      <c r="AC241">
        <v>0</v>
      </c>
      <c r="AD241">
        <v>0</v>
      </c>
      <c r="AE241">
        <v>2</v>
      </c>
      <c r="AF241">
        <v>1</v>
      </c>
    </row>
    <row r="242" spans="1:32" x14ac:dyDescent="0.25">
      <c r="A242" s="6" t="s">
        <v>13</v>
      </c>
      <c r="B242" s="6" t="s">
        <v>475</v>
      </c>
      <c r="C242" s="6" t="s">
        <v>15</v>
      </c>
      <c r="D242" s="6" t="s">
        <v>28</v>
      </c>
      <c r="E242" s="6" t="str">
        <f>VLOOKUP(Table1__4[[#This Row],[Industry]],'Industry Ref'!A:B,2)</f>
        <v>Healthcare</v>
      </c>
      <c r="F242" s="6" t="s">
        <v>34</v>
      </c>
      <c r="G242">
        <v>150000</v>
      </c>
      <c r="H242" s="6" t="s">
        <v>49</v>
      </c>
      <c r="I242" s="6" t="s">
        <v>27</v>
      </c>
      <c r="J242">
        <v>0</v>
      </c>
      <c r="K242">
        <v>0</v>
      </c>
      <c r="L242">
        <v>1</v>
      </c>
      <c r="M242">
        <v>0</v>
      </c>
      <c r="N242">
        <v>0</v>
      </c>
      <c r="O242">
        <v>0</v>
      </c>
      <c r="P242">
        <v>0</v>
      </c>
      <c r="Q242">
        <v>0</v>
      </c>
      <c r="R242">
        <v>0</v>
      </c>
      <c r="S242">
        <v>1</v>
      </c>
      <c r="T242">
        <v>0</v>
      </c>
      <c r="U242">
        <v>1</v>
      </c>
      <c r="V242">
        <v>1</v>
      </c>
      <c r="W242">
        <v>0</v>
      </c>
      <c r="X242">
        <v>0</v>
      </c>
      <c r="Y242">
        <v>0</v>
      </c>
      <c r="Z242">
        <v>0</v>
      </c>
      <c r="AA242">
        <v>1</v>
      </c>
      <c r="AB242">
        <v>0</v>
      </c>
      <c r="AC242">
        <v>0</v>
      </c>
      <c r="AD242">
        <v>0</v>
      </c>
      <c r="AE242">
        <v>2</v>
      </c>
      <c r="AF242">
        <v>3</v>
      </c>
    </row>
    <row r="243" spans="1:32" x14ac:dyDescent="0.25">
      <c r="A243" s="6" t="s">
        <v>42</v>
      </c>
      <c r="B243" s="6" t="s">
        <v>475</v>
      </c>
      <c r="C243" s="6" t="s">
        <v>15</v>
      </c>
      <c r="D243" s="6" t="s">
        <v>459</v>
      </c>
      <c r="E243" s="6" t="str">
        <f>VLOOKUP(Table1__4[[#This Row],[Industry]],'Industry Ref'!A:B,2)</f>
        <v>Environment and Agriculture</v>
      </c>
      <c r="F243" s="6" t="s">
        <v>17</v>
      </c>
      <c r="G243">
        <v>70000</v>
      </c>
      <c r="H243" s="6" t="s">
        <v>49</v>
      </c>
      <c r="I243" s="6" t="s">
        <v>22</v>
      </c>
      <c r="J243">
        <v>0</v>
      </c>
      <c r="K243">
        <v>0</v>
      </c>
      <c r="L243">
        <v>1</v>
      </c>
      <c r="M243">
        <v>1</v>
      </c>
      <c r="N243">
        <v>1</v>
      </c>
      <c r="O243">
        <v>0</v>
      </c>
      <c r="P243">
        <v>0</v>
      </c>
      <c r="Q243">
        <v>0</v>
      </c>
      <c r="R243">
        <v>0</v>
      </c>
      <c r="S243">
        <v>0</v>
      </c>
      <c r="T243">
        <v>0</v>
      </c>
      <c r="U243">
        <v>0</v>
      </c>
      <c r="V243">
        <v>1</v>
      </c>
      <c r="W243">
        <v>0</v>
      </c>
      <c r="X243">
        <v>0</v>
      </c>
      <c r="Y243">
        <v>0</v>
      </c>
      <c r="Z243">
        <v>0</v>
      </c>
      <c r="AA243">
        <v>0</v>
      </c>
      <c r="AB243">
        <v>0</v>
      </c>
      <c r="AC243">
        <v>0</v>
      </c>
      <c r="AD243">
        <v>0</v>
      </c>
      <c r="AE243">
        <v>3</v>
      </c>
      <c r="AF243">
        <v>1</v>
      </c>
    </row>
    <row r="244" spans="1:32" x14ac:dyDescent="0.25">
      <c r="A244" s="6" t="s">
        <v>13</v>
      </c>
      <c r="B244" s="6" t="s">
        <v>32</v>
      </c>
      <c r="C244" s="6" t="s">
        <v>630</v>
      </c>
      <c r="D244" s="6" t="s">
        <v>82</v>
      </c>
      <c r="E244" s="6" t="str">
        <f>VLOOKUP(Table1__4[[#This Row],[Industry]],'Industry Ref'!A:B,2)</f>
        <v>Public Service and Utilities</v>
      </c>
      <c r="F244" s="6" t="s">
        <v>17</v>
      </c>
      <c r="G244">
        <v>30000</v>
      </c>
      <c r="H244" s="6" t="s">
        <v>49</v>
      </c>
      <c r="I244" s="6" t="s">
        <v>27</v>
      </c>
      <c r="J244">
        <v>0</v>
      </c>
      <c r="K244">
        <v>0</v>
      </c>
      <c r="L244">
        <v>1</v>
      </c>
      <c r="M244">
        <v>1</v>
      </c>
      <c r="N244">
        <v>1</v>
      </c>
      <c r="O244">
        <v>0</v>
      </c>
      <c r="P244">
        <v>0</v>
      </c>
      <c r="Q244">
        <v>0</v>
      </c>
      <c r="R244">
        <v>0</v>
      </c>
      <c r="S244">
        <v>0</v>
      </c>
      <c r="T244">
        <v>0</v>
      </c>
      <c r="U244">
        <v>0</v>
      </c>
      <c r="V244">
        <v>0</v>
      </c>
      <c r="W244">
        <v>0</v>
      </c>
      <c r="X244">
        <v>0</v>
      </c>
      <c r="Y244">
        <v>0</v>
      </c>
      <c r="Z244">
        <v>0</v>
      </c>
      <c r="AA244">
        <v>1</v>
      </c>
      <c r="AB244">
        <v>0</v>
      </c>
      <c r="AC244">
        <v>0</v>
      </c>
      <c r="AD244">
        <v>1</v>
      </c>
      <c r="AE244">
        <v>3</v>
      </c>
      <c r="AF244">
        <v>1</v>
      </c>
    </row>
    <row r="245" spans="1:32" x14ac:dyDescent="0.25">
      <c r="A245" s="6" t="s">
        <v>13</v>
      </c>
      <c r="B245" s="6" t="s">
        <v>489</v>
      </c>
      <c r="C245" s="6" t="s">
        <v>59</v>
      </c>
      <c r="D245" s="6" t="s">
        <v>352</v>
      </c>
      <c r="E245" s="6" t="str">
        <f>VLOOKUP(Table1__4[[#This Row],[Industry]],'Industry Ref'!A:B,2)</f>
        <v>Education and Research</v>
      </c>
      <c r="F245" s="6" t="s">
        <v>34</v>
      </c>
      <c r="G245">
        <v>20000</v>
      </c>
      <c r="H245" s="6" t="s">
        <v>484</v>
      </c>
      <c r="I245" s="6" t="s">
        <v>27</v>
      </c>
      <c r="J245">
        <v>0</v>
      </c>
      <c r="K245">
        <v>0</v>
      </c>
      <c r="L245">
        <v>1</v>
      </c>
      <c r="M245">
        <v>0</v>
      </c>
      <c r="N245">
        <v>1</v>
      </c>
      <c r="O245">
        <v>1</v>
      </c>
      <c r="P245">
        <v>0</v>
      </c>
      <c r="Q245">
        <v>0</v>
      </c>
      <c r="R245">
        <v>1</v>
      </c>
      <c r="S245">
        <v>0</v>
      </c>
      <c r="T245">
        <v>0</v>
      </c>
      <c r="U245">
        <v>0</v>
      </c>
      <c r="V245">
        <v>1</v>
      </c>
      <c r="W245">
        <v>0</v>
      </c>
      <c r="X245">
        <v>0</v>
      </c>
      <c r="Y245">
        <v>0</v>
      </c>
      <c r="Z245">
        <v>0</v>
      </c>
      <c r="AA245">
        <v>1</v>
      </c>
      <c r="AB245">
        <v>0</v>
      </c>
      <c r="AC245">
        <v>0</v>
      </c>
      <c r="AD245">
        <v>0</v>
      </c>
      <c r="AE245">
        <v>4</v>
      </c>
      <c r="AF245">
        <v>2</v>
      </c>
    </row>
    <row r="246" spans="1:32" x14ac:dyDescent="0.25">
      <c r="A246" s="6" t="s">
        <v>13</v>
      </c>
      <c r="B246" s="6" t="s">
        <v>491</v>
      </c>
      <c r="C246" s="6" t="s">
        <v>56</v>
      </c>
      <c r="D246" s="6" t="s">
        <v>63</v>
      </c>
      <c r="E246" s="6" t="str">
        <f>VLOOKUP(Table1__4[[#This Row],[Industry]],'Industry Ref'!A:B,2)</f>
        <v>Banking, Insurance and Finance</v>
      </c>
      <c r="F246" s="6" t="s">
        <v>34</v>
      </c>
      <c r="G246">
        <v>73000</v>
      </c>
      <c r="H246" s="6" t="s">
        <v>49</v>
      </c>
      <c r="I246" s="6" t="s">
        <v>27</v>
      </c>
      <c r="J246">
        <v>1</v>
      </c>
      <c r="K246">
        <v>1</v>
      </c>
      <c r="L246">
        <v>1</v>
      </c>
      <c r="M246">
        <v>1</v>
      </c>
      <c r="N246">
        <v>0</v>
      </c>
      <c r="O246">
        <v>0</v>
      </c>
      <c r="P246">
        <v>0</v>
      </c>
      <c r="Q246">
        <v>0</v>
      </c>
      <c r="R246">
        <v>0</v>
      </c>
      <c r="S246">
        <v>1</v>
      </c>
      <c r="T246">
        <v>0</v>
      </c>
      <c r="U246">
        <v>0</v>
      </c>
      <c r="V246">
        <v>1</v>
      </c>
      <c r="W246">
        <v>1</v>
      </c>
      <c r="X246">
        <v>0</v>
      </c>
      <c r="Y246">
        <v>0</v>
      </c>
      <c r="Z246">
        <v>0</v>
      </c>
      <c r="AA246">
        <v>0</v>
      </c>
      <c r="AB246">
        <v>0</v>
      </c>
      <c r="AC246">
        <v>0</v>
      </c>
      <c r="AD246">
        <v>0</v>
      </c>
      <c r="AE246">
        <v>5</v>
      </c>
      <c r="AF246">
        <v>2</v>
      </c>
    </row>
    <row r="247" spans="1:32" x14ac:dyDescent="0.25">
      <c r="A247" s="6" t="s">
        <v>13</v>
      </c>
      <c r="B247" s="6" t="s">
        <v>475</v>
      </c>
      <c r="C247" s="6" t="s">
        <v>56</v>
      </c>
      <c r="D247" s="13" t="s">
        <v>533</v>
      </c>
      <c r="E247" s="13" t="str">
        <f>VLOOKUP(Table1__4[[#This Row],[Industry]],'Industry Ref'!A:B,2)</f>
        <v>Healthcare</v>
      </c>
      <c r="F247" s="6" t="s">
        <v>34</v>
      </c>
      <c r="G247">
        <v>45000</v>
      </c>
      <c r="H247" s="6" t="s">
        <v>484</v>
      </c>
      <c r="I247" s="6" t="s">
        <v>27</v>
      </c>
      <c r="J247">
        <v>0</v>
      </c>
      <c r="K247">
        <v>0</v>
      </c>
      <c r="L247">
        <v>1</v>
      </c>
      <c r="M247">
        <v>1</v>
      </c>
      <c r="N247">
        <v>0</v>
      </c>
      <c r="O247">
        <v>0</v>
      </c>
      <c r="P247">
        <v>0</v>
      </c>
      <c r="Q247">
        <v>0</v>
      </c>
      <c r="R247">
        <v>1</v>
      </c>
      <c r="S247">
        <v>1</v>
      </c>
      <c r="T247">
        <v>1</v>
      </c>
      <c r="U247">
        <v>0</v>
      </c>
      <c r="V247">
        <v>0</v>
      </c>
      <c r="W247">
        <v>0</v>
      </c>
      <c r="X247">
        <v>0</v>
      </c>
      <c r="Y247">
        <v>0</v>
      </c>
      <c r="Z247">
        <v>1</v>
      </c>
      <c r="AA247">
        <v>0</v>
      </c>
      <c r="AB247">
        <v>0</v>
      </c>
      <c r="AC247">
        <v>0</v>
      </c>
      <c r="AD247">
        <v>0</v>
      </c>
      <c r="AE247">
        <v>5</v>
      </c>
      <c r="AF247">
        <v>1</v>
      </c>
    </row>
    <row r="248" spans="1:32" x14ac:dyDescent="0.25">
      <c r="A248" s="6" t="s">
        <v>13</v>
      </c>
      <c r="B248" s="6" t="s">
        <v>32</v>
      </c>
      <c r="C248" s="6" t="s">
        <v>630</v>
      </c>
      <c r="D248" s="6" t="s">
        <v>534</v>
      </c>
      <c r="E248" s="6" t="str">
        <f>VLOOKUP(Table1__4[[#This Row],[Industry]],'Industry Ref'!A:B,2)</f>
        <v>Other</v>
      </c>
      <c r="F248" s="6" t="s">
        <v>17</v>
      </c>
      <c r="G248">
        <v>25000</v>
      </c>
      <c r="H248" s="6" t="s">
        <v>49</v>
      </c>
      <c r="I248" s="6" t="s">
        <v>27</v>
      </c>
      <c r="J248">
        <v>1</v>
      </c>
      <c r="K248">
        <v>1</v>
      </c>
      <c r="L248">
        <v>1</v>
      </c>
      <c r="M248">
        <v>1</v>
      </c>
      <c r="N248">
        <v>1</v>
      </c>
      <c r="O248">
        <v>1</v>
      </c>
      <c r="P248">
        <v>0</v>
      </c>
      <c r="Q248">
        <v>0</v>
      </c>
      <c r="R248">
        <v>0</v>
      </c>
      <c r="S248">
        <v>1</v>
      </c>
      <c r="T248">
        <v>0</v>
      </c>
      <c r="U248">
        <v>0</v>
      </c>
      <c r="V248">
        <v>0</v>
      </c>
      <c r="W248">
        <v>0</v>
      </c>
      <c r="X248">
        <v>0</v>
      </c>
      <c r="Y248">
        <v>0</v>
      </c>
      <c r="Z248">
        <v>0</v>
      </c>
      <c r="AA248">
        <v>1</v>
      </c>
      <c r="AB248">
        <v>0</v>
      </c>
      <c r="AC248">
        <v>0</v>
      </c>
      <c r="AD248">
        <v>0</v>
      </c>
      <c r="AE248">
        <v>7</v>
      </c>
      <c r="AF248">
        <v>1</v>
      </c>
    </row>
    <row r="249" spans="1:32" x14ac:dyDescent="0.25">
      <c r="A249" s="6" t="s">
        <v>127</v>
      </c>
      <c r="B249" s="6" t="s">
        <v>32</v>
      </c>
      <c r="C249" s="6" t="s">
        <v>630</v>
      </c>
      <c r="D249" s="6" t="s">
        <v>342</v>
      </c>
      <c r="E249" s="6" t="str">
        <f>VLOOKUP(Table1__4[[#This Row],[Industry]],'Industry Ref'!A:B,2)</f>
        <v>Consulting and Business Services</v>
      </c>
      <c r="F249" s="6" t="s">
        <v>17</v>
      </c>
      <c r="G249">
        <v>50000</v>
      </c>
      <c r="H249" s="6" t="s">
        <v>484</v>
      </c>
      <c r="I249" s="6" t="s">
        <v>27</v>
      </c>
      <c r="J249">
        <v>1</v>
      </c>
      <c r="K249">
        <v>1</v>
      </c>
      <c r="L249">
        <v>1</v>
      </c>
      <c r="M249">
        <v>1</v>
      </c>
      <c r="N249">
        <v>0</v>
      </c>
      <c r="O249">
        <v>0</v>
      </c>
      <c r="P249">
        <v>0</v>
      </c>
      <c r="Q249">
        <v>0</v>
      </c>
      <c r="R249">
        <v>0</v>
      </c>
      <c r="S249">
        <v>0</v>
      </c>
      <c r="T249">
        <v>0</v>
      </c>
      <c r="U249">
        <v>0</v>
      </c>
      <c r="V249">
        <v>1</v>
      </c>
      <c r="W249">
        <v>0</v>
      </c>
      <c r="X249">
        <v>0</v>
      </c>
      <c r="Y249">
        <v>0</v>
      </c>
      <c r="Z249">
        <v>0</v>
      </c>
      <c r="AA249">
        <v>0</v>
      </c>
      <c r="AB249">
        <v>0</v>
      </c>
      <c r="AC249">
        <v>0</v>
      </c>
      <c r="AD249">
        <v>0</v>
      </c>
      <c r="AE249">
        <v>4</v>
      </c>
      <c r="AF249">
        <v>1</v>
      </c>
    </row>
    <row r="250" spans="1:32" x14ac:dyDescent="0.25">
      <c r="A250" s="6" t="s">
        <v>127</v>
      </c>
      <c r="B250" s="6" t="s">
        <v>475</v>
      </c>
      <c r="C250" s="6" t="s">
        <v>56</v>
      </c>
      <c r="D250" s="6" t="s">
        <v>63</v>
      </c>
      <c r="E250" s="6" t="str">
        <f>VLOOKUP(Table1__4[[#This Row],[Industry]],'Industry Ref'!A:B,2)</f>
        <v>Banking, Insurance and Finance</v>
      </c>
      <c r="F250" s="6" t="s">
        <v>34</v>
      </c>
      <c r="G250">
        <v>260000</v>
      </c>
      <c r="H250" s="6" t="s">
        <v>484</v>
      </c>
      <c r="I250" s="6" t="s">
        <v>27</v>
      </c>
      <c r="J250">
        <v>1</v>
      </c>
      <c r="K250">
        <v>1</v>
      </c>
      <c r="L250">
        <v>1</v>
      </c>
      <c r="M250">
        <v>1</v>
      </c>
      <c r="N250">
        <v>0</v>
      </c>
      <c r="O250">
        <v>0</v>
      </c>
      <c r="P250">
        <v>0</v>
      </c>
      <c r="Q250">
        <v>0</v>
      </c>
      <c r="R250">
        <v>0</v>
      </c>
      <c r="S250">
        <v>0</v>
      </c>
      <c r="T250">
        <v>0</v>
      </c>
      <c r="U250">
        <v>1</v>
      </c>
      <c r="V250">
        <v>1</v>
      </c>
      <c r="W250">
        <v>1</v>
      </c>
      <c r="X250">
        <v>0</v>
      </c>
      <c r="Y250">
        <v>0</v>
      </c>
      <c r="Z250">
        <v>0</v>
      </c>
      <c r="AA250">
        <v>0</v>
      </c>
      <c r="AB250">
        <v>0</v>
      </c>
      <c r="AC250">
        <v>0</v>
      </c>
      <c r="AD250">
        <v>0</v>
      </c>
      <c r="AE250">
        <v>4</v>
      </c>
      <c r="AF250">
        <v>3</v>
      </c>
    </row>
    <row r="251" spans="1:32" x14ac:dyDescent="0.25">
      <c r="A251" s="6" t="s">
        <v>127</v>
      </c>
      <c r="B251" s="6" t="s">
        <v>487</v>
      </c>
      <c r="C251" s="6" t="s">
        <v>56</v>
      </c>
      <c r="D251" s="6" t="s">
        <v>162</v>
      </c>
      <c r="E251" s="6" t="str">
        <f>VLOOKUP(Table1__4[[#This Row],[Industry]],'Industry Ref'!A:B,2)</f>
        <v>Education and Research</v>
      </c>
      <c r="F251" s="6" t="s">
        <v>34</v>
      </c>
      <c r="G251">
        <v>120000</v>
      </c>
      <c r="H251" s="6" t="s">
        <v>21</v>
      </c>
      <c r="I251" s="6" t="s">
        <v>27</v>
      </c>
      <c r="J251">
        <v>1</v>
      </c>
      <c r="K251">
        <v>1</v>
      </c>
      <c r="L251">
        <v>1</v>
      </c>
      <c r="M251">
        <v>1</v>
      </c>
      <c r="N251">
        <v>0</v>
      </c>
      <c r="O251">
        <v>1</v>
      </c>
      <c r="P251">
        <v>1</v>
      </c>
      <c r="Q251">
        <v>0</v>
      </c>
      <c r="R251">
        <v>0</v>
      </c>
      <c r="S251">
        <v>1</v>
      </c>
      <c r="T251">
        <v>0</v>
      </c>
      <c r="U251">
        <v>1</v>
      </c>
      <c r="V251">
        <v>0</v>
      </c>
      <c r="W251">
        <v>0</v>
      </c>
      <c r="X251">
        <v>0</v>
      </c>
      <c r="Y251">
        <v>0</v>
      </c>
      <c r="Z251">
        <v>0</v>
      </c>
      <c r="AA251">
        <v>0</v>
      </c>
      <c r="AB251">
        <v>0</v>
      </c>
      <c r="AC251">
        <v>1</v>
      </c>
      <c r="AD251">
        <v>1</v>
      </c>
      <c r="AE251">
        <v>7</v>
      </c>
      <c r="AF25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 T a b l e 1 _ _ 4 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 T a b l e 1 _ _ 4 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 C o l u m n s \ C u r r e n t   R o l e < / K e y > < / D i a g r a m O b j e c t K e y > < D i a g r a m O b j e c t K e y > < K e y > C o l u m n s \ L e v e l < / K e y > < / D i a g r a m O b j e c t K e y > < D i a g r a m O b j e c t K e y > < K e y > C o l u m n s \ Y e a r s   o f   E x p e r i e n c e < / K e y > < / D i a g r a m O b j e c t K e y > < D i a g r a m O b j e c t K e y > < K e y > C o l u m n s \ I n d u s t r y < / K e y > < / D i a g r a m O b j e c t K e y > < D i a g r a m O b j e c t K e y > < K e y > C o l u m n s \ G e n d e r < / K e y > < / D i a g r a m O b j e c t K e y > < D i a g r a m O b j e c t K e y > < K e y > C o l u m n s \ M o n t h l y   S a l a r y < / K e y > < / D i a g r a m O b j e c t K e y > < D i a g r a m O b j e c t K e y > < K e y > C o l u m n s \ B e n e f i t s < / K e y > < / D i a g r a m O b j e c t K e y > < D i a g r a m O b j e c t K e y > < K e y > C o l u m n s \ W o r k   S e t u p < / K e y > < / D i a g r a m O b j e c t K e y > < D i a g r a m O b j e c t K e y > < K e y > C o l u m n s \ E m p l o y e r   T y p e < / K e y > < / D i a g r a m O b j e c t K e y > < D i a g r a m O b j e c t K e y > < K e y > C o l u m n s \ P y t h o n < / K e y > < / D i a g r a m O b j e c t K e y > < D i a g r a m O b j e c t K e y > < K e y > C o l u m n s \ S Q L < / K e y > < / D i a g r a m O b j e c t K e y > < D i a g r a m O b j e c t K e y > < K e y > C o l u m n s \ E x c e l < / K e y > < / D i a g r a m O b j e c t K e y > < D i a g r a m O b j e c t K e y > < K e y > C o l u m n s \ P o w e r   B I < / K e y > < / D i a g r a m O b j e c t K e y > < D i a g r a m O b j e c t K e y > < K e y > C o l u m n s \ G o o g l e   S h e e t s < / K e y > < / D i a g r a m O b j e c t K e y > < D i a g r a m O b j e c t K e y > < K e y > C o l u m n s \ T a b l e a u < / K e y > < / D i a g r a m O b j e c t K e y > < D i a g r a m O b j e c t K e y > < K e y > C o l u m n s \ M i c r o s o f t   A z u r e < / K e y > < / D i a g r a m O b j e c t K e y > < D i a g r a m O b j e c t K e y > < K e y > C o l u m n s \ G o o g l e   D a t a   S t u d i o < / K e y > < / D i a g r a m O b j e c t K e y > < D i a g r a m O b j e c t K e y > < K e y > C o l u m n s \ S A S / S P S S < / K e y > < / D i a g r a m O b j e c t K e y > < D i a g r a m O b j e c t K e y > < K e y > C o l u m n s \ R < / K e y > < / D i a g r a m O b j e c t K e y > < D i a g r a m O b j e c t K e y > < K e y > C o l u m n s \ O t h e r   T o o l < / K e y > < / D i a g r a m O b j e c t K e y > < D i a g r a m O b j e c t K e y > < K e y > C o l u m n s \ B o n u s < / K e y > < / D i a g r a m O b j e c t K e y > < D i a g r a m O b j e c t K e y > < K e y > C o l u m n s \ H e a l t h   I n s u r a n c e < / K e y > < / D i a g r a m O b j e c t K e y > < D i a g r a m O b j e c t K e y > < K e y > C o l u m n s \ P e n s i o n < / K e y > < / D i a g r a m O b j e c t K e y > < D i a g r a m O b j e c t K e y > < K e y > C o l u m n s \ S t o c k s < / K e y > < / D i a g r a m O b j e c t K e y > < D i a g r a m O b j e c t K e y > < K e y > C o l u m n s \ E q u i t y < / K e y > < / D i a g r a m O b j e c t K e y > < D i a g r a m O b j e c t K e y > < K e y > C o l u m n s \ M o b i l e   P h o n e < / K e y > < / D i a g r a m O b j e c t K e y > < D i a g r a m O b j e c t K e y > < K e y > C o l u m n s \ M o b i l e   C r e d i t   T o p - u p < / K e y > < / D i a g r a m O b j e c t K e y > < D i a g r a m O b j e c t K e y > < K e y > C o l u m n s \ F u e l   A l l o w a n c e < / K e y > < / D i a g r a m O b j e c t K e y > < D i a g r a m O b j e c t K e y > < K e y > C o l u m n s \ M o n t h l y   V o u c h e r s < / K e y > < / D i a g r a m O b j e c t K e y > < D i a g r a m O b j e c t K e y > < K e y > C o l u m n s \ O t h e r   P e r k s < / K e y > < / D i a g r a m O b j e c t K e y > < D i a g r a m O b j e c t K e y > < K e y > M e a s u r e s \ S u m   o f   C u r r e n t   R o l e < / K e y > < / D i a g r a m O b j e c t K e y > < D i a g r a m O b j e c t K e y > < K e y > M e a s u r e s \ S u m   o f   C u r r e n t   R o l e \ T a g I n f o \ F o r m u l a < / K e y > < / D i a g r a m O b j e c t K e y > < D i a g r a m O b j e c t K e y > < K e y > M e a s u r e s \ S u m   o f   C u r r e n t   R o l e \ T a g I n f o \ S e m a n t i c   E r r o r 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 C o l u m n s \ C u r r e n t   R o l e < / K e y > < / a : K e y > < a : V a l u e   i : t y p e = " M e a s u r e G r i d N o d e V i e w S t a t e " > < L a y e d O u t > t r u e < / L a y e d O u t > < / a : V a l u e > < / a : K e y V a l u e O f D i a g r a m O b j e c t K e y a n y T y p e z b w N T n L X > < a : K e y V a l u e O f D i a g r a m O b j e c t K e y a n y T y p e z b w N T n L X > < a : K e y > < K e y > C o l u m n s \ L e v e l < / K e y > < / a : K e y > < a : V a l u e   i : t y p e = " M e a s u r e G r i d N o d e V i e w S t a t e " > < C o l u m n > 1 < / C o l u m n > < L a y e d O u t > t r u e < / L a y e d O u t > < / a : V a l u e > < / a : K e y V a l u e O f D i a g r a m O b j e c t K e y a n y T y p e z b w N T n L X > < a : K e y V a l u e O f D i a g r a m O b j e c t K e y a n y T y p e z b w N T n L X > < a : K e y > < K e y > C o l u m n s \ Y e a r s   o f   E x p e r i e n c e < / K e y > < / a : K e y > < a : V a l u e   i : t y p e = " M e a s u r e G r i d N o d e V i e w S t a t e " > < C o l u m n > 2 < / C o l u m n > < L a y e d O u t > t r u e < / L a y e d O u t > < / a : V a l u e > < / a : K e y V a l u e O f D i a g r a m O b j e c t K e y a n y T y p e z b w N T n L X > < a : K e y V a l u e O f D i a g r a m O b j e c t K e y a n y T y p e z b w N T n L X > < a : K e y > < K e y > C o l u m n s \ I n d u s t r y < / 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 C o l u m n s \ M o n t h l y   S a l a r y < / K e y > < / a : K e y > < a : V a l u e   i : t y p e = " M e a s u r e G r i d N o d e V i e w S t a t e " > < C o l u m n > 5 < / C o l u m n > < L a y e d O u t > t r u e < / L a y e d O u t > < / a : V a l u e > < / a : K e y V a l u e O f D i a g r a m O b j e c t K e y a n y T y p e z b w N T n L X > < a : K e y V a l u e O f D i a g r a m O b j e c t K e y a n y T y p e z b w N T n L X > < a : K e y > < K e y > C o l u m n s \ B e n e f i t s < / K e y > < / a : K e y > < a : V a l u e   i : t y p e = " M e a s u r e G r i d N o d e V i e w S t a t e " > < C o l u m n > 6 < / C o l u m n > < L a y e d O u t > t r u e < / L a y e d O u t > < / a : V a l u e > < / a : K e y V a l u e O f D i a g r a m O b j e c t K e y a n y T y p e z b w N T n L X > < a : K e y V a l u e O f D i a g r a m O b j e c t K e y a n y T y p e z b w N T n L X > < a : K e y > < K e y > C o l u m n s \ W o r k   S e t u p < / K e y > < / a : K e y > < a : V a l u e   i : t y p e = " M e a s u r e G r i d N o d e V i e w S t a t e " > < C o l u m n > 7 < / C o l u m n > < L a y e d O u t > t r u e < / L a y e d O u t > < / a : V a l u e > < / a : K e y V a l u e O f D i a g r a m O b j e c t K e y a n y T y p e z b w N T n L X > < a : K e y V a l u e O f D i a g r a m O b j e c t K e y a n y T y p e z b w N T n L X > < a : K e y > < K e y > C o l u m n s \ E m p l o y e r   T y p e < / K e y > < / a : K e y > < a : V a l u e   i : t y p e = " M e a s u r e G r i d N o d e V i e w S t a t e " > < C o l u m n > 8 < / C o l u m n > < L a y e d O u t > t r u e < / L a y e d O u t > < / a : V a l u e > < / a : K e y V a l u e O f D i a g r a m O b j e c t K e y a n y T y p e z b w N T n L X > < a : K e y V a l u e O f D i a g r a m O b j e c t K e y a n y T y p e z b w N T n L X > < a : K e y > < K e y > C o l u m n s \ P y t h o n < / K e y > < / a : K e y > < a : V a l u e   i : t y p e = " M e a s u r e G r i d N o d e V i e w S t a t e " > < C o l u m n > 9 < / C o l u m n > < L a y e d O u t > t r u e < / L a y e d O u t > < / a : V a l u e > < / a : K e y V a l u e O f D i a g r a m O b j e c t K e y a n y T y p e z b w N T n L X > < a : K e y V a l u e O f D i a g r a m O b j e c t K e y a n y T y p e z b w N T n L X > < a : K e y > < K e y > C o l u m n s \ S Q L < / K e y > < / a : K e y > < a : V a l u e   i : t y p e = " M e a s u r e G r i d N o d e V i e w S t a t e " > < C o l u m n > 1 0 < / C o l u m n > < L a y e d O u t > t r u e < / L a y e d O u t > < / a : V a l u e > < / a : K e y V a l u e O f D i a g r a m O b j e c t K e y a n y T y p e z b w N T n L X > < a : K e y V a l u e O f D i a g r a m O b j e c t K e y a n y T y p e z b w N T n L X > < a : K e y > < K e y > C o l u m n s \ E x c e l < / K e y > < / a : K e y > < a : V a l u e   i : t y p e = " M e a s u r e G r i d N o d e V i e w S t a t e " > < C o l u m n > 1 1 < / C o l u m n > < L a y e d O u t > t r u e < / L a y e d O u t > < / a : V a l u e > < / a : K e y V a l u e O f D i a g r a m O b j e c t K e y a n y T y p e z b w N T n L X > < a : K e y V a l u e O f D i a g r a m O b j e c t K e y a n y T y p e z b w N T n L X > < a : K e y > < K e y > C o l u m n s \ P o w e r   B I < / K e y > < / a : K e y > < a : V a l u e   i : t y p e = " M e a s u r e G r i d N o d e V i e w S t a t e " > < C o l u m n > 1 2 < / C o l u m n > < L a y e d O u t > t r u e < / L a y e d O u t > < / a : V a l u e > < / a : K e y V a l u e O f D i a g r a m O b j e c t K e y a n y T y p e z b w N T n L X > < a : K e y V a l u e O f D i a g r a m O b j e c t K e y a n y T y p e z b w N T n L X > < a : K e y > < K e y > C o l u m n s \ G o o g l e   S h e e t s < / K e y > < / a : K e y > < a : V a l u e   i : t y p e = " M e a s u r e G r i d N o d e V i e w S t a t e " > < C o l u m n > 1 3 < / C o l u m n > < L a y e d O u t > t r u e < / L a y e d O u t > < / a : V a l u e > < / a : K e y V a l u e O f D i a g r a m O b j e c t K e y a n y T y p e z b w N T n L X > < a : K e y V a l u e O f D i a g r a m O b j e c t K e y a n y T y p e z b w N T n L X > < a : K e y > < K e y > C o l u m n s \ T a b l e a u < / K e y > < / a : K e y > < a : V a l u e   i : t y p e = " M e a s u r e G r i d N o d e V i e w S t a t e " > < C o l u m n > 1 4 < / C o l u m n > < L a y e d O u t > t r u e < / L a y e d O u t > < / a : V a l u e > < / a : K e y V a l u e O f D i a g r a m O b j e c t K e y a n y T y p e z b w N T n L X > < a : K e y V a l u e O f D i a g r a m O b j e c t K e y a n y T y p e z b w N T n L X > < a : K e y > < K e y > C o l u m n s \ M i c r o s o f t   A z u r e < / K e y > < / a : K e y > < a : V a l u e   i : t y p e = " M e a s u r e G r i d N o d e V i e w S t a t e " > < C o l u m n > 1 5 < / C o l u m n > < L a y e d O u t > t r u e < / L a y e d O u t > < / a : V a l u e > < / a : K e y V a l u e O f D i a g r a m O b j e c t K e y a n y T y p e z b w N T n L X > < a : K e y V a l u e O f D i a g r a m O b j e c t K e y a n y T y p e z b w N T n L X > < a : K e y > < K e y > C o l u m n s \ G o o g l e   D a t a   S t u d i o < / K e y > < / a : K e y > < a : V a l u e   i : t y p e = " M e a s u r e G r i d N o d e V i e w S t a t e " > < C o l u m n > 1 6 < / C o l u m n > < L a y e d O u t > t r u e < / L a y e d O u t > < / a : V a l u e > < / a : K e y V a l u e O f D i a g r a m O b j e c t K e y a n y T y p e z b w N T n L X > < a : K e y V a l u e O f D i a g r a m O b j e c t K e y a n y T y p e z b w N T n L X > < a : K e y > < K e y > C o l u m n s \ S A S / S P S S < / K e y > < / a : K e y > < a : V a l u e   i : t y p e = " M e a s u r e G r i d N o d e V i e w S t a t e " > < C o l u m n > 1 7 < / C o l u m n > < L a y e d O u t > t r u e < / L a y e d O u t > < / a : V a l u e > < / a : K e y V a l u e O f D i a g r a m O b j e c t K e y a n y T y p e z b w N T n L X > < a : K e y V a l u e O f D i a g r a m O b j e c t K e y a n y T y p e z b w N T n L X > < a : K e y > < K e y > C o l u m n s \ R < / K e y > < / a : K e y > < a : V a l u e   i : t y p e = " M e a s u r e G r i d N o d e V i e w S t a t e " > < C o l u m n > 1 8 < / C o l u m n > < L a y e d O u t > t r u e < / L a y e d O u t > < / a : V a l u e > < / a : K e y V a l u e O f D i a g r a m O b j e c t K e y a n y T y p e z b w N T n L X > < a : K e y V a l u e O f D i a g r a m O b j e c t K e y a n y T y p e z b w N T n L X > < a : K e y > < K e y > C o l u m n s \ O t h e r   T o o l < / K e y > < / a : K e y > < a : V a l u e   i : t y p e = " M e a s u r e G r i d N o d e V i e w S t a t e " > < C o l u m n > 1 9 < / C o l u m n > < L a y e d O u t > t r u e < / L a y e d O u t > < / a : V a l u e > < / a : K e y V a l u e O f D i a g r a m O b j e c t K e y a n y T y p e z b w N T n L X > < a : K e y V a l u e O f D i a g r a m O b j e c t K e y a n y T y p e z b w N T n L X > < a : K e y > < K e y > C o l u m n s \ B o n u s < / K e y > < / a : K e y > < a : V a l u e   i : t y p e = " M e a s u r e G r i d N o d e V i e w S t a t e " > < C o l u m n > 2 0 < / C o l u m n > < L a y e d O u t > t r u e < / L a y e d O u t > < / a : V a l u e > < / a : K e y V a l u e O f D i a g r a m O b j e c t K e y a n y T y p e z b w N T n L X > < a : K e y V a l u e O f D i a g r a m O b j e c t K e y a n y T y p e z b w N T n L X > < a : K e y > < K e y > C o l u m n s \ H e a l t h   I n s u r a n c e < / K e y > < / a : K e y > < a : V a l u e   i : t y p e = " M e a s u r e G r i d N o d e V i e w S t a t e " > < C o l u m n > 2 1 < / C o l u m n > < L a y e d O u t > t r u e < / L a y e d O u t > < / a : V a l u e > < / a : K e y V a l u e O f D i a g r a m O b j e c t K e y a n y T y p e z b w N T n L X > < a : K e y V a l u e O f D i a g r a m O b j e c t K e y a n y T y p e z b w N T n L X > < a : K e y > < K e y > C o l u m n s \ P e n s i o n < / K e y > < / a : K e y > < a : V a l u e   i : t y p e = " M e a s u r e G r i d N o d e V i e w S t a t e " > < C o l u m n > 2 2 < / C o l u m n > < L a y e d O u t > t r u e < / L a y e d O u t > < / a : V a l u e > < / a : K e y V a l u e O f D i a g r a m O b j e c t K e y a n y T y p e z b w N T n L X > < a : K e y V a l u e O f D i a g r a m O b j e c t K e y a n y T y p e z b w N T n L X > < a : K e y > < K e y > C o l u m n s \ S t o c k s < / K e y > < / a : K e y > < a : V a l u e   i : t y p e = " M e a s u r e G r i d N o d e V i e w S t a t e " > < C o l u m n > 2 3 < / C o l u m n > < L a y e d O u t > t r u e < / L a y e d O u t > < / a : V a l u e > < / a : K e y V a l u e O f D i a g r a m O b j e c t K e y a n y T y p e z b w N T n L X > < a : K e y V a l u e O f D i a g r a m O b j e c t K e y a n y T y p e z b w N T n L X > < a : K e y > < K e y > C o l u m n s \ E q u i t y < / K e y > < / a : K e y > < a : V a l u e   i : t y p e = " M e a s u r e G r i d N o d e V i e w S t a t e " > < C o l u m n > 2 4 < / C o l u m n > < L a y e d O u t > t r u e < / L a y e d O u t > < / a : V a l u e > < / a : K e y V a l u e O f D i a g r a m O b j e c t K e y a n y T y p e z b w N T n L X > < a : K e y V a l u e O f D i a g r a m O b j e c t K e y a n y T y p e z b w N T n L X > < a : K e y > < K e y > C o l u m n s \ M o b i l e   P h o n e < / K e y > < / a : K e y > < a : V a l u e   i : t y p e = " M e a s u r e G r i d N o d e V i e w S t a t e " > < C o l u m n > 2 5 < / C o l u m n > < L a y e d O u t > t r u e < / L a y e d O u t > < / a : V a l u e > < / a : K e y V a l u e O f D i a g r a m O b j e c t K e y a n y T y p e z b w N T n L X > < a : K e y V a l u e O f D i a g r a m O b j e c t K e y a n y T y p e z b w N T n L X > < a : K e y > < K e y > C o l u m n s \ M o b i l e   C r e d i t   T o p - u p < / K e y > < / a : K e y > < a : V a l u e   i : t y p e = " M e a s u r e G r i d N o d e V i e w S t a t e " > < C o l u m n > 2 6 < / C o l u m n > < L a y e d O u t > t r u e < / L a y e d O u t > < / a : V a l u e > < / a : K e y V a l u e O f D i a g r a m O b j e c t K e y a n y T y p e z b w N T n L X > < a : K e y V a l u e O f D i a g r a m O b j e c t K e y a n y T y p e z b w N T n L X > < a : K e y > < K e y > C o l u m n s \ F u e l   A l l o w a n c e < / K e y > < / a : K e y > < a : V a l u e   i : t y p e = " M e a s u r e G r i d N o d e V i e w S t a t e " > < C o l u m n > 2 7 < / C o l u m n > < L a y e d O u t > t r u e < / L a y e d O u t > < / a : V a l u e > < / a : K e y V a l u e O f D i a g r a m O b j e c t K e y a n y T y p e z b w N T n L X > < a : K e y V a l u e O f D i a g r a m O b j e c t K e y a n y T y p e z b w N T n L X > < a : K e y > < K e y > C o l u m n s \ M o n t h l y   V o u c h e r s < / K e y > < / a : K e y > < a : V a l u e   i : t y p e = " M e a s u r e G r i d N o d e V i e w S t a t e " > < C o l u m n > 2 8 < / C o l u m n > < L a y e d O u t > t r u e < / L a y e d O u t > < / a : V a l u e > < / a : K e y V a l u e O f D i a g r a m O b j e c t K e y a n y T y p e z b w N T n L X > < a : K e y V a l u e O f D i a g r a m O b j e c t K e y a n y T y p e z b w N T n L X > < a : K e y > < K e y > C o l u m n s \ O t h e r   P e r k s < / K e y > < / a : K e y > < a : V a l u e   i : t y p e = " M e a s u r e G r i d N o d e V i e w S t a t e " > < C o l u m n > 2 9 < / C o l u m n > < L a y e d O u t > t r u e < / L a y e d O u t > < / a : V a l u e > < / a : K e y V a l u e O f D i a g r a m O b j e c t K e y a n y T y p e z b w N T n L X > < a : K e y V a l u e O f D i a g r a m O b j e c t K e y a n y T y p e z b w N T n L X > < a : K e y > < K e y > M e a s u r e s \ S u m   o f   C u r r e n t   R o l e < / K e y > < / a : K e y > < a : V a l u e   i : t y p e = " M e a s u r e G r i d N o d e V i e w S t a t e " > < L a y e d O u t > t r u e < / L a y e d O u t > < / a : V a l u e > < / a : K e y V a l u e O f D i a g r a m O b j e c t K e y a n y T y p e z b w N T n L X > < a : K e y V a l u e O f D i a g r a m O b j e c t K e y a n y T y p e z b w N T n L X > < a : K e y > < K e y > M e a s u r e s \ S u m   o f   C u r r e n t   R o l e \ T a g I n f o \ F o r m u l a < / K e y > < / a : K e y > < a : V a l u e   i : t y p e = " M e a s u r e G r i d V i e w S t a t e I D i a g r a m T a g A d d i t i o n a l I n f o " / > < / a : K e y V a l u e O f D i a g r a m O b j e c t K e y a n y T y p e z b w N T n L X > < a : K e y V a l u e O f D i a g r a m O b j e c t K e y a n y T y p e z b w N T n L X > < a : K e y > < K e y > M e a s u r e s \ S u m   o f   C u r r e n t   R o l e \ T a g I n f o \ S e m a n t i c   E r r o r < / K e y > < / a : K e y > < a : V a l u e   i : t y p e = " M e a s u r e G r i d V i e w S t a t e I D i a g r a m T a g A d d i t i o n a l I n f o " / > < / 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8 0 0 . 9 8 3 ] ] > < / C u s t o m C o n t e n t > < / G e m i n i > 
</file>

<file path=customXml/item11.xml>��< ? x m l   v e r s i o n = " 1 . 0 "   e n c o d i n g = " U T F - 1 6 " ? > < G e m i n i   x m l n s = " h t t p : / / g e m i n i / p i v o t c u s t o m i z a t i o n / T a b l e X M L _ T a b l e 1 _ _ 4 " > < C u s t o m C o n t e n t > < ! [ C D A T A [ < T a b l e W i d g e t G r i d S e r i a l i z a t i o n   x m l n s : x s i = " h t t p : / / w w w . w 3 . o r g / 2 0 0 1 / X M L S c h e m a - i n s t a n c e "   x m l n s : x s d = " h t t p : / / w w w . w 3 . o r g / 2 0 0 1 / X M L S c h e m a " > < C o l u m n S u g g e s t e d T y p e   / > < C o l u m n F o r m a t   / > < C o l u m n A c c u r a c y   / > < C o l u m n C u r r e n c y S y m b o l   / > < C o l u m n P o s i t i v e P a t t e r n   / > < C o l u m n N e g a t i v e P a t t e r n   / > < C o l u m n W i d t h s > < i t e m > < k e y > < s t r i n g > C u r r e n t   R o l e < / s t r i n g > < / k e y > < v a l u e > < i n t > 1 6 4 < / i n t > < / v a l u e > < / i t e m > < i t e m > < k e y > < s t r i n g > L e v e l < / s t r i n g > < / k e y > < v a l u e > < i n t > 9 5 < / i n t > < / v a l u e > < / i t e m > < i t e m > < k e y > < s t r i n g > Y e a r s   o f   E x p e r i e n c e < / s t r i n g > < / k e y > < v a l u e > < i n t > 2 2 6 < / i n t > < / v a l u e > < / i t e m > < i t e m > < k e y > < s t r i n g > I n d u s t r y < / s t r i n g > < / k e y > < v a l u e > < i n t > 1 2 5 < / i n t > < / v a l u e > < / i t e m > < i t e m > < k e y > < s t r i n g > G e n d e r < / s t r i n g > < / k e y > < v a l u e > < i n t > 1 1 7 < / i n t > < / v a l u e > < / i t e m > < i t e m > < k e y > < s t r i n g > M o n t h l y   S a l a r y < / s t r i n g > < / k e y > < v a l u e > < i n t > 1 8 6 < / i n t > < / v a l u e > < / i t e m > < i t e m > < k e y > < s t r i n g > B e n e f i t s < / s t r i n g > < / k e y > < v a l u e > < i n t > 1 2 3 < / i n t > < / v a l u e > < / i t e m > < i t e m > < k e y > < s t r i n g > W o r k   S e t u p < / s t r i n g > < / k e y > < v a l u e > < i n t > 1 5 5 < / i n t > < / v a l u e > < / i t e m > < i t e m > < k e y > < s t r i n g > E m p l o y e r   T y p e < / s t r i n g > < / k e y > < v a l u e > < i n t > 1 8 4 < / i n t > < / v a l u e > < / i t e m > < i t e m > < k e y > < s t r i n g > P y t h o n < / s t r i n g > < / k e y > < v a l u e > < i n t > 1 1 3 < / i n t > < / v a l u e > < / i t e m > < i t e m > < k e y > < s t r i n g > S Q L < / s t r i n g > < / k e y > < v a l u e > < i n t > 8 3 < / i n t > < / v a l u e > < / i t e m > < i t e m > < k e y > < s t r i n g > E x c e l < / s t r i n g > < / k e y > < v a l u e > < i n t > 9 5 < / i n t > < / v a l u e > < / i t e m > < i t e m > < k e y > < s t r i n g > P o w e r   B I < / s t r i n g > < / k e y > < v a l u e > < i n t > 1 3 0 < / i n t > < / v a l u e > < / i t e m > < i t e m > < k e y > < s t r i n g > G o o g l e   S h e e t s < / s t r i n g > < / k e y > < v a l u e > < i n t > 1 7 8 < / i n t > < / v a l u e > < / i t e m > < i t e m > < k e y > < s t r i n g > T a b l e a u < / s t r i n g > < / k e y > < v a l u e > < i n t > 1 2 0 < / i n t > < / v a l u e > < / i t e m > < i t e m > < k e y > < s t r i n g > M i c r o s o f t   A z u r e < / s t r i n g > < / k e y > < v a l u e > < i n t > 1 9 5 < / i n t > < / v a l u e > < / i t e m > < i t e m > < k e y > < s t r i n g > G o o g l e   D a t a   S t u d i o < / s t r i n g > < / k e y > < v a l u e > < i n t > 2 2 4 < / i n t > < / v a l u e > < / i t e m > < i t e m > < k e y > < s t r i n g > S A S / S P S S < / s t r i n g > < / k e y > < v a l u e > < i n t > 1 3 2 < / i n t > < / v a l u e > < / i t e m > < i t e m > < k e y > < s t r i n g > R < / s t r i n g > < / k e y > < v a l u e > < i n t > 6 1 < / i n t > < / v a l u e > < / i t e m > < i t e m > < k e y > < s t r i n g > O t h e r   T o o l < / s t r i n g > < / k e y > < v a l u e > < i n t > 1 4 5 < / i n t > < / v a l u e > < / i t e m > < i t e m > < k e y > < s t r i n g > B o n u s < / s t r i n g > < / k e y > < v a l u e > < i n t > 1 0 6 < / i n t > < / v a l u e > < / i t e m > < i t e m > < k e y > < s t r i n g > H e a l t h   I n s u r a n c e < / s t r i n g > < / k e y > < v a l u e > < i n t > 2 0 4 < / i n t > < / v a l u e > < / i t e m > < i t e m > < k e y > < s t r i n g > P e n s i o n < / s t r i n g > < / k e y > < v a l u e > < i n t > 1 2 1 < / i n t > < / v a l u e > < / i t e m > < i t e m > < k e y > < s t r i n g > S t o c k s < / s t r i n g > < / k e y > < v a l u e > < i n t > 1 0 6 < / i n t > < / v a l u e > < / i t e m > < i t e m > < k e y > < s t r i n g > E q u i t y < / s t r i n g > < / k e y > < v a l u e > < i n t > 1 0 6 < / i n t > < / v a l u e > < / i t e m > < i t e m > < k e y > < s t r i n g > M o b i l e   P h o n e < / s t r i n g > < / k e y > < v a l u e > < i n t > 1 7 6 < / i n t > < / v a l u e > < / i t e m > < i t e m > < k e y > < s t r i n g > M o b i l e   C r e d i t   T o p - u p < / s t r i n g > < / k e y > < v a l u e > < i n t > 2 4 2 < / i n t > < / v a l u e > < / i t e m > < i t e m > < k e y > < s t r i n g > F u e l   A l l o w a n c e < / s t r i n g > < / k e y > < v a l u e > < i n t > 1 8 6 < / i n t > < / v a l u e > < / i t e m > < i t e m > < k e y > < s t r i n g > M o n t h l y   V o u c h e r s < / s t r i n g > < / k e y > < v a l u e > < i n t > 2 1 5 < / i n t > < / v a l u e > < / i t e m > < i t e m > < k e y > < s t r i n g > O t h e r   P e r k s < / s t r i n g > < / k e y > < v a l u e > < i n t > 1 5 6 < / i n t > < / v a l u e > < / i t e m > < / C o l u m n W i d t h s > < C o l u m n D i s p l a y I n d e x > < i t e m > < k e y > < s t r i n g > C u r r e n t   R o l e < / s t r i n g > < / k e y > < v a l u e > < i n t > 0 < / i n t > < / v a l u e > < / i t e m > < i t e m > < k e y > < s t r i n g > L e v e l < / s t r i n g > < / k e y > < v a l u e > < i n t > 1 < / i n t > < / v a l u e > < / i t e m > < i t e m > < k e y > < s t r i n g > Y e a r s   o f   E x p e r i e n c e < / s t r i n g > < / k e y > < v a l u e > < i n t > 2 < / i n t > < / v a l u e > < / i t e m > < i t e m > < k e y > < s t r i n g > I n d u s t r y < / s t r i n g > < / k e y > < v a l u e > < i n t > 3 < / i n t > < / v a l u e > < / i t e m > < i t e m > < k e y > < s t r i n g > G e n d e r < / s t r i n g > < / k e y > < v a l u e > < i n t > 4 < / i n t > < / v a l u e > < / i t e m > < i t e m > < k e y > < s t r i n g > M o n t h l y   S a l a r y < / s t r i n g > < / k e y > < v a l u e > < i n t > 5 < / i n t > < / v a l u e > < / i t e m > < i t e m > < k e y > < s t r i n g > B e n e f i t s < / s t r i n g > < / k e y > < v a l u e > < i n t > 6 < / i n t > < / v a l u e > < / i t e m > < i t e m > < k e y > < s t r i n g > W o r k   S e t u p < / s t r i n g > < / k e y > < v a l u e > < i n t > 7 < / i n t > < / v a l u e > < / i t e m > < i t e m > < k e y > < s t r i n g > E m p l o y e r   T y p e < / s t r i n g > < / k e y > < v a l u e > < i n t > 8 < / i n t > < / v a l u e > < / i t e m > < i t e m > < k e y > < s t r i n g > P y t h o n < / s t r i n g > < / k e y > < v a l u e > < i n t > 9 < / i n t > < / v a l u e > < / i t e m > < i t e m > < k e y > < s t r i n g > S Q L < / s t r i n g > < / k e y > < v a l u e > < i n t > 1 0 < / i n t > < / v a l u e > < / i t e m > < i t e m > < k e y > < s t r i n g > E x c e l < / s t r i n g > < / k e y > < v a l u e > < i n t > 1 1 < / i n t > < / v a l u e > < / i t e m > < i t e m > < k e y > < s t r i n g > P o w e r   B I < / s t r i n g > < / k e y > < v a l u e > < i n t > 1 2 < / i n t > < / v a l u e > < / i t e m > < i t e m > < k e y > < s t r i n g > G o o g l e   S h e e t s < / s t r i n g > < / k e y > < v a l u e > < i n t > 1 3 < / i n t > < / v a l u e > < / i t e m > < i t e m > < k e y > < s t r i n g > T a b l e a u < / s t r i n g > < / k e y > < v a l u e > < i n t > 1 4 < / i n t > < / v a l u e > < / i t e m > < i t e m > < k e y > < s t r i n g > M i c r o s o f t   A z u r e < / s t r i n g > < / k e y > < v a l u e > < i n t > 1 5 < / i n t > < / v a l u e > < / i t e m > < i t e m > < k e y > < s t r i n g > G o o g l e   D a t a   S t u d i o < / s t r i n g > < / k e y > < v a l u e > < i n t > 1 6 < / i n t > < / v a l u e > < / i t e m > < i t e m > < k e y > < s t r i n g > S A S / S P S S < / s t r i n g > < / k e y > < v a l u e > < i n t > 1 7 < / i n t > < / v a l u e > < / i t e m > < i t e m > < k e y > < s t r i n g > R < / s t r i n g > < / k e y > < v a l u e > < i n t > 1 8 < / i n t > < / v a l u e > < / i t e m > < i t e m > < k e y > < s t r i n g > O t h e r   T o o l < / s t r i n g > < / k e y > < v a l u e > < i n t > 1 9 < / i n t > < / v a l u e > < / i t e m > < i t e m > < k e y > < s t r i n g > B o n u s < / s t r i n g > < / k e y > < v a l u e > < i n t > 2 0 < / i n t > < / v a l u e > < / i t e m > < i t e m > < k e y > < s t r i n g > H e a l t h   I n s u r a n c e < / s t r i n g > < / k e y > < v a l u e > < i n t > 2 1 < / i n t > < / v a l u e > < / i t e m > < i t e m > < k e y > < s t r i n g > P e n s i o n < / s t r i n g > < / k e y > < v a l u e > < i n t > 2 2 < / i n t > < / v a l u e > < / i t e m > < i t e m > < k e y > < s t r i n g > S t o c k s < / s t r i n g > < / k e y > < v a l u e > < i n t > 2 3 < / i n t > < / v a l u e > < / i t e m > < i t e m > < k e y > < s t r i n g > E q u i t y < / s t r i n g > < / k e y > < v a l u e > < i n t > 2 4 < / i n t > < / v a l u e > < / i t e m > < i t e m > < k e y > < s t r i n g > M o b i l e   P h o n e < / s t r i n g > < / k e y > < v a l u e > < i n t > 2 5 < / i n t > < / v a l u e > < / i t e m > < i t e m > < k e y > < s t r i n g > M o b i l e   C r e d i t   T o p - u p < / s t r i n g > < / k e y > < v a l u e > < i n t > 2 6 < / i n t > < / v a l u e > < / i t e m > < i t e m > < k e y > < s t r i n g > F u e l   A l l o w a n c e < / s t r i n g > < / k e y > < v a l u e > < i n t > 2 7 < / i n t > < / v a l u e > < / i t e m > < i t e m > < k e y > < s t r i n g > M o n t h l y   V o u c h e r s < / s t r i n g > < / k e y > < v a l u e > < i n t > 2 8 < / i n t > < / v a l u e > < / i t e m > < i t e m > < k e y > < s t r i n g > O t h e r   P e r k s < / s t r i n g > < / k e y > < v a l u e > < i n t > 2 9 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a b l e 1 _ _ 4 ] ] > < / 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C D A T A [ T a b l e 1 _ _ 4 ] ] > < / 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 T a b l e 1 _ _ 4 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 M e a s u r e T a b l e 1 _ _ 4 [ S u m   o f   C u r r e n t   R o l e ] < / a : K e y > < a : V a l u e > < D e s c r i p t i o n > T h e   f u n c t i o n   S U M   t a k e s   a n   a r g u m e n t   t h a t   e v a l u a t e s   t o   n u m b e r s   o r   d a t e s   a n d   c a n n o t   w o r k   w i t h   v a l u e s   o f   t y p e   S t r i n g . < / D e s c r i p t i o n > < L o c a t i o n > < S t a r t C h a r a c t e r > 1 8 3 < / S t a r t C h a r a c t e r > < T e x t L e n g t h > 1 4 < / T e x t L e n g t h > < / L o c a t i o n > < R o w N u m b e r > - 1 < / R o w N u m b e r > < S o u r c e > < N a m e > S u m   o f   C u r r e n t   R o l e < / N a m e > < T a b l e > T a b l e 1 _ _ 4 < / T a b l e > < / S o u r c e > < / a : V a l u e > < / a : K e y V a l u e O f s t r i n g S a n d b o x E r r o r V S n 7 U v A O > < / E r r o r C a c h e D i c t i o n a r y > < L a s t P r o c e s s e d T i m e > 2 0 2 5 - 0 1 - 2 2 T 1 2 : 3 3 : 3 1 . 1 4 8 5 6 4 5 + 0 3 : 0 0 < / L a s t P r o c e s s e d T i m e > < / D a t a M o d e l i n g S a n d b o x . S e r i a l i z e d S a n d b o x E r r o r C a c h e > ] ] > < / C u s t o m C o n t e n t > < / G e m i n i > 
</file>

<file path=customXml/item8.xml>��< ? x m l   v e r s i o n = " 1 . 0 "   e n c o d i n g = " u t f - 1 6 " ? > < D a t a M a s h u p   s q m i d = " f d c 9 4 a a b - 3 d 1 8 - 4 5 d 7 - b b 0 4 - 9 4 a 5 d 5 9 3 e 6 2 3 "   x m l n s = " h t t p : / / s c h e m a s . m i c r o s o f t . c o m / D a t a M a s h u p " > A A A A A M Q M A A B Q S w M E F A A C A A g A W G M 3 W p f j T g O p A A A A + Q A A A B I A H A B D b 2 5 m a W c v U G F j a 2 F n Z S 5 4 b W w g o h g A K K A U A A A A A A A A A A A A A A A A A A A A A A A A A A A A h Y / R C o I w G I V f R X b v N i d Z y O + 8 i K 5 K C I L o d q y l I 5 3 h Z v P d u u i R e o W E s r r r 8 h y + A 9 9 5 3 O 6 Q D 0 0 d X F V n d W s y F G G K A m V k e 9 S m z F D v T u E C 5 R y 2 Q p 5 F q Y I R N j Y d r M 5 Q 5 d w l J c R 7 j 3 2 M 2 6 4 k j N K I H I r N T l a q E a E 2 1 g k j F f q s j v 9 X i M P + J c M Z T h I 8 i + c J j h L G g E w 9 F N p 8 G T Y q Y w r k p 4 R l X 7 u + U 1 y Z c L 0 C M k U g 7 x v 8 C V B L A w Q U A A I A C A B Y Y z 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G M 3 W q y g + 1 2 5 C Q A A H z k A A B M A H A B G b 3 J t d W x h c y 9 T Z W N 0 a W 9 u M S 5 t I K I Y A C i g F A A A A A A A A A A A A A A A A A A A A A A A A A A A A O 1 b W 2 / b O B Z + N 9 D / Q C i D R Y J R U s u 5 F r O z g z R x 2 2 x v G T u d w S A I C s a m b S I S q Z G o J J 4 i / 3 0 P S U n W 1 S b t 7 C 4 w a F 9 i k e f y 8 f D c S K k x G Q n K G R r q v 9 5 P L z o v O v E M R 2 S M r v C t T z z 0 M / K J e N F B 8 G / I k 2 h E Y K T / O C L + 3 l k S R Y S J 3 3 l 0 d 8 v 5 3 f b O t + t P O C A / O 5 r T u X m 6 P u N M A M m N q w V s O W c z z K Z S + D w k D k h S p H t X E W b x h E f B G f e T g M n J e F t r c 7 9 9 c 6 5 o Q G K B g 9 B x k Y A 5 N M a C C B h 8 c t E 3 5 / c Z F o j G a A 7 0 K M W E B t w n v 2 T k g j w K R X o x Q V z M S O S i 0 C c 4 J o i y M R 2 B M M 0 c A R O C a V J j L O n 4 Q O 6 J X x f + j j + g A L M 5 m h M c x Y h P E H k M S U Q J A 5 u N u e R F M 3 w v l S I A I R e B 0 R t K / H F d l t b H x k k s o r l U r D X 3 g 9 D n c x L 9 g s g U W M G 2 o 5 m L v g j q U 0 F J 7 K J 3 A x e 9 x Q F l U / h N s C 9 m i I j R 3 v L 1 T A k b k 2 g 5 T Y A B 9 R W o Q 7 A R o z t r 0 w r O f c 1 q Y O A A v G b m z 9 H b i M c x G m I f S y M w 9 J 7 E C C y q 5 3 M I Y H I l 4 h R M r y C g W 8 L I h I q 4 z a 6 p m g d w X B Q T k Y R 1 w s z S 2 l G L s 0 8 7 u T M P S M D v w Z m 1 1 8 Y L f 9 Y T 6 f B 2 x e v d o k M / 7 b z o U N Y m s B i O W 2 l Y o e 3 e j q O j c t O g / B 6 T 3 2 P y 7 x K T z x m S m b C r i A a B p A E d r Y E h h V W 1 y g C x 8 G s p f 0 8 q a 1 7 T G Q 6 p w D 7 9 C z T 0 M W w 3 B P d 4 K Z 4 S 8 H X A X E Y 8 l N R N c N 5 Q X x C Z k Q b 8 o W D g I f G h i Z B j 2 2 2 Q X U T k 7 + 3 r L X N A N + i f / 0 L O 6 Q i P S U B H 6 J x G o I V H D r j Y G K 0 h a A y B S C G C 8 U Z C 7 m n M o / m 6 / K + T m D I C Y X Q u s x Y P A 5 k d P 2 K G p 2 R t T L n M C 8 h A v k + n K s X 9 A 5 J v L H g A Q T N M w p B H I t P 5 3 J o 2 F n u G 4 w T 7 6 A O + h d k N x P A g S B g V 8 0 0 N u j A c i e 4 p r H B A w o j E s F V Y 0 H u y t t h H d M q w P 4 / F u h L 6 U Q i J h s W J L x h e W w p U K i z 3 b U M r v U n 8 C f W V A 4 O D S U v F 6 8 f V u y h Y m z W B M g 9 b F K s G J d 5 0 W V D f Q E j / k Y y S T T Z 7 i P O t w m z t r Y L D W R K B R 6 / N z 0 c U I k u 2 h B t Y h E / E A z S i q M + m E P 4 b C J L x E w s K m N j 6 M p I x 2 c C g m h 0 S G O P 3 q h D s t D U Q X n s H U a 6 D r k W R b a m l X k s x r U F K 6 6 i I E t L Y q 3 h L m 4 O K T o P 2 o N 4 o r t O x L E d V x r 8 + K O P O p W f T u j T b v L I x P U N f 6 R k 4 S 3 V 1 9 Q 7 3 i o f V D u y O h n V 3 A W 3 7 z R b Y X + F v u Y b m t Y c + H g H V b 9 h P S H H l a l y N V h e + 7 7 j O R z r e V Y c 1 J M 9 L 5 / K 8 l d X D w q T j p n K i T K D c X L f 5 0 F c 6 k T M c N L f / c q L Y s Z f g S 3 9 b 7 7 j j f E w p N Y 1 T v B 8 o L f 6 g 1 d p l y E V j d y h r F l W / p / v 6 t b f + V R 0 w P 9 9 t n c X Z / / s R f t U R v u J d / 6 / j d f G S q u Q U T Y 6 4 v / b t F P A + 2 w X V d z f 8 + 7 m h a 5 v m K 7 c 8 K 7 z C K Q 4 4 S 1 z D 0 U U K K D q b e o b z R 8 b V z 7 l A c O e / 4 S X O R S q t q K D q J s 5 b / U s v b p W b O O e Y g l 9 c Q b s S a 6 n N z u C 8 T h + a 5 J b d w Z H Z A U 7 d 8 O g 8 I d R 5 s u 0 5 a h X V e T e / j a C 1 u E C j G e f Q a w V z 2 I V 5 D F 0 W m n K 1 K X w y g T N + T t r e f x S w t e D y l g A r N x 0 Z L n S B 4 E Q 1 l n B u c z f R i F A c k h G F X x o w z G H 0 Q M j d m k h N 7 u 6 q q 1 l 1 2 j A / b O i 2 P v P B / 8 m 9 Z 0 W Z 8 e m g 7 S y 2 9 G K z Y K J O 1 Y 4 9 s x Y Z z N 1 R s q 5 V i r l J n + g k G w A p T n q 5 I R N A 9 h P y h 2 q j 4 V w N + w r + w 3 I y p 0 N 8 e b 4 o i f h 3 w i i P V A + e / i y 1 4 q k E P d U o 4 A P B Y 8 m t / l b Y 5 F g j 0 5 A o V Y v + P x 1 o 0 l 2 k T Y X l N m l x + T Q r w x b U z L 9 v G J S 9 3 P 7 l k l f c i M q M X N i n 0 x R 2 d 7 H s B j L 2 E h v R f X p p J s / z e m 6 3 2 3 3 f H 6 b k M A D P S 3 l e 9 b q o / 2 X w O W f p H Q A P W o 6 H + r 4 Z c H m n s 5 o O g U I D K q f b N Z J m Q W d K e d B 1 c 9 K D 7 i q b H s F 6 v g z P 0 f Y 9 h g o e o w c q i + 7 j S H U f K I J T f b y T C j s + W S X s L p 6 h I 6 k + 0 3 + 0 U n 9 v 7 x A F s E e U Z + b v H X Z X c p 0 o J a A u y x g n K 1 k + c U b M P P N Q y n 6 5 m z n Z 4 S r J Q P B D t t 6 V x C f d 9 8 a Q I S L e 5 6 6 + k v o H b 2 F 3 b 1 + R y 3 S u 0 0 8 t J d Q S k c o h b q 1 f X h S Z 0 / F Y d S Z s T O U H N 9 h P u 5 R F e g I K P V T L T f u y O b q c i x n s c l p x Y B W q r s k T E z R n 8 f Z 1 o R + 7 W Z D v p E k V y p p a i t N 1 V k L y m j G 1 r g C 0 D X / 9 Y I x M 0 q a w P A 2 q u x J S z w 6 S 7 F 0 c d f A 0 R q W p b X H t 2 + H q q Y 3 k D 1 C 3 X 1 + Y b 2 X G Y I v u w A 6 d c r O 3 n E 9 9 g o Y z Q k R s D L H M Z Y v z 0 A 7 n g c S p y H F i j D C j t 8 V 2 Z I f t U N 0 M 0 l H E Y z 4 R 6 P S v R N 1 Q m 2 G s 8 t l i P b b D e l T Y b 9 W I y d c j l N t u e p H V F v G J H e J j l W t O h y + H l 8 O h e c L J G G z R v b J D d y L R D Y x h D a z x e F 0 7 Q K 8 k o M / q S C 6 1 G i N T L K 3 o j L + 0 W b I M q J S l + 4 P V S 2 8 p S r U P c J D z m r N k S e b K 7 i N u c l L r b b C t R q o c p T c y F y x O I v k C 3 g x h j c s a r G W J 8 n S N I i y m y 7 q N I s a M 2 B q a Z X 3 y V I E a C j 6 6 M 9 z f l N Y a m G V B 8 l R F 6 v + Z y H f 1 R s B S W m t g l t X I 0 + W I 3 1 L I 0 5 c z 2 c M b w S t x W I O 0 L E P e U Q H k W U R g W r 6 B 3 E 1 C K 7 B l T m v Q l p X I U 6 X o T U J 8 d O r 7 / M E 8 o i s 8 1 k A t i 5 J 3 U n x X + R t P R p D b D c O n x m X d t l s W L K 9 Q s S 5 J Z B r m m u G M B 6 G 8 j c 8 v T p U E x L h A P o 0 F K M S 3 U C t a F 1 F 8 Z d D + y Y J + 2 7 R 0 y f L + M T + t X T B x d L A n u d o / V l 3 y r U k Z F J T N x X V 6 2 0 u R k r T q y + / q B y V F q I 4 s x l / T R / U S R B / r 9 L j 8 r d / T p O c q P a y f 1 E T h Y J O K y g b U d P V k o W n K o 4 p w 0 d p r k u x Z v 5 C q 9 d a a q D p e V F l u b k t 6 i 1 N 6 y Y v u M l 1 3 N q C m B / n 4 Q A 9 k 3 U a 2 M V / 1 g H 5 1 W C / 5 O V l t T p s w r 7 s 5 Y T a k 0 W X F L 5 9 O R / T O Z B U o n 0 1 H 0 l d 5 p T K Q 0 5 T G i 5 T V X F z l K M 8 r z l p C z H k q M 6 W X i 4 W s V N B R m X t q e + 1 y s O S G t x I Y r v P 5 H j w S H a M / p D b 9 d K g f W q 6 W G 9 / S V R O f + m L U 5 C Z H H 1 2 5 g H S h O 9 8 0 v 1 0 X Q u 8 G / Z g + Q 8 g t H l S g L R 6 z 2 F q M l C J p M Z x G z 2 K g E i k 1 A Y W Q U H N b l T h Y M A z U z 8 U B 4 6 b R L s u v k 7 T p c q v k 6 S 0 z T C m s l L 6 2 C C p N p l F T G t O h U h r S 8 Q F D 1 0 3 R I M e 3 l n t 9 k b X s 4 m W h Z W e + K X 6 4 V P S P w 1 Z f L l v U B V R T y p h 8 c e t 0 0 S 7 y 5 p G t C z c j O D J 8 X 3 J Y V O x 0 d 5 8 N w L E h g K O F 2 r X U l / / 7 V R n B T / 8 B U E s B A i 0 A F A A C A A g A W G M 3 W p f j T g O p A A A A + Q A A A B I A A A A A A A A A A A A A A A A A A A A A A E N v b m Z p Z y 9 Q Y W N r Y W d l L n h t b F B L A Q I t A B Q A A g A I A F h j N 1 o P y u m r p A A A A O k A A A A T A A A A A A A A A A A A A A A A A P U A A A B b Q 2 9 u d G V u d F 9 U e X B l c 1 0 u e G 1 s U E s B A i 0 A F A A C A A g A W G M 3 W q y g + 1 2 5 C Q A A H z k A A B M A A A A A A A A A A A A A A A A A 5 g E A A E Z v c m 1 1 b G F z L 1 N l Y 3 R p b 2 4 x L m 1 Q S w U G A A A A A A M A A w D C A A A A 7 A 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2 k A A A A A A A D 9 a 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U t M D E t M j B U M D c 6 M T Q 6 M T c u M D U 5 N D U 3 N l o i I C 8 + P E V u d H J 5 I F R 5 c G U 9 I k Z p b G x D b 2 x 1 b W 5 U e X B l c y I g V m F s d W U 9 I n N C Z 1 l H Q m d Z R 0 J n W U F C Z 1 l H I i A v P j x F b n R y e S B U e X B l P S J G a W x s Q 2 9 s d W 1 u T m F t Z X M i I F Z h b H V l P S J z W y Z x d W 9 0 O 1 d o Y X Q g a X M g e W 9 1 c i B D d X J y Z W 5 0 I F J v b G U / J n F 1 b 3 Q 7 L C Z x d W 9 0 O 0 l m I G 9 0 a G V y L C B w b G V h c 2 U g a W 5 k a W N h d G U g e W 9 1 c i B y b 2 x l I G h l c m U m c X V v d D s s J n F 1 b 3 Q 7 V 2 h h d C B p c y B 5 b 3 V y I E x l d m V s P y Z x d W 9 0 O y w m c X V v d D t I b 3 c g b W F u e S B 5 Z W F y c y B v Z i B l e H B l c m l l b m N l I G R v I H l v d S B o Y X Z l I G l u I H R o Z S B k Y X R h I E Z p Z W x k P y Z x d W 9 0 O y w m c X V v d D t X a G F 0 I G l u Z H V z d H J 5 I G l z I C B 5 b 3 V y I E V t c G x v e W V y P y B l Z y B G a W 5 0 Z W N o L C B V d G l s a X R p Z X M s I E h S L C B H Y W 1 p b m c s I E h l Y W x 0 a C B l d G M u J n F 1 b 3 Q 7 L C Z x d W 9 0 O 1 d o Y X Q g a X M g e W 9 1 c i B n Z W 5 k Z X I m c X V v d D s s J n F 1 b 3 Q 7 V 2 h h d C B p c y B 5 b 3 V y I G 1 h a W 4 g V G V j a C B z d G F j a z 8 m c X V v d D s s J n F 1 b 3 Q 7 S W Y g b 3 R o Z X I s I H B s Z W F z Z S B p b m R p Y 2 F 0 Z S B 5 b 3 V y I H R v b 2 w g c 3 R h Y 2 s g a G V y Z S Z x d W 9 0 O y w m c X V v d D t X a G F 0 I G l z I H l v d X I g b W 9 u d G h s e S B H c m 9 z c y B T Y W x h c n k g a W 4 g S 2 V z I H B l c i B t b 2 5 0 a D 8 m c X V v d D s s J n F 1 b 3 Q 7 Q W 5 5 I G 9 0 a G V y I G J l b m V m a X R z P y Z x d W 9 0 O y w m c X V v d D t X a G F 0 I G l z I H l v d X I g d 2 9 y a y B z Z X R 1 c D 8 m c X V v d D s s J n F 1 b 3 Q 7 R W 1 w b G 9 5 Z X I g V H l w 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E v Q 2 h h b m d l Z C B U e X B l L n t X a G F 0 I G l z I H l v d X I g Q 3 V y c m V u d C B S b 2 x l P y w x f S Z x d W 9 0 O y w m c X V v d D t T Z W N 0 a W 9 u M S 9 U Y W J s Z T E v Q 2 h h b m d l Z C B U e X B l L n t J Z i B v d G h l c i w g c G x l Y X N l I G l u Z G l j Y X R l I H l v d X I g c m 9 s Z S B o Z X J l L D J 9 J n F 1 b 3 Q 7 L C Z x d W 9 0 O 1 N l Y 3 R p b 2 4 x L 1 R h Y m x l M S 9 D a G F u Z 2 V k I F R 5 c G U u e 1 d o Y X Q g a X M g e W 9 1 c i B M Z X Z l b D 8 s M 3 0 m c X V v d D s s J n F 1 b 3 Q 7 U 2 V j d G l v b j E v V G F i b G U x L 0 N o Y W 5 n Z W Q g V H l w Z S 5 7 S G 9 3 I G 1 h b n k g e W V h c n M g b 2 Y g Z X h w Z X J p Z W 5 j Z S B k b y B 5 b 3 U g a G F 2 Z S B p b i B 0 a G U g Z G F 0 Y S B G a W V s Z D 8 s N H 0 m c X V v d D s s J n F 1 b 3 Q 7 U 2 V j d G l v b j E v V G F i b G U x L 0 N o Y W 5 n Z W Q g V H l w Z S 5 7 V 2 h h d C B p b m R 1 c 3 R y e S B p c y A g e W 9 1 c i B F b X B s b 3 l l c j 8 g Z W c g R m l u d G V j a C w g V X R p b G l 0 a W V z L C B I U i w g R 2 F t a W 5 n L C B I Z W F s d G g g Z X R j L i w 1 f S Z x d W 9 0 O y w m c X V v d D t T Z W N 0 a W 9 u M S 9 U Y W J s Z T E v Q 2 h h b m d l Z C B U e X B l L n t X a G F 0 I G l z I H l v d X I g Z 2 V u Z G V y L D Z 9 J n F 1 b 3 Q 7 L C Z x d W 9 0 O 1 N l Y 3 R p b 2 4 x L 1 R h Y m x l M S 9 D a G F u Z 2 V k I F R 5 c G U u e 1 d o Y X Q g a X M g e W 9 1 c i B t Y W l u I F R l Y 2 g g c 3 R h Y 2 s / L D d 9 J n F 1 b 3 Q 7 L C Z x d W 9 0 O 1 N l Y 3 R p b 2 4 x L 1 R h Y m x l M S 9 D a G F u Z 2 V k I F R 5 c G U u e 0 l m I G 9 0 a G V y L C B w b G V h c 2 U g a W 5 k a W N h d G U g e W 9 1 c i B 0 b 2 9 s I H N 0 Y W N r I G h l c m U s O H 0 m c X V v d D s s J n F 1 b 3 Q 7 U 2 V j d G l v b j E v V G F i b G U x L 0 N o Y W 5 n Z W Q g V H l w Z S 5 7 V 2 h h d C B p c y B 5 b 3 V y I G 1 v b n R o b H k g R 3 J v c 3 M g U 2 F s Y X J 5 I G l u I E t l c y B w Z X I g b W 9 u d G g / L D l 9 J n F 1 b 3 Q 7 L C Z x d W 9 0 O 1 N l Y 3 R p b 2 4 x L 1 R h Y m x l M S 9 D a G F u Z 2 V k I F R 5 c G U u e 0 F u e S B v d G h l c i B i Z W 5 l Z m l 0 c z 8 s M T B 9 J n F 1 b 3 Q 7 L C Z x d W 9 0 O 1 N l Y 3 R p b 2 4 x L 1 R h Y m x l M S 9 D a G F u Z 2 V k I F R 5 c G U u e 1 d o Y X Q g a X M g e W 9 1 c i B 3 b 3 J r I H N l d H V w P y w x M X 0 m c X V v d D s s J n F 1 b 3 Q 7 U 2 V j d G l v b j E v V G F i b G U x L 0 N o Y W 5 n Z W Q g V H l w Z S 5 7 R W 1 w b G 9 5 Z X I g V H l w Z S w x M n 0 m c X V v d D t d L C Z x d W 9 0 O 0 N v b H V t b k N v d W 5 0 J n F 1 b 3 Q 7 O j E y L C Z x d W 9 0 O 0 t l e U N v b H V t b k 5 h b W V z J n F 1 b 3 Q 7 O l t d L C Z x d W 9 0 O 0 N v b H V t b k l k Z W 5 0 a X R p Z X M m c X V v d D s 6 W y Z x d W 9 0 O 1 N l Y 3 R p b 2 4 x L 1 R h Y m x l M S 9 D a G F u Z 2 V k I F R 5 c G U u e 1 d o Y X Q g a X M g e W 9 1 c i B D d X J y Z W 5 0 I F J v b G U / L D F 9 J n F 1 b 3 Q 7 L C Z x d W 9 0 O 1 N l Y 3 R p b 2 4 x L 1 R h Y m x l M S 9 D a G F u Z 2 V k I F R 5 c G U u e 0 l m I G 9 0 a G V y L C B w b G V h c 2 U g a W 5 k a W N h d G U g e W 9 1 c i B y b 2 x l I G h l c m U s M n 0 m c X V v d D s s J n F 1 b 3 Q 7 U 2 V j d G l v b j E v V G F i b G U x L 0 N o Y W 5 n Z W Q g V H l w Z S 5 7 V 2 h h d C B p c y B 5 b 3 V y I E x l d m V s P y w z f S Z x d W 9 0 O y w m c X V v d D t T Z W N 0 a W 9 u M S 9 U Y W J s Z T E v Q 2 h h b m d l Z C B U e X B l L n t I b 3 c g b W F u e S B 5 Z W F y c y B v Z i B l e H B l c m l l b m N l I G R v I H l v d S B o Y X Z l I G l u I H R o Z S B k Y X R h I E Z p Z W x k P y w 0 f S Z x d W 9 0 O y w m c X V v d D t T Z W N 0 a W 9 u M S 9 U Y W J s Z T E v Q 2 h h b m d l Z C B U e X B l L n t X a G F 0 I G l u Z H V z d H J 5 I G l z I C B 5 b 3 V y I E V t c G x v e W V y P y B l Z y B G a W 5 0 Z W N o L C B V d G l s a X R p Z X M s I E h S L C B H Y W 1 p b m c s I E h l Y W x 0 a C B l d G M u L D V 9 J n F 1 b 3 Q 7 L C Z x d W 9 0 O 1 N l Y 3 R p b 2 4 x L 1 R h Y m x l M S 9 D a G F u Z 2 V k I F R 5 c G U u e 1 d o Y X Q g a X M g e W 9 1 c i B n Z W 5 k Z X I s N n 0 m c X V v d D s s J n F 1 b 3 Q 7 U 2 V j d G l v b j E v V G F i b G U x L 0 N o Y W 5 n Z W Q g V H l w Z S 5 7 V 2 h h d C B p c y B 5 b 3 V y I G 1 h a W 4 g V G V j a C B z d G F j a z 8 s N 3 0 m c X V v d D s s J n F 1 b 3 Q 7 U 2 V j d G l v b j E v V G F i b G U x L 0 N o Y W 5 n Z W Q g V H l w Z S 5 7 S W Y g b 3 R o Z X I s I H B s Z W F z Z S B p b m R p Y 2 F 0 Z S B 5 b 3 V y I H R v b 2 w g c 3 R h Y 2 s g a G V y Z S w 4 f S Z x d W 9 0 O y w m c X V v d D t T Z W N 0 a W 9 u M S 9 U Y W J s Z T E v Q 2 h h b m d l Z C B U e X B l L n t X a G F 0 I G l z I H l v d X I g b W 9 u d G h s e S B H c m 9 z c y B T Y W x h c n k g a W 4 g S 2 V z I H B l c i B t b 2 5 0 a D 8 s O X 0 m c X V v d D s s J n F 1 b 3 Q 7 U 2 V j d G l v b j E v V G F i b G U x L 0 N o Y W 5 n Z W Q g V H l w Z S 5 7 Q W 5 5 I G 9 0 a G V y I G J l b m V m a X R z P y w x M H 0 m c X V v d D s s J n F 1 b 3 Q 7 U 2 V j d G l v b j E v V G F i b G U x L 0 N o Y W 5 n Z W Q g V H l w Z S 5 7 V 2 h h d C B p c y B 5 b 3 V y I H d v c m s g c 2 V 0 d X A / L D E x f S Z x d W 9 0 O y w m c X V v d D t T Z W N 0 a W 9 u M S 9 U Y W J s Z T E v Q 2 h h b m d l Z C B U e X B l L n t F b X B s b 3 l l c i B U e X B 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c i I C 8 + P E V u d H J 5 I F R 5 c G U 9 I k Z p b G x F c n J v c k N v Z G U i I F Z h b H V l P S J z V W 5 r b m 9 3 b i I g L z 4 8 R W 5 0 c n k g V H l w Z T 0 i R m l s b E V y c m 9 y Q 2 9 1 b n Q i I F Z h b H V l P S J s M C I g L z 4 8 R W 5 0 c n k g V H l w Z T 0 i R m l s b E x h c 3 R V c G R h d G V k I i B W Y W x 1 Z T 0 i Z D I w M j U t M D E t M j F U M T Q 6 M D E 6 N T I u M j U 5 M z I 1 M 1 o i I C 8 + P E V u d H J 5 I F R 5 c G U 9 I k Z p b G x D b 2 x 1 b W 5 U e X B l c y I g V m F s d W U 9 I n N C Z 1 l H Q m d Z R 0 F B W U d C Z z 0 9 I i A v P j x F b n R y e S B U e X B l P S J G a W x s Q 2 9 s d W 1 u T m F t Z X M i I F Z h b H V l P S J z W y Z x d W 9 0 O 1 d o Y X Q g a X M g e W 9 1 c i B D d X J y Z W 5 0 I F J v b G U / J n F 1 b 3 Q 7 L C Z x d W 9 0 O 1 d o Y X Q g a X M g e W 9 1 c i B M Z X Z l b D 8 m c X V v d D s s J n F 1 b 3 Q 7 S G 9 3 I G 1 h b n k g e W V h c n M g b 2 Y g Z X h w Z X J p Z W 5 j Z S B k b y B 5 b 3 U g a G F 2 Z S B p b i B 0 a G U g Z G F 0 Y S B G a W V s Z D 8 m c X V v d D s s J n F 1 b 3 Q 7 V 2 h h d C B p b m R 1 c 3 R y e S B p c y A g e W 9 1 c i B F b X B s b 3 l l c j 8 g Z W c g R m l u d G V j a C w g V X R p b G l 0 a W V z L C B I U i w g R 2 F t a W 5 n L C B I Z W F s d G g g Z X R j L i Z x d W 9 0 O y w m c X V v d D t X a G F 0 I G l z I H l v d X I g Z 2 V u Z G V y J n F 1 b 3 Q 7 L C Z x d W 9 0 O 1 d o Y X Q g a X M g e W 9 1 c i B t Y W l u I F R l Y 2 g g c 3 R h Y 2 s / J n F 1 b 3 Q 7 L C Z x d W 9 0 O 0 1 v b n R o b H k g U 2 F s Y X J 5 J n F 1 b 3 Q 7 L C Z x d W 9 0 O 0 F u e S B v d G h l c i B i Z W 5 l Z m l 0 c z 8 m c X V v d D s s J n F 1 b 3 Q 7 V 2 h h d C B p c y B 5 b 3 V y I H d v c m s g c 2 V 0 d X A / J n F 1 b 3 Q 7 L C Z x d W 9 0 O 0 V t c G x v e W V y I F R 5 c 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I C g y K S 9 D a G F u Z 2 V k I F R 5 c G U u e 1 d o Y X Q g a X M g e W 9 1 c i B D d X J y Z W 5 0 I F J v b G U / L D F 9 J n F 1 b 3 Q 7 L C Z x d W 9 0 O 1 N l Y 3 R p b 2 4 x L 1 R h Y m x l M S A o M i k v U m V w b G F j Z W Q g V m F s d W U u e 1 d o Y X Q g a X M g e W 9 1 c i B M Z X Z l b D 8 s M X 0 m c X V v d D s s J n F 1 b 3 Q 7 U 2 V j d G l v b j E v V G F i b G U x I C g y K S 9 D a G F u Z 2 V k I F R 5 c G U u e 0 h v d y B t Y W 5 5 I H l l Y X J z I G 9 m I G V 4 c G V y a W V u Y 2 U g Z G 8 g e W 9 1 I G h h d m U g a W 4 g d G h l I G R h d G E g R m l l b G Q / L D R 9 J n F 1 b 3 Q 7 L C Z x d W 9 0 O 1 N l Y 3 R p b 2 4 x L 1 R h Y m x l M S A o M i k v Q 2 h h b m d l Z C B U e X B l L n t X a G F 0 I G l u Z H V z d H J 5 I G l z I C B 5 b 3 V y I E V t c G x v e W V y P y B l Z y B G a W 5 0 Z W N o L C B V d G l s a X R p Z X M s I E h S L C B H Y W 1 p b m c s I E h l Y W x 0 a C B l d G M u L D V 9 J n F 1 b 3 Q 7 L C Z x d W 9 0 O 1 N l Y 3 R p b 2 4 x L 1 R h Y m x l M S A o M i k v Q 2 h h b m d l Z C B U e X B l L n t X a G F 0 I G l z I H l v d X I g Z 2 V u Z G V y L D Z 9 J n F 1 b 3 Q 7 L C Z x d W 9 0 O 1 N l Y 3 R p b 2 4 x L 1 R h Y m x l M S A o M i k v Q 2 h h b m d l Z C B U e X B l L n t X a G F 0 I G l z I H l v d X I g b W F p b i B U Z W N o I H N 0 Y W N r P y w 3 f S Z x d W 9 0 O y w m c X V v d D t T Z W N 0 a W 9 u M S 9 U Y W J s Z T E g K D I p L 0 N o Y W 5 n Z W Q g V H l w Z S 5 7 V 2 h h d C B p c y B 5 b 3 V y I G 1 v b n R o b H k g R 3 J v c 3 M g U 2 F s Y X J 5 I G l u I E t l c y B w Z X I g b W 9 u d G g / L D l 9 J n F 1 b 3 Q 7 L C Z x d W 9 0 O 1 N l Y 3 R p b 2 4 x L 1 R h Y m x l M S A o M i k v Q 2 h h b m d l Z C B U e X B l L n t B b n k g b 3 R o Z X I g Y m V u Z W Z p d H M / L D E w f S Z x d W 9 0 O y w m c X V v d D t T Z W N 0 a W 9 u M S 9 U Y W J s Z T E g K D I p L 0 N o Y W 5 n Z W Q g V H l w Z S 5 7 V 2 h h d C B p c y B 5 b 3 V y I H d v c m s g c 2 V 0 d X A / L D E x f S Z x d W 9 0 O y w m c X V v d D t T Z W N 0 a W 9 u M S 9 U Y W J s Z T E g K D I p L 0 N o Y W 5 n Z W Q g V H l w Z S 5 7 R W 1 w b G 9 5 Z X I g V H l w Z S w x M n 0 m c X V v d D t d L C Z x d W 9 0 O 0 N v b H V t b k N v d W 5 0 J n F 1 b 3 Q 7 O j E w L C Z x d W 9 0 O 0 t l e U N v b H V t b k 5 h b W V z J n F 1 b 3 Q 7 O l t d L C Z x d W 9 0 O 0 N v b H V t b k l k Z W 5 0 a X R p Z X M m c X V v d D s 6 W y Z x d W 9 0 O 1 N l Y 3 R p b 2 4 x L 1 R h Y m x l M S A o M i k v Q 2 h h b m d l Z C B U e X B l L n t X a G F 0 I G l z I H l v d X I g Q 3 V y c m V u d C B S b 2 x l P y w x f S Z x d W 9 0 O y w m c X V v d D t T Z W N 0 a W 9 u M S 9 U Y W J s Z T E g K D I p L 1 J l c G x h Y 2 V k I F Z h b H V l L n t X a G F 0 I G l z I H l v d X I g T G V 2 Z W w / L D F 9 J n F 1 b 3 Q 7 L C Z x d W 9 0 O 1 N l Y 3 R p b 2 4 x L 1 R h Y m x l M S A o M i k v Q 2 h h b m d l Z C B U e X B l L n t I b 3 c g b W F u e S B 5 Z W F y c y B v Z i B l e H B l c m l l b m N l I G R v I H l v d S B o Y X Z l I G l u I H R o Z S B k Y X R h I E Z p Z W x k P y w 0 f S Z x d W 9 0 O y w m c X V v d D t T Z W N 0 a W 9 u M S 9 U Y W J s Z T E g K D I p L 0 N o Y W 5 n Z W Q g V H l w Z S 5 7 V 2 h h d C B p b m R 1 c 3 R y e S B p c y A g e W 9 1 c i B F b X B s b 3 l l c j 8 g Z W c g R m l u d G V j a C w g V X R p b G l 0 a W V z L C B I U i w g R 2 F t a W 5 n L C B I Z W F s d G g g Z X R j L i w 1 f S Z x d W 9 0 O y w m c X V v d D t T Z W N 0 a W 9 u M S 9 U Y W J s Z T E g K D I p L 0 N o Y W 5 n Z W Q g V H l w Z S 5 7 V 2 h h d C B p c y B 5 b 3 V y I G d l b m R l c i w 2 f S Z x d W 9 0 O y w m c X V v d D t T Z W N 0 a W 9 u M S 9 U Y W J s Z T E g K D I p L 0 N o Y W 5 n Z W Q g V H l w Z S 5 7 V 2 h h d C B p c y B 5 b 3 V y I G 1 h a W 4 g V G V j a C B z d G F j a z 8 s N 3 0 m c X V v d D s s J n F 1 b 3 Q 7 U 2 V j d G l v b j E v V G F i b G U x I C g y K S 9 D a G F u Z 2 V k I F R 5 c G U u e 1 d o Y X Q g a X M g e W 9 1 c i B t b 2 5 0 a G x 5 I E d y b 3 N z I F N h b G F y e S B p b i B L Z X M g c G V y I G 1 v b n R o P y w 5 f S Z x d W 9 0 O y w m c X V v d D t T Z W N 0 a W 9 u M S 9 U Y W J s Z T E g K D I p L 0 N o Y W 5 n Z W Q g V H l w Z S 5 7 Q W 5 5 I G 9 0 a G V y I G J l b m V m a X R z P y w x M H 0 m c X V v d D s s J n F 1 b 3 Q 7 U 2 V j d G l v b j E v V G F i b G U x I C g y K S 9 D a G F u Z 2 V k I F R 5 c G U u e 1 d o Y X Q g a X M g e W 9 1 c i B 3 b 3 J r I H N l d H V w P y w x M X 0 m c X V v d D s s J n F 1 b 3 Q 7 U 2 V j d G l v b j E v V G F i b G U x I C g y K S 9 D a G F u Z 2 V k I F R 5 c G U u e 0 V t c G x v e W V y I F R 5 c G U s M T J 9 J n F 1 b 3 Q 7 X S w m c X V v d D t S Z W x h d G l v b n N o a X B J b m Z v J n F 1 b 3 Q 7 O l t d f S I g L z 4 8 R W 5 0 c n k g V H l w Z T 0 i U X V l c n l J R C I g V m F s d W U 9 I n M 1 Z m E 5 Y 2 I 5 N S 0 y N G I 5 L T Q 1 M z Q t O G U 4 M i 1 i N D h l O G J m M T Q 0 N D c 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Q 2 9 s d W 1 u c z w v S X R l b V B h d G g + P C 9 J d G V t T G 9 j Y X R p b 2 4 + P F N 0 Y W J s Z U V u d H J p Z X M g L z 4 8 L 0 l 0 Z W 0 + P E l 0 Z W 0 + P E l 0 Z W 1 M b 2 N h d G l v b j 4 8 S X R l b V R 5 c G U + R m 9 y b X V s Y T w v S X R l b V R 5 c G U + P E l 0 Z W 1 Q Y X R o P l N l Y 3 R p b 2 4 x L 1 R h Y m x l M S U y M C g y K S 9 U c m l t b W V k J T I w V G V 4 d D w v S X R l b V B h d G g + P C 9 J d G V t T G 9 j Y X R p b 2 4 + P F N 0 Y W J s Z U V u d H J p Z X M g L z 4 8 L 0 l 0 Z W 0 + P E l 0 Z W 0 + P E l 0 Z W 1 M b 2 N h d G l v b j 4 8 S X R l b V R 5 c G U + R m 9 y b X V s Y T w v S X R l b V R 5 c G U + P E l 0 Z W 1 Q Y X R o P l N l Y 3 R p b 2 4 x L 1 R h Y m x l M S U y M C g y K S 9 D Y X B p d G F s a X p l Z C U y M E V h Y 2 g l M j B X b 3 J k 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S Z W 1 v d m V k J T I w Q 2 9 s d W 1 u c z E 8 L 0 l 0 Z W 1 Q Y X R o P j w v S X R l b U x v Y 2 F 0 a W 9 u P j x T d G F i b G V F b n R y a W V z I C 8 + P C 9 J d G V t P j x J d G V t P j x J d G V t T G 9 j Y X R p b 2 4 + P E l 0 Z W 1 U e X B l P k Z v c m 1 1 b G E 8 L 0 l 0 Z W 1 U e X B l P j x J d G V t U G F 0 a D 5 T Z W N 0 a W 9 u M S 9 U Y W J s Z T E l M j A o M i k v R m l s d G V y Z W Q l M j B S b 3 d z M T w v S X R l b V B h d G g + P C 9 J d G V t T G 9 j Y X R p b 2 4 + P F N 0 Y W J s Z U V u d H J p Z X M g L z 4 8 L 0 l 0 Z W 0 + P E l 0 Z W 0 + P E l 0 Z W 1 M b 2 N h d G l v b j 4 8 S X R l b V R 5 c G U + R m 9 y b X V s Y T w v S X R l b V R 5 c G U + P E l 0 Z W 1 Q Y X R o P l N l Y 3 R p b 2 4 x L 1 R h Y m x l M S U y M C g y K S 9 U c m l t b W V k J T I w V G V 4 d D E 8 L 0 l 0 Z W 1 Q Y X R o P j w v S X R l b U x v Y 2 F 0 a W 9 u P j x T d G F i b G V F b n R y a W V z I C 8 + P C 9 J d G V t P j x J d G V t P j x J d G V t T G 9 j Y X R p b 2 4 + P E l 0 Z W 1 U e X B l P k Z v c m 1 1 b G E 8 L 0 l 0 Z W 1 U e X B l P j x J d G V t U G F 0 a D 5 T Z W N 0 a W 9 u M S 9 U Y W J s Z T E l M j A o M i k v Q 2 F w a X R h b G l 6 Z W Q l M j B F Y W N o J T I w V 2 9 y Z D E 8 L 0 l 0 Z W 1 Q Y X R o P j w v S X R l b U x v Y 2 F 0 a W 9 u P j x T d G F i b G V F b n R y a W V z I C 8 + P C 9 J d G V t P j x J d G V t P j x J d G V t T G 9 j Y X R p b 2 4 + P E l 0 Z W 1 U e X B l P k Z v c m 1 1 b G E 8 L 0 l 0 Z W 1 U e X B l P j x J d G V t U G F 0 a D 5 T Z W N 0 a W 9 u M S 9 U Y W J s Z T E l M j A o M i k v R m l s d G V y Z W Q l M j B S b 3 d z M j w v S X R l b V B h d G g + P C 9 J d G V t T G 9 j Y X R p b 2 4 + P F N 0 Y W J s Z U V u d H J p Z X M g L z 4 8 L 0 l 0 Z W 0 + P E l 0 Z W 0 + P E l 0 Z W 1 M b 2 N h d G l v b j 4 8 S X R l b V R 5 c G U + R m 9 y b X V s Y T w v S X R l b V R 5 c G U + P E l 0 Z W 1 Q Y X R o P l N l Y 3 R p b 2 4 x L 1 R h Y m x l M S U y M C g y K S 9 S Z W 1 v d m V k J T I w Q 2 9 s d W 1 u c z I 8 L 0 l 0 Z W 1 Q Y X R o P j w v S X R l b U x v Y 2 F 0 a W 9 u P j x T d G F i b G V F b n R y a W V z I C 8 + P C 9 J d G V t P j x J d G V t P j x J d G V t T G 9 j Y X R p b 2 4 + P E l 0 Z W 1 U e X B l P k Z v c m 1 1 b G E 8 L 0 l 0 Z W 1 U e X B l P j x J d G V t U G F 0 a D 5 T Z W N 0 a W 9 u M S 9 U Y W J s Z T E l M j A o M i k v U m V t b 3 Z l Z C U y M F R v c C U y M F J v d 3 M 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S Z X B s Y W N l Z C U y M F Z h b H V l 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0 Z p b H R l c m V k J T I w U m 9 3 c z Q 8 L 0 l 0 Z W 1 Q Y X R o P j w v S X R l b U x v Y 2 F 0 a W 9 u P j x T d G F i b G V F b n R y a W V z I C 8 + P C 9 J d G V t P j x J d G V t P j x J d G V t T G 9 j Y X R p b 2 4 + P E l 0 Z W 1 U e X B l P k Z v c m 1 1 b G E 8 L 0 l 0 Z W 1 U e X B l P j x J d G V t U G F 0 a D 5 T Z W N 0 a W 9 u M S 9 U Y W J s Z T F f X z 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R h Y m x l M V 9 f M 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V G F i b G U x X 1 8 y L 0 N o Y W 5 n Z W Q g V H l w Z S 5 7 V 2 h h d C B p c y B 5 b 3 V y I E N 1 c n J l b n Q g U m 9 s Z T 8 s M H 0 m c X V v d D s s J n F 1 b 3 Q 7 U 2 V j d G l v b j E v V G F i b G U x X 1 8 y L 0 N o Y W 5 n Z W Q g V H l w Z S 5 7 V 2 h h d C B p c y B 5 b 3 V y I E x l d m V s P y w x f S Z x d W 9 0 O y w m c X V v d D t T Z W N 0 a W 9 u M S 9 U Y W J s Z T F f X z I v Q 2 h h b m d l Z C B U e X B l L n t I b 3 c g b W F u e S B 5 Z W F y c y B v Z i B l e H B l c m l l b m N l I G R v I H l v d S B o Y X Z l I G l u I H R o Z S B k Y X R h I E Z p Z W x k P y w y f S Z x d W 9 0 O y w m c X V v d D t T Z W N 0 a W 9 u M S 9 U Y W J s Z T F f X z I v Q 2 h h b m d l Z C B U e X B l L n t X a G F 0 I G l u Z H V z d H J 5 I G l z I C B 5 b 3 V y I E V t c G x v e W V y P y B l Z y B G a W 5 0 Z W N o L C B V d G l s a X R p Z X M s I E h S L C B H Y W 1 p b m c s I E h l Y W x 0 a C B l d G M u L D N 9 J n F 1 b 3 Q 7 L C Z x d W 9 0 O 1 N l Y 3 R p b 2 4 x L 1 R h Y m x l M V 9 f M i 9 D a G F u Z 2 V k I F R 5 c G U u e 1 d o Y X Q g a X M g e W 9 1 c i B n Z W 5 k Z X I s N H 0 m c X V v d D s s J n F 1 b 3 Q 7 U 2 V j d G l v b j E v V G F i b G U x X 1 8 y L 0 N o Y W 5 n Z W Q g V H l w Z S 5 7 V 2 h h d C B p c y B 5 b 3 V y I G 1 h a W 4 g V G V j a C B z d G F j a z 8 s N X 0 m c X V v d D s s J n F 1 b 3 Q 7 U 2 V j d G l v b j E v V G F i b G U x X 1 8 y L 0 N o Y W 5 n Z W Q g V H l w Z S 5 7 T W 9 u d G h s e S B T Y W x h c n k s N n 0 m c X V v d D s s J n F 1 b 3 Q 7 U 2 V j d G l v b j E v V G F i b G U x X 1 8 y L 0 N o Y W 5 n Z W Q g V H l w Z S 5 7 Q W 5 5 I G 9 0 a G V y I G J l b m V m a X R z P y w 3 f S Z x d W 9 0 O y w m c X V v d D t T Z W N 0 a W 9 u M S 9 U Y W J s Z T F f X z I v Q 2 h h b m d l Z C B U e X B l L n t X a G F 0 I G l z I H l v d X I g d 2 9 y a y B z Z X R 1 c D 8 s O H 0 m c X V v d D s s J n F 1 b 3 Q 7 U 2 V j d G l v b j E v V G F i b G U x X 1 8 y L 0 N o Y W 5 n Z W Q g V H l w Z S 5 7 R W 1 w b G 9 5 Z X I g V H l w Z S w 5 f S Z x d W 9 0 O 1 0 s J n F 1 b 3 Q 7 Q 2 9 s d W 1 u Q 2 9 1 b n Q m c X V v d D s 6 M T A s J n F 1 b 3 Q 7 S 2 V 5 Q 2 9 s d W 1 u T m F t Z X M m c X V v d D s 6 W 1 0 s J n F 1 b 3 Q 7 Q 2 9 s d W 1 u S W R l b n R p d G l l c y Z x d W 9 0 O z p b J n F 1 b 3 Q 7 U 2 V j d G l v b j E v V G F i b G U x X 1 8 y L 0 N o Y W 5 n Z W Q g V H l w Z S 5 7 V 2 h h d C B p c y B 5 b 3 V y I E N 1 c n J l b n Q g U m 9 s Z T 8 s M H 0 m c X V v d D s s J n F 1 b 3 Q 7 U 2 V j d G l v b j E v V G F i b G U x X 1 8 y L 0 N o Y W 5 n Z W Q g V H l w Z S 5 7 V 2 h h d C B p c y B 5 b 3 V y I E x l d m V s P y w x f S Z x d W 9 0 O y w m c X V v d D t T Z W N 0 a W 9 u M S 9 U Y W J s Z T F f X z I v Q 2 h h b m d l Z C B U e X B l L n t I b 3 c g b W F u e S B 5 Z W F y c y B v Z i B l e H B l c m l l b m N l I G R v I H l v d S B o Y X Z l I G l u I H R o Z S B k Y X R h I E Z p Z W x k P y w y f S Z x d W 9 0 O y w m c X V v d D t T Z W N 0 a W 9 u M S 9 U Y W J s Z T F f X z I v Q 2 h h b m d l Z C B U e X B l L n t X a G F 0 I G l u Z H V z d H J 5 I G l z I C B 5 b 3 V y I E V t c G x v e W V y P y B l Z y B G a W 5 0 Z W N o L C B V d G l s a X R p Z X M s I E h S L C B H Y W 1 p b m c s I E h l Y W x 0 a C B l d G M u L D N 9 J n F 1 b 3 Q 7 L C Z x d W 9 0 O 1 N l Y 3 R p b 2 4 x L 1 R h Y m x l M V 9 f M i 9 D a G F u Z 2 V k I F R 5 c G U u e 1 d o Y X Q g a X M g e W 9 1 c i B n Z W 5 k Z X I s N H 0 m c X V v d D s s J n F 1 b 3 Q 7 U 2 V j d G l v b j E v V G F i b G U x X 1 8 y L 0 N o Y W 5 n Z W Q g V H l w Z S 5 7 V 2 h h d C B p c y B 5 b 3 V y I G 1 h a W 4 g V G V j a C B z d G F j a z 8 s N X 0 m c X V v d D s s J n F 1 b 3 Q 7 U 2 V j d G l v b j E v V G F i b G U x X 1 8 y L 0 N o Y W 5 n Z W Q g V H l w Z S 5 7 T W 9 u d G h s e S B T Y W x h c n k s N n 0 m c X V v d D s s J n F 1 b 3 Q 7 U 2 V j d G l v b j E v V G F i b G U x X 1 8 y L 0 N o Y W 5 n Z W Q g V H l w Z S 5 7 Q W 5 5 I G 9 0 a G V y I G J l b m V m a X R z P y w 3 f S Z x d W 9 0 O y w m c X V v d D t T Z W N 0 a W 9 u M S 9 U Y W J s Z T F f X z I v Q 2 h h b m d l Z C B U e X B l L n t X a G F 0 I G l z I H l v d X I g d 2 9 y a y B z Z X R 1 c D 8 s O H 0 m c X V v d D s s J n F 1 b 3 Q 7 U 2 V j d G l v b j E v V G F i b G U x X 1 8 y L 0 N o Y W 5 n Z W Q g V H l w Z S 5 7 R W 1 w b G 9 5 Z X I g V H l w Z S w 5 f S Z x d W 9 0 O 1 0 s J n F 1 b 3 Q 7 U m V s Y X R p b 2 5 z a G l w S W 5 m b y Z x d W 9 0 O z p b X X 0 i I C 8 + P E V u d H J 5 I F R 5 c G U 9 I k Z p b G x T d G F 0 d X M i I F Z h b H V l P S J z V 2 F p d G l u Z 0 Z v c k V 4 Y 2 V s U m V m c m V z a C I g L z 4 8 R W 5 0 c n k g V H l w Z T 0 i R m l s b E N v b H V t b k 5 h b W V z I i B W Y W x 1 Z T 0 i c 1 s m c X V v d D t X a G F 0 I G l z I H l v d X I g Q 3 V y c m V u d C B S b 2 x l P y Z x d W 9 0 O y w m c X V v d D t X a G F 0 I G l z I H l v d X I g T G V 2 Z W w / J n F 1 b 3 Q 7 L C Z x d W 9 0 O 0 h v d y B t Y W 5 5 I H l l Y X J z I G 9 m I G V 4 c G V y a W V u Y 2 U g Z G 8 g e W 9 1 I G h h d m U g a W 4 g d G h l I G R h d G E g R m l l b G Q / J n F 1 b 3 Q 7 L C Z x d W 9 0 O 1 d o Y X Q g a W 5 k d X N 0 c n k g a X M g I H l v d X I g R W 1 w b G 9 5 Z X I / I G V n I E Z p b n R l Y 2 g s I F V 0 a W x p d G l l c y w g S F I s I E d h b W l u Z y w g S G V h b H R o I G V 0 Y y 4 m c X V v d D s s J n F 1 b 3 Q 7 V 2 h h d C B p c y B 5 b 3 V y I G d l b m R l c i Z x d W 9 0 O y w m c X V v d D t X a G F 0 I G l z I H l v d X I g b W F p b i B U Z W N o I H N 0 Y W N r P y Z x d W 9 0 O y w m c X V v d D t N b 2 5 0 a G x 5 I F N h b G F y e S Z x d W 9 0 O y w m c X V v d D t B b n k g b 3 R o Z X I g Y m V u Z W Z p d H M / J n F 1 b 3 Q 7 L C Z x d W 9 0 O 1 d o Y X Q g a X M g e W 9 1 c i B 3 b 3 J r I H N l d H V w P y Z x d W 9 0 O y w m c X V v d D t F b X B s b 3 l l c i B U e X B l J n F 1 b 3 Q 7 X S I g L z 4 8 R W 5 0 c n k g V H l w Z T 0 i R m l s b E N v b H V t b l R 5 c G V z I i B W Y W x 1 Z T 0 i c 0 J n W U d C Z 1 l H Q U F Z R 0 J n P T 0 i I C 8 + P E V u d H J 5 I F R 5 c G U 9 I k Z p b G x M Y X N 0 V X B k Y X R l Z C I g V m F s d W U 9 I m Q y M D I 1 L T A x L T I z V D A 4 O j Q x O j U 5 L j Q y M z I w M T h 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V G F i b G U x X 1 8 y L 1 N v d X J j Z T w v S X R l b V B h d G g + P C 9 J d G V t T G 9 j Y X R p b 2 4 + P F N 0 Y W J s Z U V u d H J p Z X M g L z 4 8 L 0 l 0 Z W 0 + P E l 0 Z W 0 + P E l 0 Z W 1 M b 2 N h d G l v b j 4 8 S X R l b V R 5 c G U + R m 9 y b X V s Y T w v S X R l b V R 5 c G U + P E l 0 Z W 1 Q Y X R o P l N l Y 3 R p b 2 4 x L 1 R h Y m x l M V 9 f M i 9 D a G F u Z 2 V k J T I w V H l w Z T w v S X R l b V B h d G g + P C 9 J d G V t T G 9 j Y X R p b 2 4 + P F N 0 Y W J s Z U V u d H J p Z X M g L z 4 8 L 0 l 0 Z W 0 + P E l 0 Z W 0 + P E l 0 Z W 1 M b 2 N h d G l v b j 4 8 S X R l b V R 5 c G U + R m 9 y b X V s Y T w v S X R l b V R 5 c G U + P E l 0 Z W 1 Q Y X R o P l N l Y 3 R p b 2 4 x L 1 R h Y m x l M V 9 f M 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Y W J s Z T F f X z Q i I C 8 + P E V u d H J 5 I F R 5 c G U 9 I k Z p b G x l Z E N v b X B s Z X R l U m V z d W x 0 V G 9 X b 3 J r c 2 h l Z X Q i I F Z h b H V l P S J s M S I g L z 4 8 R W 5 0 c n k g V H l w Z T 0 i R m l s b F N 0 Y X R 1 c y I g V m F s d W U 9 I n N D b 2 1 w b G V 0 Z S I g L z 4 8 R W 5 0 c n k g V H l w Z T 0 i R m l s b E N v b H V t b k 5 h b W V z I i B W Y W x 1 Z T 0 i c 1 s m c X V v d D t D d X J y Z W 5 0 I F J v b G U m c X V v d D s s J n F 1 b 3 Q 7 T G V 2 Z W w m c X V v d D s s J n F 1 b 3 Q 7 W W V h c n M g b 2 Y g R X h w Z X J p Z W 5 j Z S Z x d W 9 0 O y w m c X V v d D t J b m R 1 c 3 R y e S Z x d W 9 0 O y w m c X V v d D t H Z W 5 k Z X I m c X V v d D s s J n F 1 b 3 Q 7 T W 9 u d G h s e S B T Y W x h c n k m c X V v d D s s J n F 1 b 3 Q 7 V 2 9 y a y B T Z X R 1 c C Z x d W 9 0 O y w m c X V v d D t F b X B s b 3 l l c i B U e X B l J n F 1 b 3 Q 7 L C Z x d W 9 0 O 1 R v b 2 x f U H l 0 a G 9 u J n F 1 b 3 Q 7 L C Z x d W 9 0 O 1 R v b 2 x f U 1 F M J n F 1 b 3 Q 7 L C Z x d W 9 0 O 1 R v b 2 x f R X h j Z W w m c X V v d D s s J n F 1 b 3 Q 7 V G 9 v b F 9 Q b 3 d l c i B C S S Z x d W 9 0 O y w m c X V v d D t U b 2 9 s X 0 d v b 2 d s Z S B T a G V l d H M m c X V v d D s s J n F 1 b 3 Q 7 V G 9 v b F 9 U Y W J s Z W F 1 J n F 1 b 3 Q 7 L C Z x d W 9 0 O 1 R v b 2 x f T W l j c m 9 z b 2 Z 0 I E F 6 d X J l J n F 1 b 3 Q 7 L C Z x d W 9 0 O 1 R v b 2 x f R 2 9 v Z 2 x l I E R h d G E g U 3 R 1 Z G l v J n F 1 b 3 Q 7 L C Z x d W 9 0 O 1 R v b 2 x f U 0 F T L 1 N Q U 1 M m c X V v d D s s J n F 1 b 3 Q 7 V G 9 v b F 9 S J n F 1 b 3 Q 7 L C Z x d W 9 0 O 0 9 0 a G V y I F R v b 2 w m c X V v d D s s J n F 1 b 3 Q 7 Q m V u Z W Z p d F 9 C b 2 5 1 c y Z x d W 9 0 O y w m c X V v d D t C Z W 5 l Z m l 0 X 0 h l Y W x 0 a C B J b n N 1 c m F u Y 2 U m c X V v d D s s J n F 1 b 3 Q 7 Q m V u Z W Z p d F 9 Q Z W 5 z a W 9 u J n F 1 b 3 Q 7 L C Z x d W 9 0 O 0 J l b m V m a X R f U 3 R v Y 2 t z J n F 1 b 3 Q 7 L C Z x d W 9 0 O 0 J l b m V m a X R f R X F 1 a X R 5 J n F 1 b 3 Q 7 L C Z x d W 9 0 O 0 J l b m V m a X R f T W 9 i a W x l I F B o b 2 5 l J n F 1 b 3 Q 7 L C Z x d W 9 0 O 0 J l b m V m a X R f T W 9 i a W x l I E N y Z W R p d C B U b 3 A t d X A m c X V v d D s s J n F 1 b 3 Q 7 Q m V u Z W Z p d F 9 G d W V s I E F s b G 9 3 Y W 5 j Z S Z x d W 9 0 O y w m c X V v d D t C Z W 5 l Z m l 0 X 0 1 v b n R o b H k g V m 9 1 Y 2 h l c n M m c X V v d D s s J n F 1 b 3 Q 7 T 3 R o Z X I g U G V y a 3 M m c X V v d D s s J n F 1 b 3 Q 7 V G 9 0 Y W w g V G 9 v b H M m c X V v d D s s J n F 1 b 3 Q 7 V G 9 0 Y W w g Q m V u Z W Z p d H M m c X V v d D t d I i A v P j x F b n R y e S B U e X B l P S J G a W x s Q 2 9 s d W 1 u V H l w Z X M i I F Z h b H V l P S J z Q m d Z R 0 J n W U F C Z 1 l E Q U F B Q U F B Q U F B Q U F B Q U F B Q U F B Q U F B Q U F B Q U F B Q U F B P T 0 i I C 8 + P E V u d H J 5 I F R 5 c G U 9 I k Z p b G x M Y X N 0 V X B k Y X R l Z C I g V m F s d W U 9 I m Q y M D I 1 L T A x L T I z V D A 4 O j Q y O j A 5 L j Y 2 M T U 3 M z N a I i A v P j x F b n R y e S B U e X B l P S J G a W x s Q 2 9 1 b n Q i I F Z h b H V l P S J s M j U w I i A v P j x F b n R y e S B U e X B l P S J B Z G R l Z F R v R G F 0 Y U 1 v Z G V s I i B W Y W x 1 Z T 0 i b D A i I C 8 + P E V u d H J 5 I F R 5 c G U 9 I k Z p b G x F c n J v c k N v d W 5 0 I i B W Y W x 1 Z T 0 i b D A i I C 8 + P E V u d H J 5 I F R 5 c G U 9 I l F 1 Z X J 5 S U Q i I F Z h b H V l P S J z Z j N l M 2 J k M G Q t Y 2 Q y O C 0 0 Z G Z i L T g 3 O W Q t M W F m O T h h Z D k z M j M 3 I i A v P j x F b n R y e S B U e X B l P S J G a W x s R X J y b 3 J D b 2 R l I i B W Y W x 1 Z T 0 i c 1 V u a 2 5 v d 2 4 i I C 8 + P E V u d H J 5 I F R 5 c G U 9 I l J l b G F 0 a W 9 u c 2 h p c E l u Z m 9 D b 2 5 0 Y W l u Z X I i I F Z h b H V l P S J z e y Z x d W 9 0 O 2 N v b H V t b k N v d W 5 0 J n F 1 b 3 Q 7 O j M x L C Z x d W 9 0 O 2 t l e U N v b H V t b k 5 h b W V z J n F 1 b 3 Q 7 O l t d L C Z x d W 9 0 O 3 F 1 Z X J 5 U m V s Y X R p b 2 5 z a G l w c y Z x d W 9 0 O z p b X S w m c X V v d D t j b 2 x 1 b W 5 J Z G V u d G l 0 a W V z J n F 1 b 3 Q 7 O l s m c X V v d D t T Z W N 0 a W 9 u M S 9 U Y W J s Z T F f X z M v U m V w b G F j Z W Q g V m F s d W U z L n t D d X J y Z W 5 0 I F J v b G U s M H 0 m c X V v d D s s J n F 1 b 3 Q 7 U 2 V j d G l v b j E v V G F i b G U x X 1 8 z L 1 J l c G x h Y 2 V k I F Z h b H V l M y 5 7 T G V 2 Z W w s M X 0 m c X V v d D s s J n F 1 b 3 Q 7 U 2 V j d G l v b j E v V G F i b G U x X 1 8 z L 1 J l c G x h Y 2 V k I F Z h b H V l N y 5 7 W W V h c n M g b 2 Y g R X h w Z X J p Z W 5 j Z S w y f S Z x d W 9 0 O y w m c X V v d D t T Z W N 0 a W 9 u M S 9 U Y W J s Z T F f X z M v U m V w b G F j Z W Q g V m F s d W U z L n t J b m R 1 c 3 R y e S w z f S Z x d W 9 0 O y w m c X V v d D t T Z W N 0 a W 9 u M S 9 U Y W J s Z T F f X z M v U m V w b G F j Z W Q g V m F s d W U z L n t H Z W 5 k Z X I s N H 0 m c X V v d D s s J n F 1 b 3 Q 7 U 2 V j d G l v b j E v V G F i b G U x X 1 8 z L 1 J l c G x h Y 2 V k I F Z h b H V l M y 5 7 T W 9 u d G h s e S B T Y W x h c n k s N n 0 m c X V v d D s s J n F 1 b 3 Q 7 U 2 V j d G l v b j E v V G F i b G U x X 1 8 z L 1 J l c G x h Y 2 V k I F Z h b H V l M y 5 7 V 2 9 y a y B T Z X R 1 c C w 4 f S Z x d W 9 0 O y w m c X V v d D t T Z W N 0 a W 9 u M S 9 U Y W J s Z T F f X z M v U m V w b G F j Z W Q g V m F s d W U z L n t F b X B s b 3 l l c i B U e X B l L D l 9 J n F 1 b 3 Q 7 L C Z x d W 9 0 O 1 N l Y 3 R p b 2 4 x L 1 R h Y m x l M V 9 f M y 9 D a G F u Z 2 V k I F R 5 c G U x L n t Q e X R o b 2 4 s O X 0 m c X V v d D s s J n F 1 b 3 Q 7 U 2 V j d G l v b j E v V G F i b G U x X 1 8 z L 0 F k Z G V k I E N v b m R p d G l v b m F s I E N v b H V t b j E u e 1 N R T C w x M X 0 m c X V v d D s s J n F 1 b 3 Q 7 U 2 V j d G l v b j E v V G F i b G U x X 1 8 z L 0 F k Z G V k I E N v b m R p d G l v b m F s I E N v b H V t b j I u e 0 V 4 Y 2 V s L D E y f S Z x d W 9 0 O y w m c X V v d D t T Z W N 0 a W 9 u M S 9 U Y W J s Z T F f X z M v Q W R k Z W Q g Q 2 9 u Z G l 0 a W 9 u Y W w g Q 2 9 s d W 1 u M y 5 7 U G 9 3 Z X I g Q k k s M T N 9 J n F 1 b 3 Q 7 L C Z x d W 9 0 O 1 N l Y 3 R p b 2 4 x L 1 R h Y m x l M V 9 f M y 9 B Z G R l Z C B D b 2 5 k a X R p b 2 5 h b C B D b 2 x 1 b W 4 0 L n t H b 2 9 n b G U g U 2 h l Z X R z L D E 0 f S Z x d W 9 0 O y w m c X V v d D t T Z W N 0 a W 9 u M S 9 U Y W J s Z T F f X z M v Q W R k Z W Q g Q 2 9 u Z G l 0 a W 9 u Y W w g Q 2 9 s d W 1 u N S 5 7 V G F i b G V h d S w x N X 0 m c X V v d D s s J n F 1 b 3 Q 7 U 2 V j d G l v b j E v V G F i b G U x X 1 8 z L 0 F k Z G V k I E N v b m R p d G l v b m F s I E N v b H V t b j Y u e 0 1 p Y 3 J v c 2 9 m d C B B e n V y Z S w x N n 0 m c X V v d D s s J n F 1 b 3 Q 7 U 2 V j d G l v b j E v V G F i b G U x X 1 8 z L 0 F k Z G V k I E N v b m R p d G l v b m F s I E N v b H V t b j c u e 0 d v b 2 d s Z S B E Y X R h I F N 0 d W R p b y w x N 3 0 m c X V v d D s s J n F 1 b 3 Q 7 U 2 V j d G l v b j E v V G F i b G U x X 1 8 z L 0 F k Z G V k I E N v b m R p d G l v b m F s I E N v b H V t b j g u e 1 N B U y 9 T U F N T L D E 4 f S Z x d W 9 0 O y w m c X V v d D t T Z W N 0 a W 9 u M S 9 U Y W J s Z T F f X z M v Q W R k Z W Q g Q 2 9 u Z G l 0 a W 9 u Y W w g Q 2 9 s d W 1 u O S 5 7 U i w x O X 0 m c X V v d D s s J n F 1 b 3 Q 7 U 2 V j d G l v b j E v V G F i b G U x X 1 8 z L 0 F k Z G V k I E N v b m R p d G l v b m F s I E N v b H V t b j E w L n t P d G h l c i B U b 2 9 s L D I w f S Z x d W 9 0 O y w m c X V v d D t T Z W N 0 a W 9 u M S 9 U Y W J s Z T F f X z M v Q W R k Z W Q g Q 2 9 u Z G l 0 a W 9 u Y W w g Q 2 9 s d W 1 u M T E u e 0 J v b n V z L D I w f S Z x d W 9 0 O y w m c X V v d D t T Z W N 0 a W 9 u M S 9 U Y W J s Z T F f X z M v Q W R k Z W Q g Q 2 9 u Z G l 0 a W 9 u Y W w g Q 2 9 s d W 1 u M T I u e 0 h l Y W x 0 a C B J b n N 1 c m F u Y 2 U s M j F 9 J n F 1 b 3 Q 7 L C Z x d W 9 0 O 1 N l Y 3 R p b 2 4 x L 1 R h Y m x l M V 9 f M y 9 B Z G R l Z C B D b 2 5 k a X R p b 2 5 h b C B D b 2 x 1 b W 4 x M y 5 7 U G V u c 2 l v b i w y M n 0 m c X V v d D s s J n F 1 b 3 Q 7 U 2 V j d G l v b j E v V G F i b G U x X 1 8 z L 0 F k Z G V k I E N v b m R p d G l v b m F s I E N v b H V t b j E 0 L n t T d G 9 j a 3 M s M j N 9 J n F 1 b 3 Q 7 L C Z x d W 9 0 O 1 N l Y 3 R p b 2 4 x L 1 R h Y m x l M V 9 f M y 9 B Z G R l Z C B D b 2 5 k a X R p b 2 5 h b C B D b 2 x 1 b W 4 x N S 5 7 R X F 1 a X R 5 L D I 0 f S Z x d W 9 0 O y w m c X V v d D t T Z W N 0 a W 9 u M S 9 U Y W J s Z T F f X z M v Q W R k Z W Q g Q 2 9 u Z G l 0 a W 9 u Y W w g Q 2 9 s d W 1 u M T Y u e 0 1 v Y m l s Z S B Q a G 9 u Z S w y N X 0 m c X V v d D s s J n F 1 b 3 Q 7 U 2 V j d G l v b j E v V G F i b G U x X 1 8 z L 0 F k Z G V k I E N v b m R p d G l v b m F s I E N v b H V t b j E 3 L n t N b 2 J p b G U g Q 3 J l Z G l 0 I F R v c C 1 1 c C w y N n 0 m c X V v d D s s J n F 1 b 3 Q 7 U 2 V j d G l v b j E v V G F i b G U x X 1 8 z L 0 F k Z G V k I E N v b m R p d G l v b m F s I E N v b H V t b j E 4 L n t G d W V s I E F s b G 9 3 Y W 5 j Z S w y N 3 0 m c X V v d D s s J n F 1 b 3 Q 7 U 2 V j d G l v b j E v V G F i b G U x X 1 8 z L 0 F k Z G V k I E N v b m R p d G l v b m F s I E N v b H V t b j E 5 L n t N b 2 5 0 a G x 5 I F Z v d W N o Z X J z L D I 4 f S Z x d W 9 0 O y w m c X V v d D t T Z W N 0 a W 9 u M S 9 U Y W J s Z T F f X z M v Q W R k Z W Q g Q 2 9 u Z G l 0 a W 9 u Y W w g Q 2 9 s d W 1 u M j A u e 0 9 0 a G V y I F B l c m t z L D I 5 f S Z x d W 9 0 O y w m c X V v d D t T Z W N 0 a W 9 u M S 9 U Y W J s Z T F f X z M v Q W R k Z W Q g Q 3 V z d G 9 t L n t U b 3 R h b C B U b 2 9 s c y w y O X 0 m c X V v d D s s J n F 1 b 3 Q 7 U 2 V j d G l v b j E v V G F i b G U x X 1 8 z L 0 F k Z G V k I E N 1 c 3 R v b T E u e 1 R v d G F s I E J l b m V m a X R z L D M w f S Z x d W 9 0 O 1 0 s J n F 1 b 3 Q 7 Q 2 9 s d W 1 u Q 2 9 1 b n Q m c X V v d D s 6 M z E s J n F 1 b 3 Q 7 S 2 V 5 Q 2 9 s d W 1 u T m F t Z X M m c X V v d D s 6 W 1 0 s J n F 1 b 3 Q 7 Q 2 9 s d W 1 u S W R l b n R p d G l l c y Z x d W 9 0 O z p b J n F 1 b 3 Q 7 U 2 V j d G l v b j E v V G F i b G U x X 1 8 z L 1 J l c G x h Y 2 V k I F Z h b H V l M y 5 7 Q 3 V y c m V u d C B S b 2 x l L D B 9 J n F 1 b 3 Q 7 L C Z x d W 9 0 O 1 N l Y 3 R p b 2 4 x L 1 R h Y m x l M V 9 f M y 9 S Z X B s Y W N l Z C B W Y W x 1 Z T M u e 0 x l d m V s L D F 9 J n F 1 b 3 Q 7 L C Z x d W 9 0 O 1 N l Y 3 R p b 2 4 x L 1 R h Y m x l M V 9 f M y 9 S Z X B s Y W N l Z C B W Y W x 1 Z T c u e 1 l l Y X J z I G 9 m I E V 4 c G V y a W V u Y 2 U s M n 0 m c X V v d D s s J n F 1 b 3 Q 7 U 2 V j d G l v b j E v V G F i b G U x X 1 8 z L 1 J l c G x h Y 2 V k I F Z h b H V l M y 5 7 S W 5 k d X N 0 c n k s M 3 0 m c X V v d D s s J n F 1 b 3 Q 7 U 2 V j d G l v b j E v V G F i b G U x X 1 8 z L 1 J l c G x h Y 2 V k I F Z h b H V l M y 5 7 R 2 V u Z G V y L D R 9 J n F 1 b 3 Q 7 L C Z x d W 9 0 O 1 N l Y 3 R p b 2 4 x L 1 R h Y m x l M V 9 f M y 9 S Z X B s Y W N l Z C B W Y W x 1 Z T M u e 0 1 v b n R o b H k g U 2 F s Y X J 5 L D Z 9 J n F 1 b 3 Q 7 L C Z x d W 9 0 O 1 N l Y 3 R p b 2 4 x L 1 R h Y m x l M V 9 f M y 9 S Z X B s Y W N l Z C B W Y W x 1 Z T M u e 1 d v c m s g U 2 V 0 d X A s O H 0 m c X V v d D s s J n F 1 b 3 Q 7 U 2 V j d G l v b j E v V G F i b G U x X 1 8 z L 1 J l c G x h Y 2 V k I F Z h b H V l M y 5 7 R W 1 w b G 9 5 Z X I g V H l w Z S w 5 f S Z x d W 9 0 O y w m c X V v d D t T Z W N 0 a W 9 u M S 9 U Y W J s Z T F f X z M v Q 2 h h b m d l Z C B U e X B l M S 5 7 U H l 0 a G 9 u L D l 9 J n F 1 b 3 Q 7 L C Z x d W 9 0 O 1 N l Y 3 R p b 2 4 x L 1 R h Y m x l M V 9 f M y 9 B Z G R l Z C B D b 2 5 k a X R p b 2 5 h b C B D b 2 x 1 b W 4 x L n t T U U w s M T F 9 J n F 1 b 3 Q 7 L C Z x d W 9 0 O 1 N l Y 3 R p b 2 4 x L 1 R h Y m x l M V 9 f M y 9 B Z G R l Z C B D b 2 5 k a X R p b 2 5 h b C B D b 2 x 1 b W 4 y L n t F e G N l b C w x M n 0 m c X V v d D s s J n F 1 b 3 Q 7 U 2 V j d G l v b j E v V G F i b G U x X 1 8 z L 0 F k Z G V k I E N v b m R p d G l v b m F s I E N v b H V t b j M u e 1 B v d 2 V y I E J J L D E z f S Z x d W 9 0 O y w m c X V v d D t T Z W N 0 a W 9 u M S 9 U Y W J s Z T F f X z M v Q W R k Z W Q g Q 2 9 u Z G l 0 a W 9 u Y W w g Q 2 9 s d W 1 u N C 5 7 R 2 9 v Z 2 x l I F N o Z W V 0 c y w x N H 0 m c X V v d D s s J n F 1 b 3 Q 7 U 2 V j d G l v b j E v V G F i b G U x X 1 8 z L 0 F k Z G V k I E N v b m R p d G l v b m F s I E N v b H V t b j U u e 1 R h Y m x l Y X U s M T V 9 J n F 1 b 3 Q 7 L C Z x d W 9 0 O 1 N l Y 3 R p b 2 4 x L 1 R h Y m x l M V 9 f M y 9 B Z G R l Z C B D b 2 5 k a X R p b 2 5 h b C B D b 2 x 1 b W 4 2 L n t N a W N y b 3 N v Z n Q g Q X p 1 c m U s M T Z 9 J n F 1 b 3 Q 7 L C Z x d W 9 0 O 1 N l Y 3 R p b 2 4 x L 1 R h Y m x l M V 9 f M y 9 B Z G R l Z C B D b 2 5 k a X R p b 2 5 h b C B D b 2 x 1 b W 4 3 L n t H b 2 9 n b G U g R G F 0 Y S B T d H V k a W 8 s M T d 9 J n F 1 b 3 Q 7 L C Z x d W 9 0 O 1 N l Y 3 R p b 2 4 x L 1 R h Y m x l M V 9 f M y 9 B Z G R l Z C B D b 2 5 k a X R p b 2 5 h b C B D b 2 x 1 b W 4 4 L n t T Q V M v U 1 B T U y w x O H 0 m c X V v d D s s J n F 1 b 3 Q 7 U 2 V j d G l v b j E v V G F i b G U x X 1 8 z L 0 F k Z G V k I E N v b m R p d G l v b m F s I E N v b H V t b j k u e 1 I s M T l 9 J n F 1 b 3 Q 7 L C Z x d W 9 0 O 1 N l Y 3 R p b 2 4 x L 1 R h Y m x l M V 9 f M y 9 B Z G R l Z C B D b 2 5 k a X R p b 2 5 h b C B D b 2 x 1 b W 4 x M C 5 7 T 3 R o Z X I g V G 9 v b C w y M H 0 m c X V v d D s s J n F 1 b 3 Q 7 U 2 V j d G l v b j E v V G F i b G U x X 1 8 z L 0 F k Z G V k I E N v b m R p d G l v b m F s I E N v b H V t b j E x L n t C b 2 5 1 c y w y M H 0 m c X V v d D s s J n F 1 b 3 Q 7 U 2 V j d G l v b j E v V G F i b G U x X 1 8 z L 0 F k Z G V k I E N v b m R p d G l v b m F s I E N v b H V t b j E y L n t I Z W F s d G g g S W 5 z d X J h b m N l L D I x f S Z x d W 9 0 O y w m c X V v d D t T Z W N 0 a W 9 u M S 9 U Y W J s Z T F f X z M v Q W R k Z W Q g Q 2 9 u Z G l 0 a W 9 u Y W w g Q 2 9 s d W 1 u M T M u e 1 B l b n N p b 2 4 s M j J 9 J n F 1 b 3 Q 7 L C Z x d W 9 0 O 1 N l Y 3 R p b 2 4 x L 1 R h Y m x l M V 9 f M y 9 B Z G R l Z C B D b 2 5 k a X R p b 2 5 h b C B D b 2 x 1 b W 4 x N C 5 7 U 3 R v Y 2 t z L D I z f S Z x d W 9 0 O y w m c X V v d D t T Z W N 0 a W 9 u M S 9 U Y W J s Z T F f X z M v Q W R k Z W Q g Q 2 9 u Z G l 0 a W 9 u Y W w g Q 2 9 s d W 1 u M T U u e 0 V x d W l 0 e S w y N H 0 m c X V v d D s s J n F 1 b 3 Q 7 U 2 V j d G l v b j E v V G F i b G U x X 1 8 z L 0 F k Z G V k I E N v b m R p d G l v b m F s I E N v b H V t b j E 2 L n t N b 2 J p b G U g U G h v b m U s M j V 9 J n F 1 b 3 Q 7 L C Z x d W 9 0 O 1 N l Y 3 R p b 2 4 x L 1 R h Y m x l M V 9 f M y 9 B Z G R l Z C B D b 2 5 k a X R p b 2 5 h b C B D b 2 x 1 b W 4 x N y 5 7 T W 9 i a W x l I E N y Z W R p d C B U b 3 A t d X A s M j Z 9 J n F 1 b 3 Q 7 L C Z x d W 9 0 O 1 N l Y 3 R p b 2 4 x L 1 R h Y m x l M V 9 f M y 9 B Z G R l Z C B D b 2 5 k a X R p b 2 5 h b C B D b 2 x 1 b W 4 x O C 5 7 R n V l b C B B b G x v d 2 F u Y 2 U s M j d 9 J n F 1 b 3 Q 7 L C Z x d W 9 0 O 1 N l Y 3 R p b 2 4 x L 1 R h Y m x l M V 9 f M y 9 B Z G R l Z C B D b 2 5 k a X R p b 2 5 h b C B D b 2 x 1 b W 4 x O S 5 7 T W 9 u d G h s e S B W b 3 V j a G V y c y w y O H 0 m c X V v d D s s J n F 1 b 3 Q 7 U 2 V j d G l v b j E v V G F i b G U x X 1 8 z L 0 F k Z G V k I E N v b m R p d G l v b m F s I E N v b H V t b j I w L n t P d G h l c i B Q Z X J r c y w y O X 0 m c X V v d D s s J n F 1 b 3 Q 7 U 2 V j d G l v b j E v V G F i b G U x X 1 8 z L 0 F k Z G V k I E N 1 c 3 R v b S 5 7 V G 9 0 Y W w g V G 9 v b H M s M j l 9 J n F 1 b 3 Q 7 L C Z x d W 9 0 O 1 N l Y 3 R p b 2 4 x L 1 R h Y m x l M V 9 f M y 9 B Z G R l Z C B D d X N 0 b 2 0 x L n t U b 3 R h b C B C Z W 5 l Z m l 0 c y w z M H 0 m c X V v d D t d L C Z x d W 9 0 O 1 J l b G F 0 a W 9 u c 2 h p c E l u Z m 8 m c X V v d D s 6 W 1 1 9 I i A v P j w v U 3 R h Y m x l R W 5 0 c m l l c z 4 8 L 0 l 0 Z W 0 + P E l 0 Z W 0 + P E l 0 Z W 1 M b 2 N h d G l v b j 4 8 S X R l b V R 5 c G U + R m 9 y b X V s Y T w v S X R l b V R 5 c G U + P E l 0 Z W 1 Q Y X R o P l N l Y 3 R p b 2 4 x L 1 R h Y m x l M V 9 f M y 9 T b 3 V y Y 2 U 8 L 0 l 0 Z W 1 Q Y X R o P j w v S X R l b U x v Y 2 F 0 a W 9 u P j x T d G F i b G V F b n R y a W V z I C 8 + P C 9 J d G V t P j x J d G V t P j x J d G V t T G 9 j Y X R p b 2 4 + P E l 0 Z W 1 U e X B l P k Z v c m 1 1 b G E 8 L 0 l 0 Z W 1 U e X B l P j x J d G V t U G F 0 a D 5 T Z W N 0 a W 9 u M S 9 U Y W J s Z T F f X z M v Q 2 h h b m d l Z C U y M F R 5 c G U 8 L 0 l 0 Z W 1 Q Y X R o P j w v S X R l b U x v Y 2 F 0 a W 9 u P j x T d G F i b G V F b n R y a W V z I C 8 + P C 9 J d G V t P j x J d G V t P j x J d G V t T G 9 j Y X R p b 2 4 + P E l 0 Z W 1 U e X B l P k Z v c m 1 1 b G E 8 L 0 l 0 Z W 1 U e X B l P j x J d G V t U G F 0 a D 5 T Z W N 0 a W 9 u M S 9 U Y W J s Z T F f X z M v U m V u Y W 1 l Z C U y M E N v b H V t b n M 8 L 0 l 0 Z W 1 Q Y X R o P j w v S X R l b U x v Y 2 F 0 a W 9 u P j x T d G F i b G V F b n R y a W V z I C 8 + P C 9 J d G V t P j x J d G V t P j x J d G V t T G 9 j Y X R p b 2 4 + P E l 0 Z W 1 U e X B l P k Z v c m 1 1 b G E 8 L 0 l 0 Z W 1 U e X B l P j x J d G V t U G F 0 a D 5 T Z W N 0 a W 9 u M S 9 U Y W J s Z T F f X z M v U m V w b G F j Z W Q l M j B W Y W x 1 Z T w v S X R l b V B h d G g + P C 9 J d G V t T G 9 j Y X R p b 2 4 + P F N 0 Y W J s Z U V u d H J p Z X M g L z 4 8 L 0 l 0 Z W 0 + P E l 0 Z W 0 + P E l 0 Z W 1 M b 2 N h d G l v b j 4 8 S X R l b V R 5 c G U + R m 9 y b X V s Y T w v S X R l b V R 5 c G U + P E l 0 Z W 1 Q Y X R o P l N l Y 3 R p b 2 4 x L 1 R h Y m x l M V 9 f M y 9 S Z X B s Y W N l Z C U y M F Z h b H V l M T w v S X R l b V B h d G g + P C 9 J d G V t T G 9 j Y X R p b 2 4 + P F N 0 Y W J s Z U V u d H J p Z X M g L z 4 8 L 0 l 0 Z W 0 + P E l 0 Z W 0 + P E l 0 Z W 1 M b 2 N h d G l v b j 4 8 S X R l b V R 5 c G U + R m 9 y b X V s Y T w v S X R l b V R 5 c G U + P E l 0 Z W 1 Q Y X R o P l N l Y 3 R p b 2 4 x L 1 R h Y m x l M V 9 f M y 9 G a W x 0 Z X J l Z C U y M F J v d 3 M 8 L 0 l 0 Z W 1 Q Y X R o P j w v S X R l b U x v Y 2 F 0 a W 9 u P j x T d G F i b G V F b n R y a W V z I C 8 + P C 9 J d G V t P j x J d G V t P j x J d G V t T G 9 j Y X R p b 2 4 + P E l 0 Z W 1 U e X B l P k Z v c m 1 1 b G E 8 L 0 l 0 Z W 1 U e X B l P j x J d G V t U G F 0 a D 5 T Z W N 0 a W 9 u M S 9 U Y W J s Z T F f X z M v V H J p b W 1 l Z C U y M F R l e H Q 8 L 0 l 0 Z W 1 Q Y X R o P j w v S X R l b U x v Y 2 F 0 a W 9 u P j x T d G F i b G V F b n R y a W V z I C 8 + P C 9 J d G V t P j x J d G V t P j x J d G V t T G 9 j Y X R p b 2 4 + P E l 0 Z W 1 U e X B l P k Z v c m 1 1 b G E 8 L 0 l 0 Z W 1 U e X B l P j x J d G V t U G F 0 a D 5 T Z W N 0 a W 9 u M S 9 U Y W J s Z T F f X z M v Q 2 F w a X R h b G l 6 Z W Q l M j B F Y W N o J T I w V 2 9 y Z D w v S X R l b V B h d G g + P C 9 J d G V t T G 9 j Y X R p b 2 4 + P F N 0 Y W J s Z U V u d H J p Z X M g L z 4 8 L 0 l 0 Z W 0 + P E l 0 Z W 0 + P E l 0 Z W 1 M b 2 N h d G l v b j 4 8 S X R l b V R 5 c G U + R m 9 y b X V s Y T w v S X R l b V R 5 c G U + P E l 0 Z W 1 Q Y X R o P l N l Y 3 R p b 2 4 x L 1 R h Y m x l M V 9 f M y 9 G a W x 0 Z X J l Z C U y M F J v d 3 M x P C 9 J d G V t U G F 0 a D 4 8 L 0 l 0 Z W 1 M b 2 N h d G l v b j 4 8 U 3 R h Y m x l R W 5 0 c m l l c y A v P j w v S X R l b T 4 8 S X R l b T 4 8 S X R l b U x v Y 2 F 0 a W 9 u P j x J d G V t V H l w Z T 5 G b 3 J t d W x h P C 9 J d G V t V H l w Z T 4 8 S X R l b V B h d G g + U 2 V j d G l v b j E v V G F i b G U x X 1 8 z L 1 J l c G x h Y 2 V k J T I w V m F s d W U y P C 9 J d G V t U G F 0 a D 4 8 L 0 l 0 Z W 1 M b 2 N h d G l v b j 4 8 U 3 R h Y m x l R W 5 0 c m l l c y A v P j w v S X R l b T 4 8 S X R l b T 4 8 S X R l b U x v Y 2 F 0 a W 9 u P j x J d G V t V H l w Z T 5 G b 3 J t d W x h P C 9 J d G V t V H l w Z T 4 8 S X R l b V B h d G g + U 2 V j d G l v b j E v V G F i b G U x X 1 8 z L 1 J l c G x h Y 2 V k J T I w V m F s d W U z P C 9 J d G V t U G F 0 a D 4 8 L 0 l 0 Z W 1 M b 2 N h d G l v b j 4 8 U 3 R h Y m x l R W 5 0 c m l l c y A v P j w v S X R l b T 4 8 S X R l b T 4 8 S X R l b U x v Y 2 F 0 a W 9 u P j x J d G V t V H l w Z T 5 G b 3 J t d W x h P C 9 J d G V t V H l w Z T 4 8 S X R l b V B h d G g + U 2 V j d G l v b j E v V G F i b G U x X 1 8 z L 0 F k Z G V k J T I w Q 2 9 u Z G l 0 a W 9 u Y W w l M j B D b 2 x 1 b W 4 8 L 0 l 0 Z W 1 Q Y X R o P j w v S X R l b U x v Y 2 F 0 a W 9 u P j x T d G F i b G V F b n R y a W V z I C 8 + P C 9 J d G V t P j x J d G V t P j x J d G V t T G 9 j Y X R p b 2 4 + P E l 0 Z W 1 U e X B l P k Z v c m 1 1 b G E 8 L 0 l 0 Z W 1 U e X B l P j x J d G V t U G F 0 a D 5 T Z W N 0 a W 9 u M S 9 U Y W J s Z T F f X z M v Q W R k Z W Q l M j B D b 2 5 k a X R p b 2 5 h b C U y M E N v b H V t b j E 8 L 0 l 0 Z W 1 Q Y X R o P j w v S X R l b U x v Y 2 F 0 a W 9 u P j x T d G F i b G V F b n R y a W V z I C 8 + P C 9 J d G V t P j x J d G V t P j x J d G V t T G 9 j Y X R p b 2 4 + P E l 0 Z W 1 U e X B l P k Z v c m 1 1 b G E 8 L 0 l 0 Z W 1 U e X B l P j x J d G V t U G F 0 a D 5 T Z W N 0 a W 9 u M S 9 U Y W J s Z T F f X z M v Q W R k Z W Q l M j B D b 2 5 k a X R p b 2 5 h b C U y M E N v b H V t b j I 8 L 0 l 0 Z W 1 Q Y X R o P j w v S X R l b U x v Y 2 F 0 a W 9 u P j x T d G F i b G V F b n R y a W V z I C 8 + P C 9 J d G V t P j x J d G V t P j x J d G V t T G 9 j Y X R p b 2 4 + P E l 0 Z W 1 U e X B l P k Z v c m 1 1 b G E 8 L 0 l 0 Z W 1 U e X B l P j x J d G V t U G F 0 a D 5 T Z W N 0 a W 9 u M S 9 U Y W J s Z T F f X z M v Q W R k Z W Q l M j B D b 2 5 k a X R p b 2 5 h b C U y M E N v b H V t b j M 8 L 0 l 0 Z W 1 Q Y X R o P j w v S X R l b U x v Y 2 F 0 a W 9 u P j x T d G F i b G V F b n R y a W V z I C 8 + P C 9 J d G V t P j x J d G V t P j x J d G V t T G 9 j Y X R p b 2 4 + P E l 0 Z W 1 U e X B l P k Z v c m 1 1 b G E 8 L 0 l 0 Z W 1 U e X B l P j x J d G V t U G F 0 a D 5 T Z W N 0 a W 9 u M S 9 U Y W J s Z T F f X z M v Q W R k Z W Q l M j B D b 2 5 k a X R p b 2 5 h b C U y M E N v b H V t b j Q 8 L 0 l 0 Z W 1 Q Y X R o P j w v S X R l b U x v Y 2 F 0 a W 9 u P j x T d G F i b G V F b n R y a W V z I C 8 + P C 9 J d G V t P j x J d G V t P j x J d G V t T G 9 j Y X R p b 2 4 + P E l 0 Z W 1 U e X B l P k Z v c m 1 1 b G E 8 L 0 l 0 Z W 1 U e X B l P j x J d G V t U G F 0 a D 5 T Z W N 0 a W 9 u M S 9 U Y W J s Z T F f X z M v Q W R k Z W Q l M j B D b 2 5 k a X R p b 2 5 h b C U y M E N v b H V t b j U 8 L 0 l 0 Z W 1 Q Y X R o P j w v S X R l b U x v Y 2 F 0 a W 9 u P j x T d G F i b G V F b n R y a W V z I C 8 + P C 9 J d G V t P j x J d G V t P j x J d G V t T G 9 j Y X R p b 2 4 + P E l 0 Z W 1 U e X B l P k Z v c m 1 1 b G E 8 L 0 l 0 Z W 1 U e X B l P j x J d G V t U G F 0 a D 5 T Z W N 0 a W 9 u M S 9 U Y W J s Z T F f X z M v Q W R k Z W Q l M j B D b 2 5 k a X R p b 2 5 h b C U y M E N v b H V t b j Y 8 L 0 l 0 Z W 1 Q Y X R o P j w v S X R l b U x v Y 2 F 0 a W 9 u P j x T d G F i b G V F b n R y a W V z I C 8 + P C 9 J d G V t P j x J d G V t P j x J d G V t T G 9 j Y X R p b 2 4 + P E l 0 Z W 1 U e X B l P k Z v c m 1 1 b G E 8 L 0 l 0 Z W 1 U e X B l P j x J d G V t U G F 0 a D 5 T Z W N 0 a W 9 u M S 9 U Y W J s Z T F f X z M v Q W R k Z W Q l M j B D b 2 5 k a X R p b 2 5 h b C U y M E N v b H V t b j c 8 L 0 l 0 Z W 1 Q Y X R o P j w v S X R l b U x v Y 2 F 0 a W 9 u P j x T d G F i b G V F b n R y a W V z I C 8 + P C 9 J d G V t P j x J d G V t P j x J d G V t T G 9 j Y X R p b 2 4 + P E l 0 Z W 1 U e X B l P k Z v c m 1 1 b G E 8 L 0 l 0 Z W 1 U e X B l P j x J d G V t U G F 0 a D 5 T Z W N 0 a W 9 u M S 9 U Y W J s Z T F f X z M v Q W R k Z W Q l M j B D b 2 5 k a X R p b 2 5 h b C U y M E N v b H V t b j g 8 L 0 l 0 Z W 1 Q Y X R o P j w v S X R l b U x v Y 2 F 0 a W 9 u P j x T d G F i b G V F b n R y a W V z I C 8 + P C 9 J d G V t P j x J d G V t P j x J d G V t T G 9 j Y X R p b 2 4 + P E l 0 Z W 1 U e X B l P k Z v c m 1 1 b G E 8 L 0 l 0 Z W 1 U e X B l P j x J d G V t U G F 0 a D 5 T Z W N 0 a W 9 u M S 9 U Y W J s Z T F f X z M v Q W R k Z W Q l M j B D b 2 5 k a X R p b 2 5 h b C U y M E N v b H V t b j k 8 L 0 l 0 Z W 1 Q Y X R o P j w v S X R l b U x v Y 2 F 0 a W 9 u P j x T d G F i b G V F b n R y a W V z I C 8 + P C 9 J d G V t P j x J d G V t P j x J d G V t T G 9 j Y X R p b 2 4 + P E l 0 Z W 1 U e X B l P k Z v c m 1 1 b G E 8 L 0 l 0 Z W 1 U e X B l P j x J d G V t U G F 0 a D 5 T Z W N 0 a W 9 u M S 9 U Y W J s Z T F f X z M v Q W R k Z W Q l M j B D b 2 5 k a X R p b 2 5 h b C U y M E N v b H V t b j E w P C 9 J d G V t U G F 0 a D 4 8 L 0 l 0 Z W 1 M b 2 N h d G l v b j 4 8 U 3 R h Y m x l R W 5 0 c m l l c y A v P j w v S X R l b T 4 8 S X R l b T 4 8 S X R l b U x v Y 2 F 0 a W 9 u P j x J d G V t V H l w Z T 5 G b 3 J t d W x h P C 9 J d G V t V H l w Z T 4 8 S X R l b V B h d G g + U 2 V j d G l v b j E v V G F i b G U x X 1 8 z L 1 J l b W 9 2 Z W Q l M j B D b 2 x 1 b W 5 z P C 9 J d G V t U G F 0 a D 4 8 L 0 l 0 Z W 1 M b 2 N h d G l v b j 4 8 U 3 R h Y m x l R W 5 0 c m l l c y A v P j w v S X R l b T 4 8 S X R l b T 4 8 S X R l b U x v Y 2 F 0 a W 9 u P j x J d G V t V H l w Z T 5 G b 3 J t d W x h P C 9 J d G V t V H l w Z T 4 8 S X R l b V B h d G g + U 2 V j d G l v b j E v V G F i b G U x X 1 8 z L 0 F k Z G V k J T I w Q 2 9 u Z G l 0 a W 9 u Y W w l M j B D b 2 x 1 b W 4 x M T w v S X R l b V B h d G g + P C 9 J d G V t T G 9 j Y X R p b 2 4 + P F N 0 Y W J s Z U V u d H J p Z X M g L z 4 8 L 0 l 0 Z W 0 + P E l 0 Z W 0 + P E l 0 Z W 1 M b 2 N h d G l v b j 4 8 S X R l b V R 5 c G U + R m 9 y b X V s Y T w v S X R l b V R 5 c G U + P E l 0 Z W 1 Q Y X R o P l N l Y 3 R p b 2 4 x L 1 R h Y m x l M V 9 f M y 9 B Z G R l Z C U y M E N v b m R p d G l v b m F s J T I w Q 2 9 s d W 1 u M T I 8 L 0 l 0 Z W 1 Q Y X R o P j w v S X R l b U x v Y 2 F 0 a W 9 u P j x T d G F i b G V F b n R y a W V z I C 8 + P C 9 J d G V t P j x J d G V t P j x J d G V t T G 9 j Y X R p b 2 4 + P E l 0 Z W 1 U e X B l P k Z v c m 1 1 b G E 8 L 0 l 0 Z W 1 U e X B l P j x J d G V t U G F 0 a D 5 T Z W N 0 a W 9 u M S 9 U Y W J s Z T F f X z M v Q W R k Z W Q l M j B D b 2 5 k a X R p b 2 5 h b C U y M E N v b H V t b j E z P C 9 J d G V t U G F 0 a D 4 8 L 0 l 0 Z W 1 M b 2 N h d G l v b j 4 8 U 3 R h Y m x l R W 5 0 c m l l c y A v P j w v S X R l b T 4 8 S X R l b T 4 8 S X R l b U x v Y 2 F 0 a W 9 u P j x J d G V t V H l w Z T 5 G b 3 J t d W x h P C 9 J d G V t V H l w Z T 4 8 S X R l b V B h d G g + U 2 V j d G l v b j E v V G F i b G U x X 1 8 z L 0 F k Z G V k J T I w Q 2 9 u Z G l 0 a W 9 u Y W w l M j B D b 2 x 1 b W 4 x N D w v S X R l b V B h d G g + P C 9 J d G V t T G 9 j Y X R p b 2 4 + P F N 0 Y W J s Z U V u d H J p Z X M g L z 4 8 L 0 l 0 Z W 0 + P E l 0 Z W 0 + P E l 0 Z W 1 M b 2 N h d G l v b j 4 8 S X R l b V R 5 c G U + R m 9 y b X V s Y T w v S X R l b V R 5 c G U + P E l 0 Z W 1 Q Y X R o P l N l Y 3 R p b 2 4 x L 1 R h Y m x l M V 9 f M y 9 B Z G R l Z C U y M E N v b m R p d G l v b m F s J T I w Q 2 9 s d W 1 u M T U 8 L 0 l 0 Z W 1 Q Y X R o P j w v S X R l b U x v Y 2 F 0 a W 9 u P j x T d G F i b G V F b n R y a W V z I C 8 + P C 9 J d G V t P j x J d G V t P j x J d G V t T G 9 j Y X R p b 2 4 + P E l 0 Z W 1 U e X B l P k Z v c m 1 1 b G E 8 L 0 l 0 Z W 1 U e X B l P j x J d G V t U G F 0 a D 5 T Z W N 0 a W 9 u M S 9 U Y W J s Z T F f X z M v Q W R k Z W Q l M j B D b 2 5 k a X R p b 2 5 h b C U y M E N v b H V t b j E 2 P C 9 J d G V t U G F 0 a D 4 8 L 0 l 0 Z W 1 M b 2 N h d G l v b j 4 8 U 3 R h Y m x l R W 5 0 c m l l c y A v P j w v S X R l b T 4 8 S X R l b T 4 8 S X R l b U x v Y 2 F 0 a W 9 u P j x J d G V t V H l w Z T 5 G b 3 J t d W x h P C 9 J d G V t V H l w Z T 4 8 S X R l b V B h d G g + U 2 V j d G l v b j E v V G F i b G U x X 1 8 z L 0 F k Z G V k J T I w Q 2 9 u Z G l 0 a W 9 u Y W w l M j B D b 2 x 1 b W 4 x N z w v S X R l b V B h d G g + P C 9 J d G V t T G 9 j Y X R p b 2 4 + P F N 0 Y W J s Z U V u d H J p Z X M g L z 4 8 L 0 l 0 Z W 0 + P E l 0 Z W 0 + P E l 0 Z W 1 M b 2 N h d G l v b j 4 8 S X R l b V R 5 c G U + R m 9 y b X V s Y T w v S X R l b V R 5 c G U + P E l 0 Z W 1 Q Y X R o P l N l Y 3 R p b 2 4 x L 1 R h Y m x l M V 9 f M y 9 B Z G R l Z C U y M E N v b m R p d G l v b m F s J T I w Q 2 9 s d W 1 u M T g 8 L 0 l 0 Z W 1 Q Y X R o P j w v S X R l b U x v Y 2 F 0 a W 9 u P j x T d G F i b G V F b n R y a W V z I C 8 + P C 9 J d G V t P j x J d G V t P j x J d G V t T G 9 j Y X R p b 2 4 + P E l 0 Z W 1 U e X B l P k Z v c m 1 1 b G E 8 L 0 l 0 Z W 1 U e X B l P j x J d G V t U G F 0 a D 5 T Z W N 0 a W 9 u M S 9 U Y W J s Z T F f X z M v Q W R k Z W Q l M j B D b 2 5 k a X R p b 2 5 h b C U y M E N v b H V t b j E 5 P C 9 J d G V t U G F 0 a D 4 8 L 0 l 0 Z W 1 M b 2 N h d G l v b j 4 8 U 3 R h Y m x l R W 5 0 c m l l c y A v P j w v S X R l b T 4 8 S X R l b T 4 8 S X R l b U x v Y 2 F 0 a W 9 u P j x J d G V t V H l w Z T 5 G b 3 J t d W x h P C 9 J d G V t V H l w Z T 4 8 S X R l b V B h d G g + U 2 V j d G l v b j E v V G F i b G U x X 1 8 z L 0 F k Z G V k J T I w Q 2 9 u Z G l 0 a W 9 u Y W w l M j B D b 2 x 1 b W 4 y M D w v S X R l b V B h d G g + P C 9 J d G V t T G 9 j Y X R p b 2 4 + P F N 0 Y W J s Z U V u d H J p Z X M g L z 4 8 L 0 l 0 Z W 0 + P E l 0 Z W 0 + P E l 0 Z W 1 M b 2 N h d G l v b j 4 8 S X R l b V R 5 c G U + R m 9 y b X V s Y T w v S X R l b V R 5 c G U + P E l 0 Z W 1 Q Y X R o P l N l Y 3 R p b 2 4 x L 1 R h Y m x l M V 9 f M y 9 D a G F u Z 2 V k J T I w V H l w Z T E 8 L 0 l 0 Z W 1 Q Y X R o P j w v S X R l b U x v Y 2 F 0 a W 9 u P j x T d G F i b G V F b n R y a W V z I C 8 + P C 9 J d G V t P j x J d G V t P j x J d G V t T G 9 j Y X R p b 2 4 + P E l 0 Z W 1 U e X B l P k Z v c m 1 1 b G E 8 L 0 l 0 Z W 1 U e X B l P j x J d G V t U G F 0 a D 5 T Z W N 0 a W 9 u M S 9 U Y W J s Z T F f X z M v U m V t b 3 Z l Z C U y M E N v b H V t b n M x P C 9 J d G V t U G F 0 a D 4 8 L 0 l 0 Z W 1 M b 2 N h d G l v b j 4 8 U 3 R h Y m x l R W 5 0 c m l l c y A v P j w v S X R l b T 4 8 S X R l b T 4 8 S X R l b U x v Y 2 F 0 a W 9 u P j x J d G V t V H l w Z T 5 G b 3 J t d W x h P C 9 J d G V t V H l w Z T 4 8 S X R l b V B h d G g + U 2 V j d G l v b j E v V G F i b G U x X 1 8 z L 1 J l b m F t Z W Q l M j B D b 2 x 1 b W 5 z M T w v S X R l b V B h d G g + P C 9 J d G V t T G 9 j Y X R p b 2 4 + P F N 0 Y W J s Z U V u d H J p Z X M g L z 4 8 L 0 l 0 Z W 0 + P E l 0 Z W 0 + P E l 0 Z W 1 M b 2 N h d G l v b j 4 8 S X R l b V R 5 c G U + R m 9 y b X V s Y T w v S X R l b V R 5 c G U + P E l 0 Z W 1 Q Y X R o P l N l Y 3 R p b 2 4 x L 1 R h Y m x l M V 9 f M y 9 S Z X B s Y W N l Z C U y M F Z h b H V l N D w v S X R l b V B h d G g + P C 9 J d G V t T G 9 j Y X R p b 2 4 + P F N 0 Y W J s Z U V u d H J p Z X M g L z 4 8 L 0 l 0 Z W 0 + P E l 0 Z W 0 + P E l 0 Z W 1 M b 2 N h d G l v b j 4 8 S X R l b V R 5 c G U + R m 9 y b X V s Y T w v S X R l b V R 5 c G U + P E l 0 Z W 1 Q Y X R o P l N l Y 3 R p b 2 4 x L 1 R h Y m x l M V 9 f M y 9 B Z G R l Z C U y M E N 1 c 3 R v b T w v S X R l b V B h d G g + P C 9 J d G V t T G 9 j Y X R p b 2 4 + P F N 0 Y W J s Z U V u d H J p Z X M g L z 4 8 L 0 l 0 Z W 0 + P E l 0 Z W 0 + P E l 0 Z W 1 M b 2 N h d G l v b j 4 8 S X R l b V R 5 c G U + R m 9 y b X V s Y T w v S X R l b V R 5 c G U + P E l 0 Z W 1 Q Y X R o P l N l Y 3 R p b 2 4 x L 1 R h Y m x l M V 9 f M y 9 B Z G R l Z C U y M E N 1 c 3 R v b T E 8 L 0 l 0 Z W 1 Q Y X R o P j w v S X R l b U x v Y 2 F 0 a W 9 u P j x T d G F i b G V F b n R y a W V z I C 8 + P C 9 J d G V t P j x J d G V t P j x J d G V t T G 9 j Y X R p b 2 4 + P E l 0 Z W 1 U e X B l P k Z v c m 1 1 b G E 8 L 0 l 0 Z W 1 U e X B l P j x J d G V t U G F 0 a D 5 T Z W N 0 a W 9 u M S 9 U Y W J s Z T F f X z M v U m V w b G F j Z W Q l M j B W Y W x 1 Z T U 8 L 0 l 0 Z W 1 Q Y X R o P j w v S X R l b U x v Y 2 F 0 a W 9 u P j x T d G F i b G V F b n R y a W V z I C 8 + P C 9 J d G V t P j x J d G V t P j x J d G V t T G 9 j Y X R p b 2 4 + P E l 0 Z W 1 U e X B l P k Z v c m 1 1 b G E 8 L 0 l 0 Z W 1 U e X B l P j x J d G V t U G F 0 a D 5 T Z W N 0 a W 9 u M S 9 U Y W J s Z T F f X z M v U m V w b G F j Z W Q l M j B W Y W x 1 Z T Y 8 L 0 l 0 Z W 1 Q Y X R o P j w v S X R l b U x v Y 2 F 0 a W 9 u P j x T d G F i b G V F b n R y a W V z I C 8 + P C 9 J d G V t P j x J d G V t P j x J d G V t T G 9 j Y X R p b 2 4 + P E l 0 Z W 1 U e X B l P k Z v c m 1 1 b G E 8 L 0 l 0 Z W 1 U e X B l P j x J d G V t U G F 0 a D 5 T Z W N 0 a W 9 u M S 9 U Y W J s Z T F f X z M v U m V w b G F j Z W Q l M j B W Y W x 1 Z T c 8 L 0 l 0 Z W 1 Q Y X R o P j w v S X R l b U x v Y 2 F 0 a W 9 u P j x T d G F i b G V F b n R y a W V z I C 8 + P C 9 J d G V t P j w v S X R l b X M + P C 9 M b 2 N h b F B h Y 2 t h Z 2 V N Z X R h Z G F 0 Y U Z p b G U + F g A A A F B L B Q Y A A A A A A A A A A A A A A A A A A A A A A A A m A Q A A A Q A A A N C M n d 8 B F d E R j H o A w E / C l + s B A A A A T F q V N a q G y 0 + C 0 O u 4 r 9 / D F g A A A A A C A A A A A A A Q Z g A A A A E A A C A A A A B 8 U Y D J v Z n v D 3 l S B 2 z n d t L K M m I b K k l + U N U M Q U 3 o L k I t S g A A A A A O g A A A A A I A A C A A A A C L C h / G 0 M 2 5 2 n S r W L G q o J r 2 R q q p C / G A G C 3 Z + G z S y u n S 4 l A A A A B u N 6 d M K a c Q d 7 U 2 T a p + 3 G y p b 5 W y y M J 2 u Z 3 Z G a U h A 7 h b s D r P C h c G C Y O J e m k p R x f H 9 E D d J g G 9 n 3 1 V L S C 4 T o J u Y A 2 / b 0 4 b v i X s 3 m I O F K u s 7 6 D 6 E E A A A A A E u 4 G 5 J n k h k v H o o K F B 4 u C j P E c E f U g 2 5 B K H q o S 0 N F a b W l I 8 h 7 m w W c b p V G Q j s T o 7 X I Y 0 9 l F L K 4 d h / e 9 F w q w u X K L X < / D a t a M a s h u p > 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 T a b l e 1 _ _ 4 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 T a b l e 1 _ _ 4 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 C o l u m n s \ C u r r e n t   R o l e 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 C o l u m n s \ Y e a r s   o f   E x p e r i e n c e 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 C o l u m n s \ B e n e f i t s < / K e y > < / a : K e y > < a : V a l u e   i : t y p e = " T a b l e W i d g e t B a s e V i e w S t a t e " / > < / a : K e y V a l u e O f D i a g r a m O b j e c t K e y a n y T y p e z b w N T n L X > < a : K e y V a l u e O f D i a g r a m O b j e c t K e y a n y T y p e z b w N T n L X > < a : K e y > < K e y > C o l u m n s \ W o r k   S e t u p < / K e y > < / a : K e y > < a : V a l u e   i : t y p e = " T a b l e W i d g e t B a s e V i e w S t a t e " / > < / a : K e y V a l u e O f D i a g r a m O b j e c t K e y a n y T y p e z b w N T n L X > < a : K e y V a l u e O f D i a g r a m O b j e c t K e y a n y T y p e z b w N T n L X > < a : K e y > < K e y > C o l u m n s \ E m p l o y e r   T y p e < / K e y > < / a : K e y > < a : V a l u e   i : t y p e = " T a b l e W i d g e t B a s e V i e w S t a t e " / > < / a : K e y V a l u e O f D i a g r a m O b j e c t K e y a n y T y p e z b w N T n L X > < a : K e y V a l u e O f D i a g r a m O b j e c t K e y a n y T y p e z b w N T n L X > < a : K e y > < K e y > C o l u m n s \ P y t h o n < / K e y > < / a : K e y > < a : V a l u e   i : t y p e = " T a b l e W i d g e t B a s e V i e w S t a t e " / > < / a : K e y V a l u e O f D i a g r a m O b j e c t K e y a n y T y p e z b w N T n L X > < a : K e y V a l u e O f D i a g r a m O b j e c t K e y a n y T y p e z b w N T n L X > < a : K e y > < K e y > C o l u m n s \ S Q L < / K e y > < / a : K e y > < a : V a l u e   i : t y p e = " T a b l e W i d g e t B a s e V i e w S t a t e " / > < / a : K e y V a l u e O f D i a g r a m O b j e c t K e y a n y T y p e z b w N T n L X > < a : K e y V a l u e O f D i a g r a m O b j e c t K e y a n y T y p e z b w N T n L X > < a : K e y > < K e y > C o l u m n s \ E x c e l < / K e y > < / a : K e y > < a : V a l u e   i : t y p e = " T a b l e W i d g e t B a s e V i e w S t a t e " / > < / a : K e y V a l u e O f D i a g r a m O b j e c t K e y a n y T y p e z b w N T n L X > < a : K e y V a l u e O f D i a g r a m O b j e c t K e y a n y T y p e z b w N T n L X > < a : K e y > < K e y > C o l u m n s \ P o w e r   B I < / K e y > < / a : K e y > < a : V a l u e   i : t y p e = " T a b l e W i d g e t B a s e V i e w S t a t e " / > < / a : K e y V a l u e O f D i a g r a m O b j e c t K e y a n y T y p e z b w N T n L X > < a : K e y V a l u e O f D i a g r a m O b j e c t K e y a n y T y p e z b w N T n L X > < a : K e y > < K e y > C o l u m n s \ G o o g l e   S h e e t s < / K e y > < / a : K e y > < a : V a l u e   i : t y p e = " T a b l e W i d g e t B a s e V i e w S t a t e " / > < / a : K e y V a l u e O f D i a g r a m O b j e c t K e y a n y T y p e z b w N T n L X > < a : K e y V a l u e O f D i a g r a m O b j e c t K e y a n y T y p e z b w N T n L X > < a : K e y > < K e y > C o l u m n s \ T a b l e a u < / K e y > < / a : K e y > < a : V a l u e   i : t y p e = " T a b l e W i d g e t B a s e V i e w S t a t e " / > < / a : K e y V a l u e O f D i a g r a m O b j e c t K e y a n y T y p e z b w N T n L X > < a : K e y V a l u e O f D i a g r a m O b j e c t K e y a n y T y p e z b w N T n L X > < a : K e y > < K e y > C o l u m n s \ M i c r o s o f t   A z u r e < / K e y > < / a : K e y > < a : V a l u e   i : t y p e = " T a b l e W i d g e t B a s e V i e w S t a t e " / > < / a : K e y V a l u e O f D i a g r a m O b j e c t K e y a n y T y p e z b w N T n L X > < a : K e y V a l u e O f D i a g r a m O b j e c t K e y a n y T y p e z b w N T n L X > < a : K e y > < K e y > C o l u m n s \ G o o g l e   D a t a   S t u d i o < / K e y > < / a : K e y > < a : V a l u e   i : t y p e = " T a b l e W i d g e t B a s e V i e w S t a t e " / > < / a : K e y V a l u e O f D i a g r a m O b j e c t K e y a n y T y p e z b w N T n L X > < a : K e y V a l u e O f D i a g r a m O b j e c t K e y a n y T y p e z b w N T n L X > < a : K e y > < K e y > C o l u m n s \ S A S / S P S S < / 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 C o l u m n s \ O t h e r   T o o l < / K e y > < / a : K e y > < a : V a l u e   i : t y p e = " T a b l e W i d g e t B a s e V i e w S t a t e " / > < / a : K e y V a l u e O f D i a g r a m O b j e c t K e y a n y T y p e z b w N T n L X > < a : K e y V a l u e O f D i a g r a m O b j e c t K e y a n y T y p e z b w N T n L X > < a : K e y > < K e y > C o l u m n s \ B o n u s < / K e y > < / a : K e y > < a : V a l u e   i : t y p e = " T a b l e W i d g e t B a s e V i e w S t a t e " / > < / a : K e y V a l u e O f D i a g r a m O b j e c t K e y a n y T y p e z b w N T n L X > < a : K e y V a l u e O f D i a g r a m O b j e c t K e y a n y T y p e z b w N T n L X > < a : K e y > < K e y > C o l u m n s \ H e a l t h   I n s u r a n c e < / K e y > < / a : K e y > < a : V a l u e   i : t y p e = " T a b l e W i d g e t B a s e V i e w S t a t e " / > < / a : K e y V a l u e O f D i a g r a m O b j e c t K e y a n y T y p e z b w N T n L X > < a : K e y V a l u e O f D i a g r a m O b j e c t K e y a n y T y p e z b w N T n L X > < a : K e y > < K e y > C o l u m n s \ P e n s i o n < / K e y > < / a : K e y > < a : V a l u e   i : t y p e = " T a b l e W i d g e t B a s e V i e w S t a t e " / > < / a : K e y V a l u e O f D i a g r a m O b j e c t K e y a n y T y p e z b w N T n L X > < a : K e y V a l u e O f D i a g r a m O b j e c t K e y a n y T y p e z b w N T n L X > < a : K e y > < K e y > C o l u m n s \ S t o c k s < / K e y > < / a : K e y > < a : V a l u e   i : t y p e = " T a b l e W i d g e t B a s e V i e w S t a t e " / > < / a : K e y V a l u e O f D i a g r a m O b j e c t K e y a n y T y p e z b w N T n L X > < a : K e y V a l u e O f D i a g r a m O b j e c t K e y a n y T y p e z b w N T n L X > < a : K e y > < K e y > C o l u m n s \ E q u i t y < / K e y > < / a : K e y > < a : V a l u e   i : t y p e = " T a b l e W i d g e t B a s e V i e w S t a t e " / > < / a : K e y V a l u e O f D i a g r a m O b j e c t K e y a n y T y p e z b w N T n L X > < a : K e y V a l u e O f D i a g r a m O b j e c t K e y a n y T y p e z b w N T n L X > < a : K e y > < K e y > C o l u m n s \ M o b i l e   P h o n e < / K e y > < / a : K e y > < a : V a l u e   i : t y p e = " T a b l e W i d g e t B a s e V i e w S t a t e " / > < / a : K e y V a l u e O f D i a g r a m O b j e c t K e y a n y T y p e z b w N T n L X > < a : K e y V a l u e O f D i a g r a m O b j e c t K e y a n y T y p e z b w N T n L X > < a : K e y > < K e y > C o l u m n s \ M o b i l e   C r e d i t   T o p - u p < / K e y > < / a : K e y > < a : V a l u e   i : t y p e = " T a b l e W i d g e t B a s e V i e w S t a t e " / > < / a : K e y V a l u e O f D i a g r a m O b j e c t K e y a n y T y p e z b w N T n L X > < a : K e y V a l u e O f D i a g r a m O b j e c t K e y a n y T y p e z b w N T n L X > < a : K e y > < K e y > C o l u m n s \ F u e l   A l l o w a n c e < / K e y > < / a : K e y > < a : V a l u e   i : t y p e = " T a b l e W i d g e t B a s e V i e w S t a t e " / > < / a : K e y V a l u e O f D i a g r a m O b j e c t K e y a n y T y p e z b w N T n L X > < a : K e y V a l u e O f D i a g r a m O b j e c t K e y a n y T y p e z b w N T n L X > < a : K e y > < K e y > C o l u m n s \ M o n t h l y   V o u c h e r s < / K e y > < / a : K e y > < a : V a l u e   i : t y p e = " T a b l e W i d g e t B a s e V i e w S t a t e " / > < / a : K e y V a l u e O f D i a g r a m O b j e c t K e y a n y T y p e z b w N T n L X > < a : K e y V a l u e O f D i a g r a m O b j e c t K e y a n y T y p e z b w N T n L X > < a : K e y > < K e y > C o l u m n s \ O t h e r   P e r k s 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D9458F9-88B7-440A-B60D-39DB19BF8B91}">
  <ds:schemaRefs/>
</ds:datastoreItem>
</file>

<file path=customXml/itemProps10.xml><?xml version="1.0" encoding="utf-8"?>
<ds:datastoreItem xmlns:ds="http://schemas.openxmlformats.org/officeDocument/2006/customXml" ds:itemID="{E28108C0-28B5-4623-84C0-0729D547CF4B}">
  <ds:schemaRefs/>
</ds:datastoreItem>
</file>

<file path=customXml/itemProps11.xml><?xml version="1.0" encoding="utf-8"?>
<ds:datastoreItem xmlns:ds="http://schemas.openxmlformats.org/officeDocument/2006/customXml" ds:itemID="{2DCA5F13-A706-456A-92BA-B1F20D37882B}">
  <ds:schemaRefs/>
</ds:datastoreItem>
</file>

<file path=customXml/itemProps12.xml><?xml version="1.0" encoding="utf-8"?>
<ds:datastoreItem xmlns:ds="http://schemas.openxmlformats.org/officeDocument/2006/customXml" ds:itemID="{951684E4-2D17-48F7-BC74-9BD54EFB3911}">
  <ds:schemaRefs/>
</ds:datastoreItem>
</file>

<file path=customXml/itemProps13.xml><?xml version="1.0" encoding="utf-8"?>
<ds:datastoreItem xmlns:ds="http://schemas.openxmlformats.org/officeDocument/2006/customXml" ds:itemID="{8BC91AED-C7B9-4D68-9FFF-ADFB676DF2E7}">
  <ds:schemaRefs/>
</ds:datastoreItem>
</file>

<file path=customXml/itemProps14.xml><?xml version="1.0" encoding="utf-8"?>
<ds:datastoreItem xmlns:ds="http://schemas.openxmlformats.org/officeDocument/2006/customXml" ds:itemID="{F6087B38-52DE-4218-B0D2-0476DDD430F2}">
  <ds:schemaRefs/>
</ds:datastoreItem>
</file>

<file path=customXml/itemProps15.xml><?xml version="1.0" encoding="utf-8"?>
<ds:datastoreItem xmlns:ds="http://schemas.openxmlformats.org/officeDocument/2006/customXml" ds:itemID="{A0DBFEC2-80FE-4694-91B5-FCF8B82CB1DF}">
  <ds:schemaRefs/>
</ds:datastoreItem>
</file>

<file path=customXml/itemProps16.xml><?xml version="1.0" encoding="utf-8"?>
<ds:datastoreItem xmlns:ds="http://schemas.openxmlformats.org/officeDocument/2006/customXml" ds:itemID="{F1C75C8C-417F-4DFB-9B53-5D12296CFA8C}">
  <ds:schemaRefs/>
</ds:datastoreItem>
</file>

<file path=customXml/itemProps17.xml><?xml version="1.0" encoding="utf-8"?>
<ds:datastoreItem xmlns:ds="http://schemas.openxmlformats.org/officeDocument/2006/customXml" ds:itemID="{4259C690-B345-43C9-8F53-AA3C5B384A68}">
  <ds:schemaRefs/>
</ds:datastoreItem>
</file>

<file path=customXml/itemProps2.xml><?xml version="1.0" encoding="utf-8"?>
<ds:datastoreItem xmlns:ds="http://schemas.openxmlformats.org/officeDocument/2006/customXml" ds:itemID="{F08DD951-F805-4502-A04D-57FA08637381}">
  <ds:schemaRefs/>
</ds:datastoreItem>
</file>

<file path=customXml/itemProps3.xml><?xml version="1.0" encoding="utf-8"?>
<ds:datastoreItem xmlns:ds="http://schemas.openxmlformats.org/officeDocument/2006/customXml" ds:itemID="{52D83CCC-C0C2-4B26-B012-8F10E6EC9FB9}">
  <ds:schemaRefs/>
</ds:datastoreItem>
</file>

<file path=customXml/itemProps4.xml><?xml version="1.0" encoding="utf-8"?>
<ds:datastoreItem xmlns:ds="http://schemas.openxmlformats.org/officeDocument/2006/customXml" ds:itemID="{C166E839-C7DF-47FC-91E4-461A1416809F}">
  <ds:schemaRefs/>
</ds:datastoreItem>
</file>

<file path=customXml/itemProps5.xml><?xml version="1.0" encoding="utf-8"?>
<ds:datastoreItem xmlns:ds="http://schemas.openxmlformats.org/officeDocument/2006/customXml" ds:itemID="{750F2732-C7A9-4382-B73F-5F809DF00338}">
  <ds:schemaRefs/>
</ds:datastoreItem>
</file>

<file path=customXml/itemProps6.xml><?xml version="1.0" encoding="utf-8"?>
<ds:datastoreItem xmlns:ds="http://schemas.openxmlformats.org/officeDocument/2006/customXml" ds:itemID="{A2E23A25-6E22-4236-BB5F-7858CB7A7776}">
  <ds:schemaRefs/>
</ds:datastoreItem>
</file>

<file path=customXml/itemProps7.xml><?xml version="1.0" encoding="utf-8"?>
<ds:datastoreItem xmlns:ds="http://schemas.openxmlformats.org/officeDocument/2006/customXml" ds:itemID="{6F816650-BC83-4A54-BB27-0F1FDE53F0A1}">
  <ds:schemaRefs/>
</ds:datastoreItem>
</file>

<file path=customXml/itemProps8.xml><?xml version="1.0" encoding="utf-8"?>
<ds:datastoreItem xmlns:ds="http://schemas.openxmlformats.org/officeDocument/2006/customXml" ds:itemID="{C3F5177B-EAD4-43C3-ADE2-1CB70CEB1AE4}">
  <ds:schemaRefs>
    <ds:schemaRef ds:uri="http://schemas.microsoft.com/DataMashup"/>
  </ds:schemaRefs>
</ds:datastoreItem>
</file>

<file path=customXml/itemProps9.xml><?xml version="1.0" encoding="utf-8"?>
<ds:datastoreItem xmlns:ds="http://schemas.openxmlformats.org/officeDocument/2006/customXml" ds:itemID="{A25D2DE1-2E71-4578-AA3A-522024C3DC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salary+role</vt:lpstr>
      <vt:lpstr>demographics</vt:lpstr>
      <vt:lpstr>tools+benefits</vt:lpstr>
      <vt:lpstr>tool+salary</vt:lpstr>
      <vt:lpstr>Industry Ref</vt:lpstr>
      <vt:lpstr>Sheet4</vt:lpstr>
      <vt:lpstr>Form responses 1 (2)</vt:lpstr>
      <vt:lpstr>Cleaned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Skitah Wambui</dc:creator>
  <cp:lastModifiedBy>Skitah Wambui</cp:lastModifiedBy>
  <cp:lastPrinted>2025-01-26T05:25:35Z</cp:lastPrinted>
  <dcterms:created xsi:type="dcterms:W3CDTF">2025-01-23T08:53:01Z</dcterms:created>
  <dcterms:modified xsi:type="dcterms:W3CDTF">2025-01-26T05:27:51Z</dcterms:modified>
</cp:coreProperties>
</file>