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las\Desktop\Data Analyst - Projects\Data Immersion\Data Immersion A3\Rockbuster\"/>
    </mc:Choice>
  </mc:AlternateContent>
  <xr:revisionPtr revIDLastSave="0" documentId="13_ncr:1_{25AB5978-EE5B-4FF0-8DC4-9AC13D3D3106}" xr6:coauthVersionLast="47" xr6:coauthVersionMax="47" xr10:uidLastSave="{00000000-0000-0000-0000-000000000000}"/>
  <bookViews>
    <workbookView xWindow="-108" yWindow="-108" windowWidth="23256" windowHeight="12456" firstSheet="4" activeTab="6" xr2:uid="{71D47474-7CED-4B31-8F05-C9FCA403B1CE}"/>
  </bookViews>
  <sheets>
    <sheet name="Table of Contents" sheetId="1" r:id="rId1"/>
    <sheet name="Company Overview" sheetId="6" r:id="rId2"/>
    <sheet name="Movie Statistics" sheetId="2" r:id="rId3"/>
    <sheet name="Movie Averages" sheetId="9" r:id="rId4"/>
    <sheet name="Movie Title Revenues" sheetId="3" r:id="rId5"/>
    <sheet name="Movie Genre Revenues" sheetId="4" r:id="rId6"/>
    <sheet name="Top Countries" sheetId="5" r:id="rId7"/>
    <sheet name="Top Cities" sheetId="7" r:id="rId8"/>
    <sheet name="High Lifetime Value Cust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21" i="5" l="1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E121" i="5"/>
  <c r="AE120" i="5"/>
  <c r="AE119" i="5"/>
  <c r="AE118" i="5"/>
  <c r="AE117" i="5"/>
  <c r="AE116" i="5"/>
  <c r="AE115" i="5"/>
  <c r="AE114" i="5"/>
  <c r="AE113" i="5"/>
  <c r="AE112" i="5"/>
  <c r="AE111" i="5"/>
  <c r="AE110" i="5"/>
  <c r="AE109" i="5"/>
  <c r="AE108" i="5"/>
  <c r="AE107" i="5"/>
  <c r="AE106" i="5"/>
  <c r="Z121" i="5"/>
  <c r="Z120" i="5"/>
  <c r="Z119" i="5"/>
  <c r="Z118" i="5"/>
  <c r="Z117" i="5"/>
  <c r="Z116" i="5"/>
  <c r="Z115" i="5"/>
  <c r="Z114" i="5"/>
  <c r="Z113" i="5"/>
  <c r="Z112" i="5"/>
  <c r="Z111" i="5"/>
  <c r="Z110" i="5"/>
  <c r="Z109" i="5"/>
  <c r="Z108" i="5"/>
  <c r="Z107" i="5"/>
  <c r="Z106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AJ105" i="5"/>
  <c r="AE105" i="5"/>
  <c r="Z105" i="5"/>
  <c r="U105" i="5"/>
  <c r="E72" i="8"/>
  <c r="D71" i="8"/>
  <c r="D17" i="5"/>
  <c r="C17" i="5"/>
  <c r="M111" i="5"/>
  <c r="L111" i="5"/>
  <c r="D16" i="5"/>
  <c r="C16" i="5"/>
  <c r="E11" i="4"/>
  <c r="F11" i="4" s="1"/>
  <c r="F7" i="4"/>
  <c r="F8" i="4"/>
  <c r="F9" i="4"/>
  <c r="F10" i="4"/>
  <c r="F6" i="4"/>
</calcChain>
</file>

<file path=xl/sharedStrings.xml><?xml version="1.0" encoding="utf-8"?>
<sst xmlns="http://schemas.openxmlformats.org/spreadsheetml/2006/main" count="2084" uniqueCount="595">
  <si>
    <t>Descriptive Statistics for Rockbuster: Rental Duration, Rental Rates, Replacement Costs, Movie Length</t>
  </si>
  <si>
    <t>Minimum</t>
  </si>
  <si>
    <t>Maximum</t>
  </si>
  <si>
    <t>Average</t>
  </si>
  <si>
    <t>Rental Duration (Days)</t>
  </si>
  <si>
    <t>Movie Length (Minutes)</t>
  </si>
  <si>
    <t>Revenues Collected Grouped by Movie Title</t>
  </si>
  <si>
    <t>Movies with the least revenue</t>
  </si>
  <si>
    <t>Movies with the most revenue</t>
  </si>
  <si>
    <t>NOTE: Oklahoma Jumanji does not have a genre attached to it yet</t>
  </si>
  <si>
    <t>ANALYST NOTE:  I included the "Film Genre" to see if any particular genre appeared significantly more often than any other.</t>
  </si>
  <si>
    <t>There doesn't seem to be any particular genre that has a heavy weightingin the top/bottom ten movies</t>
  </si>
  <si>
    <t>Revenues Collected Grouped by Movie Genre</t>
  </si>
  <si>
    <t>Genre</t>
  </si>
  <si>
    <t>Revenue</t>
  </si>
  <si>
    <t>% of Total Revenue</t>
  </si>
  <si>
    <t>Top 5 Movie Genres and Revenue</t>
  </si>
  <si>
    <t>Sports</t>
  </si>
  <si>
    <t>Sci-Fi</t>
  </si>
  <si>
    <t>Animation</t>
  </si>
  <si>
    <t>Drama</t>
  </si>
  <si>
    <t>Comedy</t>
  </si>
  <si>
    <t xml:space="preserve">Total Revenue from All Genres: </t>
  </si>
  <si>
    <t>Total:</t>
  </si>
  <si>
    <t>country</t>
  </si>
  <si>
    <t>customer_count</t>
  </si>
  <si>
    <t>total_payment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</si>
  <si>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</si>
  <si>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</si>
  <si>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</si>
  <si>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</si>
  <si>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</si>
  <si>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</si>
  <si>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</si>
  <si>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</si>
  <si>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</si>
  <si>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</si>
  <si>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Nigeria</t>
  </si>
  <si>
    <t>Argentina</t>
  </si>
  <si>
    <t>Taiwan</t>
  </si>
  <si>
    <t>South Africa</t>
  </si>
  <si>
    <t>Iran</t>
  </si>
  <si>
    <t>United Kingdom</t>
  </si>
  <si>
    <t>Poland</t>
  </si>
  <si>
    <t>Italy</t>
  </si>
  <si>
    <t>Germany</t>
  </si>
  <si>
    <t>Vietnam</t>
  </si>
  <si>
    <t>Ukraine</t>
  </si>
  <si>
    <t>Colombia</t>
  </si>
  <si>
    <t>Egypt</t>
  </si>
  <si>
    <t>Venezuela</t>
  </si>
  <si>
    <t>Canada</t>
  </si>
  <si>
    <t>Netherlands</t>
  </si>
  <si>
    <t>South Korea</t>
  </si>
  <si>
    <t>Spain</t>
  </si>
  <si>
    <t>Yemen</t>
  </si>
  <si>
    <t>Pakistan</t>
  </si>
  <si>
    <t>Saudi Arabia</t>
  </si>
  <si>
    <t>Peru</t>
  </si>
  <si>
    <t>Thailand</t>
  </si>
  <si>
    <t>Israel</t>
  </si>
  <si>
    <t>Ecuador</t>
  </si>
  <si>
    <t>Bangladesh</t>
  </si>
  <si>
    <t>Algeria</t>
  </si>
  <si>
    <t>France</t>
  </si>
  <si>
    <t>Malaysia</t>
  </si>
  <si>
    <t>Tanzania</t>
  </si>
  <si>
    <t>Mozambique</t>
  </si>
  <si>
    <t>United Arab Emirates</t>
  </si>
  <si>
    <t>Dominican Republic</t>
  </si>
  <si>
    <t>Chile</t>
  </si>
  <si>
    <t>Austria</t>
  </si>
  <si>
    <t>Morocco</t>
  </si>
  <si>
    <t>Paraguay</t>
  </si>
  <si>
    <t>Belarus</t>
  </si>
  <si>
    <t>Latvia</t>
  </si>
  <si>
    <t>Switzerland</t>
  </si>
  <si>
    <t>Kenya</t>
  </si>
  <si>
    <t>Yugoslavia</t>
  </si>
  <si>
    <t>Puerto Rico</t>
  </si>
  <si>
    <t>Romania</t>
  </si>
  <si>
    <t>Runion</t>
  </si>
  <si>
    <t>French Polynesia</t>
  </si>
  <si>
    <t>Greece</t>
  </si>
  <si>
    <t>Sudan</t>
  </si>
  <si>
    <t>Azerbaijan</t>
  </si>
  <si>
    <t>Bulgaria</t>
  </si>
  <si>
    <t>Kazakstan</t>
  </si>
  <si>
    <t>Angola</t>
  </si>
  <si>
    <t>Cameroon</t>
  </si>
  <si>
    <t>Myanmar</t>
  </si>
  <si>
    <t>Cambodia</t>
  </si>
  <si>
    <t>Bolivia</t>
  </si>
  <si>
    <t>Congo, The Democratic Republic of the</t>
  </si>
  <si>
    <t>Oman</t>
  </si>
  <si>
    <t>Holy See (Vatican City State)</t>
  </si>
  <si>
    <t>Nauru</t>
  </si>
  <si>
    <t>Sweden</t>
  </si>
  <si>
    <t>Czech Republic</t>
  </si>
  <si>
    <t>Moldova</t>
  </si>
  <si>
    <t>Turkmenistan</t>
  </si>
  <si>
    <t>Chad</t>
  </si>
  <si>
    <t>Malawi</t>
  </si>
  <si>
    <t>Zambia</t>
  </si>
  <si>
    <t>Virgin Islands, U.S.</t>
  </si>
  <si>
    <t>Greenland</t>
  </si>
  <si>
    <t>Armenia</t>
  </si>
  <si>
    <t>Gambia</t>
  </si>
  <si>
    <t>Iraq</t>
  </si>
  <si>
    <t>Hungary</t>
  </si>
  <si>
    <t>Bahrain</t>
  </si>
  <si>
    <t>North Korea</t>
  </si>
  <si>
    <t>Brunei</t>
  </si>
  <si>
    <t>Kuwait</t>
  </si>
  <si>
    <t>Estonia</t>
  </si>
  <si>
    <t>Hong Kong</t>
  </si>
  <si>
    <t>Sri Lanka</t>
  </si>
  <si>
    <t>Liechtenstein</t>
  </si>
  <si>
    <t>Anguilla</t>
  </si>
  <si>
    <t>French Guiana</t>
  </si>
  <si>
    <t>Faroe Islands</t>
  </si>
  <si>
    <t>Senegal</t>
  </si>
  <si>
    <t>Nepal</t>
  </si>
  <si>
    <t>Tuvalu</t>
  </si>
  <si>
    <t>Madagascar</t>
  </si>
  <si>
    <t>Ethiopia</t>
  </si>
  <si>
    <t>New Zealand</t>
  </si>
  <si>
    <t>Slovakia</t>
  </si>
  <si>
    <t>Finland</t>
  </si>
  <si>
    <t>Tunisia</t>
  </si>
  <si>
    <t>Afghanistan</t>
  </si>
  <si>
    <t>Tonga</t>
  </si>
  <si>
    <t>Saint Vincent and the Grenadines</t>
  </si>
  <si>
    <t>Lithuania</t>
  </si>
  <si>
    <t>American Samoa</t>
  </si>
  <si>
    <t>Top 10 Countries</t>
  </si>
  <si>
    <t>NOTE: As per the indication within the red box above, there are customers in 108 countries</t>
  </si>
  <si>
    <t xml:space="preserve">Total </t>
  </si>
  <si>
    <t>Grand Total:</t>
  </si>
  <si>
    <t>% of Grand Total</t>
  </si>
  <si>
    <t>Grand Totals</t>
  </si>
  <si>
    <t>Rockbuster Company Overview</t>
  </si>
  <si>
    <t>NOTE: War, Romance and Crime genres do not appear on the revenue list which would imply they earned $0 of revenue</t>
  </si>
  <si>
    <t>film_genre</t>
  </si>
  <si>
    <t>total_revenue</t>
  </si>
  <si>
    <t>New</t>
  </si>
  <si>
    <t>Action</t>
  </si>
  <si>
    <t>Foreign</t>
  </si>
  <si>
    <t>Games</t>
  </si>
  <si>
    <t>Family</t>
  </si>
  <si>
    <t>Documentary</t>
  </si>
  <si>
    <t>Horror</t>
  </si>
  <si>
    <t>Classics</t>
  </si>
  <si>
    <t>Children</t>
  </si>
  <si>
    <t>Travel</t>
  </si>
  <si>
    <t>Music</t>
  </si>
  <si>
    <t>Thriller</t>
  </si>
  <si>
    <t>Total Revenue:</t>
  </si>
  <si>
    <t>Total Movie Genres:</t>
  </si>
  <si>
    <t>Total Films:</t>
  </si>
  <si>
    <t>Total Customer Countries:</t>
  </si>
  <si>
    <t>Total Customers:</t>
  </si>
  <si>
    <t>*108</t>
  </si>
  <si>
    <t>*NOTE: There are 109 country ID's because one is a staff member</t>
  </si>
  <si>
    <t>Company Numbers</t>
  </si>
  <si>
    <t>Customers:</t>
  </si>
  <si>
    <t>Customer Countries:</t>
  </si>
  <si>
    <t>Countries with the Most Number of Customers &amp; Revenue</t>
  </si>
  <si>
    <t>Cities with the Most Number of Customers &amp; Revenue</t>
  </si>
  <si>
    <t>Customers with the Highest Lifetime Value</t>
  </si>
  <si>
    <t>customer_first_name</t>
  </si>
  <si>
    <t>customer_last_name</t>
  </si>
  <si>
    <t>customer_id</t>
  </si>
  <si>
    <t>city</t>
  </si>
  <si>
    <t>total_amount_paid</t>
  </si>
  <si>
    <t>Eleanor</t>
  </si>
  <si>
    <t>Hunt</t>
  </si>
  <si>
    <t>Saint-Denis</t>
  </si>
  <si>
    <t>Karl</t>
  </si>
  <si>
    <t>Seal</t>
  </si>
  <si>
    <t>Cape Coral</t>
  </si>
  <si>
    <t>Marion</t>
  </si>
  <si>
    <t>Snyder</t>
  </si>
  <si>
    <t>Santa Brbara dOeste</t>
  </si>
  <si>
    <t>Rhonda</t>
  </si>
  <si>
    <t>Kennedy</t>
  </si>
  <si>
    <t>Apeldoorn</t>
  </si>
  <si>
    <t>Clara</t>
  </si>
  <si>
    <t>Shaw</t>
  </si>
  <si>
    <t>Molodetno</t>
  </si>
  <si>
    <t>Tommy</t>
  </si>
  <si>
    <t>Collazo</t>
  </si>
  <si>
    <t>Qomsheh</t>
  </si>
  <si>
    <t>Ana</t>
  </si>
  <si>
    <t>Bradley</t>
  </si>
  <si>
    <t>Memphis</t>
  </si>
  <si>
    <t>Curtis</t>
  </si>
  <si>
    <t>Irby</t>
  </si>
  <si>
    <t>Richmond Hill</t>
  </si>
  <si>
    <t>Marcia</t>
  </si>
  <si>
    <t>Dean</t>
  </si>
  <si>
    <t>Tanza</t>
  </si>
  <si>
    <t>Mike</t>
  </si>
  <si>
    <t>Way</t>
  </si>
  <si>
    <t>Valparai</t>
  </si>
  <si>
    <t>Rental Rates</t>
  </si>
  <si>
    <t>Replacement Costs</t>
  </si>
  <si>
    <t>name</t>
  </si>
  <si>
    <t>average_duration</t>
  </si>
  <si>
    <t>average_rate</t>
  </si>
  <si>
    <t>average_length</t>
  </si>
  <si>
    <t>average_replace_cost</t>
  </si>
  <si>
    <t>Movie Averages by Genre: Rental Duration, Rental Rate, Movie Length, Replacement Cost</t>
  </si>
  <si>
    <t>Table of Contents</t>
  </si>
  <si>
    <t>Company Overview</t>
  </si>
  <si>
    <t>Movie Statistics</t>
  </si>
  <si>
    <t>Movie Title Revenues</t>
  </si>
  <si>
    <t>Movie Genre Revenues</t>
  </si>
  <si>
    <t>Top Countries</t>
  </si>
  <si>
    <t>Top Cities</t>
  </si>
  <si>
    <t>High Lifetime Value Cust</t>
  </si>
  <si>
    <t>Movie Averages</t>
  </si>
  <si>
    <t>Page</t>
  </si>
  <si>
    <t>Description</t>
  </si>
  <si>
    <t>Total fundamental numbers that the company works with including customer count and revenue total</t>
  </si>
  <si>
    <t>Descriptive Statistics for Rental Rate, Rental Duration, Replacement Costs and Movie Duration</t>
  </si>
  <si>
    <t>Averages for Movies by Genre for Rental Rate, Rental Duration, Replacement Costs and Movie Duration</t>
  </si>
  <si>
    <t>Top 10 and Bottom 10 movies organized by movie title</t>
  </si>
  <si>
    <t>Total revenues by genre and top 5 genres and their % of the company total revenue</t>
  </si>
  <si>
    <t>Countries with the most revenue</t>
  </si>
  <si>
    <t>Cities within the coutnries with the most revenue</t>
  </si>
  <si>
    <t>Top 10 customers who spend the most money at Rockbuster</t>
  </si>
  <si>
    <t>average_customer_payment</t>
  </si>
  <si>
    <t>Average:</t>
  </si>
  <si>
    <t>Correlation:</t>
  </si>
  <si>
    <t>title</t>
  </si>
  <si>
    <t>Wife Turn</t>
  </si>
  <si>
    <t>Innocent Usual</t>
  </si>
  <si>
    <t>Sabrina Midnight</t>
  </si>
  <si>
    <t>Secret Groundhog</t>
  </si>
  <si>
    <t>Harry Idaho</t>
  </si>
  <si>
    <t>Whisperer Giant</t>
  </si>
  <si>
    <t>Jerk Paycheck</t>
  </si>
  <si>
    <t>Hustler Party</t>
  </si>
  <si>
    <t>Torque Bound</t>
  </si>
  <si>
    <t>Enemy Odds</t>
  </si>
  <si>
    <t>Idaho Love</t>
  </si>
  <si>
    <t>Satisfaction Confidential</t>
  </si>
  <si>
    <t>Lola Agent</t>
  </si>
  <si>
    <t>Ghost Groundhog</t>
  </si>
  <si>
    <t>High Encino</t>
  </si>
  <si>
    <t>Beauty Grease</t>
  </si>
  <si>
    <t>Aladdin Calendar</t>
  </si>
  <si>
    <t>Kiss Glory</t>
  </si>
  <si>
    <t>Truman Crazy</t>
  </si>
  <si>
    <t>Bilko Anonymous</t>
  </si>
  <si>
    <t>Command Darling</t>
  </si>
  <si>
    <t>Saturday Lambs</t>
  </si>
  <si>
    <t>Fidelity Devil</t>
  </si>
  <si>
    <t>Arizona Bang</t>
  </si>
  <si>
    <t>Hunchback Impossible</t>
  </si>
  <si>
    <t>Flamingos Connecticut</t>
  </si>
  <si>
    <t>Coneheads Smoochy</t>
  </si>
  <si>
    <t>Trip Newton</t>
  </si>
  <si>
    <t>Connecticut Tramp</t>
  </si>
  <si>
    <t>Kissing Dolls</t>
  </si>
  <si>
    <t>Jet Neighbors</t>
  </si>
  <si>
    <t>Lies Treatment</t>
  </si>
  <si>
    <t>Sting Personal</t>
  </si>
  <si>
    <t>Freddy Storm</t>
  </si>
  <si>
    <t>Clueless Bucket</t>
  </si>
  <si>
    <t>Sweden Shining</t>
  </si>
  <si>
    <t>Pelican Comforts</t>
  </si>
  <si>
    <t>Graceland Dynamite</t>
  </si>
  <si>
    <t>Nightmare Chill</t>
  </si>
  <si>
    <t>Salute Apollo</t>
  </si>
  <si>
    <t>Campus Remember</t>
  </si>
  <si>
    <t>Sweethearts Suspects</t>
  </si>
  <si>
    <t>Inch Jet</t>
  </si>
  <si>
    <t>Groundhog Uncut</t>
  </si>
  <si>
    <t>Beverly Outlaw</t>
  </si>
  <si>
    <t>Candidate Perdition</t>
  </si>
  <si>
    <t>Backlash Undefeated</t>
  </si>
  <si>
    <t>Show Lord</t>
  </si>
  <si>
    <t>Vampire Whale</t>
  </si>
  <si>
    <t>Lady Stage</t>
  </si>
  <si>
    <t>Musketeers Wait</t>
  </si>
  <si>
    <t>Roses Treasure</t>
  </si>
  <si>
    <t>Million Ace</t>
  </si>
  <si>
    <t>Instinct Airport</t>
  </si>
  <si>
    <t>Secrets Paradise</t>
  </si>
  <si>
    <t>Titans Jerk</t>
  </si>
  <si>
    <t>Fool Mockingbird</t>
  </si>
  <si>
    <t>Bear Graceland</t>
  </si>
  <si>
    <t>Idols Snatchers</t>
  </si>
  <si>
    <t>Road Roxanne</t>
  </si>
  <si>
    <t>Daughter Madigan</t>
  </si>
  <si>
    <t>Dragonfly Strangers</t>
  </si>
  <si>
    <t>Fury Murder</t>
  </si>
  <si>
    <t>Horn Working</t>
  </si>
  <si>
    <t>Garden Island</t>
  </si>
  <si>
    <t>Fiction Christmas</t>
  </si>
  <si>
    <t>Thief Pelican</t>
  </si>
  <si>
    <t>Requiem Tycoon</t>
  </si>
  <si>
    <t>Trainspotting Strangers</t>
  </si>
  <si>
    <t>Scalawag Duck</t>
  </si>
  <si>
    <t>Grinch Massage</t>
  </si>
  <si>
    <t>Jaws Harry</t>
  </si>
  <si>
    <t>Hyde Doctor</t>
  </si>
  <si>
    <t>Ice Crossing</t>
  </si>
  <si>
    <t>Hellfighters Sierra</t>
  </si>
  <si>
    <t>Brotherhood Blanket</t>
  </si>
  <si>
    <t>Date Speed</t>
  </si>
  <si>
    <t>Maiden Home</t>
  </si>
  <si>
    <t>American Circus</t>
  </si>
  <si>
    <t>Jericho Mulan</t>
  </si>
  <si>
    <t>Rocky War</t>
  </si>
  <si>
    <t>Titanic Boondock</t>
  </si>
  <si>
    <t>Queen Luke</t>
  </si>
  <si>
    <t>Undefeated Dalmations</t>
  </si>
  <si>
    <t>Stranger Strangers</t>
  </si>
  <si>
    <t>Coldblooded Darling</t>
  </si>
  <si>
    <t>Hotel Happiness</t>
  </si>
  <si>
    <t>Bucket Brotherhood</t>
  </si>
  <si>
    <t>Noon Papi</t>
  </si>
  <si>
    <t>Virtual Spoilers</t>
  </si>
  <si>
    <t>Wonderful Drop</t>
  </si>
  <si>
    <t>Panky Submarine</t>
  </si>
  <si>
    <t>Searchers Wait</t>
  </si>
  <si>
    <t>Goodfellas Salute</t>
  </si>
  <si>
    <t>Midsummer Groundhog</t>
  </si>
  <si>
    <t>Ties Hunger</t>
  </si>
  <si>
    <t>Head Stranger</t>
  </si>
  <si>
    <t>Paycheck Wait</t>
  </si>
  <si>
    <t>Boogie Amelie</t>
  </si>
  <si>
    <t>Attraction Newton</t>
  </si>
  <si>
    <t>Pinocchio Simon</t>
  </si>
  <si>
    <t>Apache Divine</t>
  </si>
  <si>
    <t>Scorpion Apollo</t>
  </si>
  <si>
    <t>Fargo Gandhi</t>
  </si>
  <si>
    <t>Spice Sorority</t>
  </si>
  <si>
    <t>Seattle Expecations</t>
  </si>
  <si>
    <t>Money Harold</t>
  </si>
  <si>
    <t>Chasing Fight</t>
  </si>
  <si>
    <t>Angels Life</t>
  </si>
  <si>
    <t>Expecations Natural</t>
  </si>
  <si>
    <t>Metropolis Coma</t>
  </si>
  <si>
    <t>Italian African</t>
  </si>
  <si>
    <t>Desert Poseidon</t>
  </si>
  <si>
    <t>Wait Cider</t>
  </si>
  <si>
    <t>Gunfighter Mussolini</t>
  </si>
  <si>
    <t>Sweet Brotherhood</t>
  </si>
  <si>
    <t>Cause Date</t>
  </si>
  <si>
    <t>Fellowship Autumn</t>
  </si>
  <si>
    <t>Confidential Interview</t>
  </si>
  <si>
    <t>Attacks Hate</t>
  </si>
  <si>
    <t>Telemark Heartbreakers</t>
  </si>
  <si>
    <t>Newton Labyrinth</t>
  </si>
  <si>
    <t>Heartbreakers Bright</t>
  </si>
  <si>
    <t>Liaisons Sweet</t>
  </si>
  <si>
    <t>Airplane Sierra</t>
  </si>
  <si>
    <t>Harper Dying</t>
  </si>
  <si>
    <t>Calendar Gunfight</t>
  </si>
  <si>
    <t>Alabama Devil</t>
  </si>
  <si>
    <t>Working Microcosmos</t>
  </si>
  <si>
    <t>Fatal Haunted</t>
  </si>
  <si>
    <t>Sons Interview</t>
  </si>
  <si>
    <t>Center Dinosaur</t>
  </si>
  <si>
    <t>Conquerer Nuts</t>
  </si>
  <si>
    <t>Mission Zoolander</t>
  </si>
  <si>
    <t>Durham Panky</t>
  </si>
  <si>
    <t>Divide Monster</t>
  </si>
  <si>
    <t>Snatch Slipper</t>
  </si>
  <si>
    <t>Core Suit</t>
  </si>
  <si>
    <t>Rouge Squad</t>
  </si>
  <si>
    <t>Lambs Cincinatti</t>
  </si>
  <si>
    <t>Philadelphia Wife</t>
  </si>
  <si>
    <t>Breakfast Goldfinger</t>
  </si>
  <si>
    <t>Brooklyn Desert</t>
  </si>
  <si>
    <t>Interview Liaisons</t>
  </si>
  <si>
    <t>Disturbing Scarface</t>
  </si>
  <si>
    <t>Microcosmos Paradise</t>
  </si>
  <si>
    <t>Patriot Roman</t>
  </si>
  <si>
    <t>Beast Hunchback</t>
  </si>
  <si>
    <t>Greatest North</t>
  </si>
  <si>
    <t>Egg Igby</t>
  </si>
  <si>
    <t>Bikini Borrowers</t>
  </si>
  <si>
    <t>Anthem Luke</t>
  </si>
  <si>
    <t>Wizard Coldblooded</t>
  </si>
  <si>
    <t>Liberty Magnificent</t>
  </si>
  <si>
    <t>Fireball Philadelphia</t>
  </si>
  <si>
    <t>Arachnophobia Rollercoaster</t>
  </si>
  <si>
    <t>Doctor Grail</t>
  </si>
  <si>
    <t>Paths Control</t>
  </si>
  <si>
    <t>Velvet Terminator</t>
  </si>
  <si>
    <t>Ferris Mother</t>
  </si>
  <si>
    <t>Details Packer</t>
  </si>
  <si>
    <t>West Lion</t>
  </si>
  <si>
    <t>Cat Coneheads</t>
  </si>
  <si>
    <t>Identity Lover</t>
  </si>
  <si>
    <t>Deep Crusade</t>
  </si>
  <si>
    <t>Doors President</t>
  </si>
  <si>
    <t>Hall Cassidy</t>
  </si>
  <si>
    <t>Day Unfaithful</t>
  </si>
  <si>
    <t>Bunch Minds</t>
  </si>
  <si>
    <t>Desperate Trainspotting</t>
  </si>
  <si>
    <t>Moonshine Cabin</t>
  </si>
  <si>
    <t>Igby Maker</t>
  </si>
  <si>
    <t>Modern Dorado</t>
  </si>
  <si>
    <t>Jacket Frisco</t>
  </si>
  <si>
    <t>Minds Truman</t>
  </si>
  <si>
    <t>Rollercoaster Bringing</t>
  </si>
  <si>
    <t>French Holiday</t>
  </si>
  <si>
    <t>Jekyll Frogmen</t>
  </si>
  <si>
    <t>Dozen Lion</t>
  </si>
  <si>
    <t>Random Go</t>
  </si>
  <si>
    <t>Strictly Scarface</t>
  </si>
  <si>
    <t>Home Pity</t>
  </si>
  <si>
    <t>Chance Resurrection</t>
  </si>
  <si>
    <t>Zorro Ark</t>
  </si>
  <si>
    <t>Balloon Homeward</t>
  </si>
  <si>
    <t>Range Moonwalker</t>
  </si>
  <si>
    <t>Maltese Hope</t>
  </si>
  <si>
    <t>Eagles Panky</t>
  </si>
  <si>
    <t>Memento Zoolander</t>
  </si>
  <si>
    <t>Forrester Comancheros</t>
  </si>
  <si>
    <t>Casualties Encino</t>
  </si>
  <si>
    <t>Closer Bang</t>
  </si>
  <si>
    <t>Alien Center</t>
  </si>
  <si>
    <t>Sunrise League</t>
  </si>
  <si>
    <t>Behavior Runaway</t>
  </si>
  <si>
    <t>Witches Panic</t>
  </si>
  <si>
    <t>Falcon Volume</t>
  </si>
  <si>
    <t>Mine Titans</t>
  </si>
  <si>
    <t>Secretary Rouge</t>
  </si>
  <si>
    <t>Suit Walls</t>
  </si>
  <si>
    <t>Packer Madigan</t>
  </si>
  <si>
    <t>Steel Santa</t>
  </si>
  <si>
    <t>Name Detective</t>
  </si>
  <si>
    <t>Ridgemont Submarine</t>
  </si>
  <si>
    <t>Conversation Downhill</t>
  </si>
  <si>
    <t>Teen Apollo</t>
  </si>
  <si>
    <t>Thin Sagebrush</t>
  </si>
  <si>
    <t>Movie Shakespeare</t>
  </si>
  <si>
    <t>Patton Interview</t>
  </si>
  <si>
    <t>Videotape Arsenic</t>
  </si>
  <si>
    <t>Badman Dawn</t>
  </si>
  <si>
    <t>Vanishing Rocky</t>
  </si>
  <si>
    <t>Heavyweights Beast</t>
  </si>
  <si>
    <t>Camelot Vacation</t>
  </si>
  <si>
    <t>Reunion Witches</t>
  </si>
  <si>
    <t>Prejudice Oleander</t>
  </si>
  <si>
    <t>Strangelove Desire</t>
  </si>
  <si>
    <t>Timberland Sky</t>
  </si>
  <si>
    <t>Dinosaur Secretary</t>
  </si>
  <si>
    <t>Dynamite Tarzan</t>
  </si>
  <si>
    <t>Reap Unfaithful</t>
  </si>
  <si>
    <t>Hurricane Affair</t>
  </si>
  <si>
    <t>Kick Savannah</t>
  </si>
  <si>
    <t>Easy Gladiator</t>
  </si>
  <si>
    <t>Oz Liaisons</t>
  </si>
  <si>
    <t>Panther Reds</t>
  </si>
  <si>
    <t>Wash Heavenly</t>
  </si>
  <si>
    <t>Sagebrush Clueless</t>
  </si>
  <si>
    <t>Blanket Beverly</t>
  </si>
  <si>
    <t>Others Soup</t>
  </si>
  <si>
    <t>Butterfly Chocolat</t>
  </si>
  <si>
    <t>House Dynamite</t>
  </si>
  <si>
    <t>Cleopatra Devil</t>
  </si>
  <si>
    <t>Scarface Bang</t>
  </si>
  <si>
    <t>Temple Attraction</t>
  </si>
  <si>
    <t>Redemption Comforts</t>
  </si>
  <si>
    <t>Fiddler Lost</t>
  </si>
  <si>
    <t>Super Wyoming</t>
  </si>
  <si>
    <t>Gangs Pride</t>
  </si>
  <si>
    <t>Snowman Rollercoaster</t>
  </si>
  <si>
    <t>Shakespeare Saddle</t>
  </si>
  <si>
    <t>Coma Head</t>
  </si>
  <si>
    <t>Birds Perdition</t>
  </si>
  <si>
    <t>Heavenly Gun</t>
  </si>
  <si>
    <t>Twisted Pirates</t>
  </si>
  <si>
    <t>Chicago North</t>
  </si>
  <si>
    <t>Streetcar Intentions</t>
  </si>
  <si>
    <t>Lust Lock</t>
  </si>
  <si>
    <t>Opus Ice</t>
  </si>
  <si>
    <t>Bright Encounters</t>
  </si>
  <si>
    <t>Hysterical Grail</t>
  </si>
  <si>
    <t>Silverado Goldfinger</t>
  </si>
  <si>
    <t>Image Princess</t>
  </si>
  <si>
    <t>Peach Innocent</t>
  </si>
  <si>
    <t>Wardrobe Phantom</t>
  </si>
  <si>
    <t>Trap Guys</t>
  </si>
  <si>
    <t>Holiday Games</t>
  </si>
  <si>
    <t>Trading Pinocchio</t>
  </si>
  <si>
    <t>Murder Antitrust</t>
  </si>
  <si>
    <t>Dawn Pond</t>
  </si>
  <si>
    <t>Ali Forever</t>
  </si>
  <si>
    <t>October Submarine</t>
  </si>
  <si>
    <t>Samurai Lion</t>
  </si>
  <si>
    <t>Shawshank Bubble</t>
  </si>
  <si>
    <t>Candles Grapes</t>
  </si>
  <si>
    <t>Saturn Name</t>
  </si>
  <si>
    <t>Sleeping Suspects</t>
  </si>
  <si>
    <t>Cowboy Doom</t>
  </si>
  <si>
    <t>Vacation Boondock</t>
  </si>
  <si>
    <t>Gleaming Jawbreaker</t>
  </si>
  <si>
    <t>None Spiking</t>
  </si>
  <si>
    <t>Darn Forrester</t>
  </si>
  <si>
    <t>Rocketeer Mother</t>
  </si>
  <si>
    <t>River Outlaw</t>
  </si>
  <si>
    <t>Pond Seattle</t>
  </si>
  <si>
    <t>Clash Freddy</t>
  </si>
  <si>
    <t>Telegraph Voyage</t>
  </si>
  <si>
    <t>Right Cranes</t>
  </si>
  <si>
    <t>Stepmom Dream</t>
  </si>
  <si>
    <t>Hollow Jeopardy</t>
  </si>
  <si>
    <t>Wonderland Christmas</t>
  </si>
  <si>
    <t>Alley Evolution</t>
  </si>
  <si>
    <t>National Story</t>
  </si>
  <si>
    <t>League Hellfighters</t>
  </si>
  <si>
    <t>Grosse Wonderful</t>
  </si>
  <si>
    <t>Hills Neighbors</t>
  </si>
  <si>
    <t>Dalmations Sweden</t>
  </si>
  <si>
    <t>Orange Grapes</t>
  </si>
  <si>
    <t>Moonwalker Fool</t>
  </si>
  <si>
    <t>Cupboard Sinners</t>
  </si>
  <si>
    <t>English Bulworth</t>
  </si>
  <si>
    <t>Human Graffiti</t>
  </si>
  <si>
    <t>Impossible Prejudice</t>
  </si>
  <si>
    <t>Island Exorcist</t>
  </si>
  <si>
    <t>Strangers Graffiti</t>
  </si>
  <si>
    <t>Casper Dragonfly</t>
  </si>
  <si>
    <t>Agent Truman</t>
  </si>
  <si>
    <t>Rage Games</t>
  </si>
  <si>
    <t>Cincinatti Whisperer</t>
  </si>
  <si>
    <t>Dream Pickup</t>
  </si>
  <si>
    <t>Pickup Driving</t>
  </si>
  <si>
    <t>Virgin Daisy</t>
  </si>
  <si>
    <t>Driver Annie</t>
  </si>
  <si>
    <t>Autumn Crow</t>
  </si>
  <si>
    <t>Peak Forever</t>
  </si>
  <si>
    <t>Star Operation</t>
  </si>
  <si>
    <t>Pulp Beverly</t>
  </si>
  <si>
    <t>Frost Head</t>
  </si>
  <si>
    <t>Spy Mile</t>
  </si>
  <si>
    <t>Pure Runner</t>
  </si>
  <si>
    <t>Wedding Apollo</t>
  </si>
  <si>
    <t>Confused Candles</t>
  </si>
  <si>
    <t>Forrest Sons</t>
  </si>
  <si>
    <t>Waterfront Deliverance</t>
  </si>
  <si>
    <t>Analyze Hoosiers</t>
  </si>
  <si>
    <t>Racer Egg</t>
  </si>
  <si>
    <t>Jungle Closer</t>
  </si>
  <si>
    <t>Nemo Campus</t>
  </si>
  <si>
    <t>Guys Falcon</t>
  </si>
  <si>
    <t>Forward Temple</t>
  </si>
  <si>
    <t>Remember Diary</t>
  </si>
  <si>
    <t>Sinners Atlantis</t>
  </si>
  <si>
    <t>King Evolution</t>
  </si>
  <si>
    <t>Caribbean Liberty</t>
  </si>
  <si>
    <t>Graffiti Love</t>
  </si>
  <si>
    <t>Monster Spartacus</t>
  </si>
  <si>
    <t>Baby Hall</t>
  </si>
  <si>
    <t>Airport Pollock</t>
  </si>
  <si>
    <t>Purple Movie</t>
  </si>
  <si>
    <t>Bingo Talented</t>
  </si>
  <si>
    <t>Hoosiers Birdcage</t>
  </si>
  <si>
    <t>Mummy Creatures</t>
  </si>
  <si>
    <t>Hanky October</t>
  </si>
  <si>
    <t>Rush Goodfellas</t>
  </si>
  <si>
    <t>Virginian Pluto</t>
  </si>
  <si>
    <t>Sleuth Orient</t>
  </si>
  <si>
    <t>Top 100 India Movies</t>
  </si>
  <si>
    <t>Top 100 Japan Movies</t>
  </si>
  <si>
    <t>Top 100 China Movies</t>
  </si>
  <si>
    <t>Top 100 Mexico Movies</t>
  </si>
  <si>
    <t>Top 100 US Movies</t>
  </si>
  <si>
    <t>Count</t>
  </si>
  <si>
    <t>Ishtar Rocketeer</t>
  </si>
  <si>
    <t>Galaxy Sweethearts</t>
  </si>
  <si>
    <t>Poseidon Forever</t>
  </si>
  <si>
    <t>Top 10 Taiwain Movies</t>
  </si>
  <si>
    <t>Invasion Cyclone</t>
  </si>
  <si>
    <t>Top 10 Canada Movies</t>
  </si>
  <si>
    <t>Valley Packer</t>
  </si>
  <si>
    <t>Vanilla Day</t>
  </si>
  <si>
    <t>Champion Flatliners</t>
  </si>
  <si>
    <t>Operation Operation</t>
  </si>
  <si>
    <t>Flintstones Happiness</t>
  </si>
  <si>
    <t>Top 10 Vietnam Movies</t>
  </si>
  <si>
    <t>Lawless Vision</t>
  </si>
  <si>
    <t>Stagecoach Armageddon</t>
  </si>
  <si>
    <t>Reds Pocus</t>
  </si>
  <si>
    <t>Ace Goldfinger</t>
  </si>
  <si>
    <t>Top 10 Ukraine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</si>
</sst>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masis MT Pro Light"/>
      <family val="1"/>
    </font>
    <font>
      <b/>
      <sz val="11"/>
      <color theme="1"/>
      <name val="Amasis MT Pro Light"/>
      <family val="1"/>
    </font>
    <font>
      <b/>
      <u/>
      <sz val="14"/>
      <color theme="1"/>
      <name val="Amasis MT Pro Light"/>
      <family val="1"/>
    </font>
    <font>
      <sz val="11"/>
      <color theme="1"/>
      <name val="Amasis MT Pro"/>
      <family val="1"/>
    </font>
    <font>
      <b/>
      <sz val="11"/>
      <color theme="1"/>
      <name val="Amasis MT Pro"/>
      <family val="1"/>
    </font>
    <font>
      <b/>
      <u/>
      <sz val="11"/>
      <color theme="1"/>
      <name val="Amasis MT Pro"/>
      <family val="1"/>
    </font>
    <font>
      <b/>
      <i/>
      <sz val="11"/>
      <color theme="1"/>
      <name val="Amasis MT Pro"/>
      <family val="1"/>
    </font>
    <font>
      <b/>
      <u/>
      <sz val="12"/>
      <color theme="1"/>
      <name val="Amasis MT Pro"/>
      <family val="1"/>
    </font>
    <font>
      <u val="singleAccounting"/>
      <sz val="11"/>
      <color theme="1"/>
      <name val="Amasis MT Pro"/>
      <family val="1"/>
    </font>
    <font>
      <u/>
      <sz val="11"/>
      <color theme="1"/>
      <name val="Amasis MT Pro"/>
      <family val="1"/>
    </font>
    <font>
      <b/>
      <i/>
      <sz val="11"/>
      <color theme="1"/>
      <name val="Amasis MT Pro Light"/>
      <family val="1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131">
    <xf numFmtId="0" fontId="0" fillId="0" borderId="0" xfId="0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44" fontId="8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/>
    <xf numFmtId="0" fontId="2" fillId="2" borderId="0" xfId="1"/>
    <xf numFmtId="0" fontId="11" fillId="4" borderId="1" xfId="3" applyFont="1"/>
    <xf numFmtId="0" fontId="0" fillId="4" borderId="1" xfId="3" applyFont="1"/>
    <xf numFmtId="0" fontId="8" fillId="4" borderId="1" xfId="3" applyFont="1"/>
    <xf numFmtId="0" fontId="15" fillId="4" borderId="1" xfId="3" applyFont="1"/>
    <xf numFmtId="0" fontId="5" fillId="4" borderId="1" xfId="3" applyFont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10" xfId="0" applyFont="1" applyBorder="1"/>
    <xf numFmtId="0" fontId="9" fillId="5" borderId="5" xfId="0" applyFont="1" applyFill="1" applyBorder="1"/>
    <xf numFmtId="0" fontId="9" fillId="5" borderId="0" xfId="0" applyFont="1" applyFill="1"/>
    <xf numFmtId="0" fontId="9" fillId="5" borderId="6" xfId="0" applyFont="1" applyFill="1" applyBorder="1"/>
    <xf numFmtId="0" fontId="9" fillId="5" borderId="6" xfId="0" applyFont="1" applyFill="1" applyBorder="1" applyAlignment="1">
      <alignment horizontal="right"/>
    </xf>
    <xf numFmtId="0" fontId="9" fillId="5" borderId="7" xfId="0" applyFont="1" applyFill="1" applyBorder="1"/>
    <xf numFmtId="0" fontId="9" fillId="5" borderId="10" xfId="0" applyFont="1" applyFill="1" applyBorder="1"/>
    <xf numFmtId="8" fontId="9" fillId="5" borderId="8" xfId="0" applyNumberFormat="1" applyFont="1" applyFill="1" applyBorder="1"/>
    <xf numFmtId="44" fontId="9" fillId="0" borderId="8" xfId="0" applyNumberFormat="1" applyFont="1" applyBorder="1"/>
    <xf numFmtId="0" fontId="5" fillId="0" borderId="5" xfId="0" applyFont="1" applyBorder="1"/>
    <xf numFmtId="0" fontId="5" fillId="0" borderId="10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5" fillId="5" borderId="5" xfId="0" applyFont="1" applyFill="1" applyBorder="1"/>
    <xf numFmtId="0" fontId="5" fillId="5" borderId="0" xfId="0" applyFont="1" applyFill="1"/>
    <xf numFmtId="0" fontId="5" fillId="5" borderId="6" xfId="0" applyFont="1" applyFill="1" applyBorder="1"/>
    <xf numFmtId="0" fontId="5" fillId="5" borderId="7" xfId="0" applyFont="1" applyFill="1" applyBorder="1"/>
    <xf numFmtId="0" fontId="5" fillId="5" borderId="10" xfId="0" applyFont="1" applyFill="1" applyBorder="1"/>
    <xf numFmtId="0" fontId="5" fillId="5" borderId="8" xfId="0" applyFont="1" applyFill="1" applyBorder="1"/>
    <xf numFmtId="0" fontId="5" fillId="5" borderId="0" xfId="0" applyFont="1" applyFill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2" fillId="2" borderId="14" xfId="1" applyBorder="1"/>
    <xf numFmtId="0" fontId="2" fillId="2" borderId="3" xfId="1" applyBorder="1"/>
    <xf numFmtId="0" fontId="2" fillId="2" borderId="9" xfId="1" applyBorder="1"/>
    <xf numFmtId="0" fontId="2" fillId="2" borderId="4" xfId="1" applyBorder="1"/>
    <xf numFmtId="0" fontId="2" fillId="2" borderId="5" xfId="1" applyBorder="1"/>
    <xf numFmtId="0" fontId="2" fillId="2" borderId="0" xfId="1" applyBorder="1"/>
    <xf numFmtId="0" fontId="2" fillId="2" borderId="6" xfId="1" applyBorder="1"/>
    <xf numFmtId="0" fontId="3" fillId="3" borderId="14" xfId="2" applyBorder="1"/>
    <xf numFmtId="0" fontId="3" fillId="3" borderId="5" xfId="2" applyBorder="1"/>
    <xf numFmtId="0" fontId="3" fillId="3" borderId="0" xfId="2" applyBorder="1"/>
    <xf numFmtId="0" fontId="3" fillId="3" borderId="6" xfId="2" applyBorder="1"/>
    <xf numFmtId="0" fontId="3" fillId="3" borderId="15" xfId="2" applyBorder="1"/>
    <xf numFmtId="0" fontId="3" fillId="3" borderId="7" xfId="2" applyBorder="1"/>
    <xf numFmtId="0" fontId="3" fillId="3" borderId="10" xfId="2" applyBorder="1"/>
    <xf numFmtId="0" fontId="3" fillId="3" borderId="8" xfId="2" applyBorder="1"/>
    <xf numFmtId="0" fontId="9" fillId="0" borderId="2" xfId="0" applyFont="1" applyBorder="1" applyAlignment="1">
      <alignment horizontal="center"/>
    </xf>
    <xf numFmtId="44" fontId="5" fillId="0" borderId="6" xfId="0" applyNumberFormat="1" applyFont="1" applyBorder="1"/>
    <xf numFmtId="44" fontId="5" fillId="0" borderId="8" xfId="0" applyNumberFormat="1" applyFont="1" applyBorder="1"/>
    <xf numFmtId="44" fontId="5" fillId="0" borderId="0" xfId="0" applyNumberFormat="1" applyFont="1"/>
    <xf numFmtId="44" fontId="5" fillId="0" borderId="10" xfId="0" applyNumberFormat="1" applyFont="1" applyBorder="1"/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7" xfId="0" applyBorder="1"/>
    <xf numFmtId="0" fontId="6" fillId="0" borderId="0" xfId="0" applyFont="1" applyAlignment="1">
      <alignment horizontal="center"/>
    </xf>
    <xf numFmtId="0" fontId="8" fillId="0" borderId="5" xfId="0" applyFont="1" applyBorder="1"/>
    <xf numFmtId="44" fontId="8" fillId="0" borderId="6" xfId="0" applyNumberFormat="1" applyFont="1" applyBorder="1"/>
    <xf numFmtId="0" fontId="14" fillId="0" borderId="0" xfId="0" applyFont="1"/>
    <xf numFmtId="44" fontId="14" fillId="0" borderId="6" xfId="0" applyNumberFormat="1" applyFont="1" applyBorder="1"/>
    <xf numFmtId="44" fontId="9" fillId="0" borderId="6" xfId="0" applyNumberFormat="1" applyFont="1" applyBorder="1"/>
    <xf numFmtId="10" fontId="4" fillId="0" borderId="10" xfId="0" applyNumberFormat="1" applyFont="1" applyBorder="1"/>
    <xf numFmtId="10" fontId="4" fillId="0" borderId="8" xfId="0" applyNumberFormat="1" applyFont="1" applyBorder="1"/>
    <xf numFmtId="0" fontId="9" fillId="0" borderId="7" xfId="0" applyFont="1" applyBorder="1" applyAlignment="1">
      <alignment horizontal="right"/>
    </xf>
    <xf numFmtId="44" fontId="8" fillId="0" borderId="0" xfId="0" applyNumberFormat="1" applyFont="1"/>
    <xf numFmtId="10" fontId="8" fillId="0" borderId="6" xfId="0" applyNumberFormat="1" applyFont="1" applyBorder="1" applyAlignment="1">
      <alignment horizontal="center"/>
    </xf>
    <xf numFmtId="44" fontId="13" fillId="0" borderId="0" xfId="0" applyNumberFormat="1" applyFont="1"/>
    <xf numFmtId="10" fontId="13" fillId="0" borderId="6" xfId="0" applyNumberFormat="1" applyFont="1" applyBorder="1" applyAlignment="1">
      <alignment horizontal="center"/>
    </xf>
    <xf numFmtId="44" fontId="9" fillId="0" borderId="10" xfId="0" applyNumberFormat="1" applyFont="1" applyBorder="1"/>
    <xf numFmtId="10" fontId="9" fillId="0" borderId="8" xfId="0" applyNumberFormat="1" applyFont="1" applyBorder="1" applyAlignment="1">
      <alignment horizontal="center"/>
    </xf>
    <xf numFmtId="0" fontId="8" fillId="0" borderId="2" xfId="0" applyFont="1" applyBorder="1"/>
    <xf numFmtId="44" fontId="9" fillId="0" borderId="2" xfId="0" applyNumberFormat="1" applyFont="1" applyBorder="1"/>
    <xf numFmtId="0" fontId="6" fillId="0" borderId="3" xfId="0" applyFont="1" applyBorder="1" applyAlignment="1">
      <alignment horizontal="right"/>
    </xf>
    <xf numFmtId="0" fontId="0" fillId="0" borderId="9" xfId="0" applyBorder="1"/>
    <xf numFmtId="44" fontId="6" fillId="0" borderId="9" xfId="0" applyNumberFormat="1" applyFont="1" applyBorder="1"/>
    <xf numFmtId="44" fontId="0" fillId="0" borderId="4" xfId="0" applyNumberFormat="1" applyBorder="1"/>
    <xf numFmtId="0" fontId="6" fillId="0" borderId="7" xfId="0" applyFont="1" applyBorder="1" applyAlignment="1">
      <alignment horizontal="right"/>
    </xf>
    <xf numFmtId="0" fontId="0" fillId="0" borderId="10" xfId="0" applyBorder="1"/>
    <xf numFmtId="44" fontId="6" fillId="0" borderId="8" xfId="0" applyNumberFormat="1" applyFont="1" applyBorder="1"/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4" fillId="0" borderId="0" xfId="0" applyFont="1"/>
    <xf numFmtId="0" fontId="6" fillId="0" borderId="0" xfId="0" applyFont="1"/>
    <xf numFmtId="44" fontId="6" fillId="0" borderId="0" xfId="0" applyNumberFormat="1" applyFont="1"/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" xfId="0" applyFont="1" applyBorder="1"/>
    <xf numFmtId="44" fontId="6" fillId="0" borderId="2" xfId="0" applyNumberFormat="1" applyFont="1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3" xfId="0" applyFont="1" applyBorder="1"/>
    <xf numFmtId="0" fontId="5" fillId="0" borderId="9" xfId="0" applyFont="1" applyBorder="1"/>
    <xf numFmtId="0" fontId="6" fillId="0" borderId="9" xfId="0" applyFont="1" applyBorder="1"/>
    <xf numFmtId="44" fontId="5" fillId="0" borderId="4" xfId="0" applyNumberFormat="1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7" xfId="0" applyFont="1" applyBorder="1"/>
    <xf numFmtId="0" fontId="6" fillId="0" borderId="10" xfId="0" applyFont="1" applyBorder="1"/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44" fontId="5" fillId="5" borderId="6" xfId="0" applyNumberFormat="1" applyFont="1" applyFill="1" applyBorder="1"/>
    <xf numFmtId="44" fontId="5" fillId="5" borderId="8" xfId="0" applyNumberFormat="1" applyFont="1" applyFill="1" applyBorder="1"/>
    <xf numFmtId="0" fontId="5" fillId="5" borderId="18" xfId="0" applyFont="1" applyFill="1" applyBorder="1"/>
    <xf numFmtId="0" fontId="5" fillId="5" borderId="14" xfId="0" applyFont="1" applyFill="1" applyBorder="1"/>
    <xf numFmtId="0" fontId="5" fillId="5" borderId="15" xfId="0" applyFont="1" applyFill="1" applyBorder="1"/>
    <xf numFmtId="0" fontId="6" fillId="5" borderId="14" xfId="0" applyFont="1" applyFill="1" applyBorder="1"/>
    <xf numFmtId="0" fontId="6" fillId="5" borderId="18" xfId="0" applyFont="1" applyFill="1" applyBorder="1"/>
  </cellXfs>
  <cellStyles count="4"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openxmlformats.org/officeDocument/2006/relationships/image" Target="../media/image2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4" Type="http://schemas.openxmlformats.org/officeDocument/2006/relationships/image" Target="../media/image3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4" Type="http://schemas.openxmlformats.org/officeDocument/2006/relationships/image" Target="../media/image3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317351</xdr:colOff>
      <xdr:row>10</xdr:row>
      <xdr:rowOff>76536</xdr:rowOff>
    </xdr:from>
    <xdr:to>
      <xdr:col>4</xdr:col>
      <xdr:colOff>137048</xdr:colOff>
      <xdr:row>16</xdr:row>
      <xdr:rowOff>55358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D79544-0C97-4893-6D66-C5BC85768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351" y="1914301"/>
          <a:ext cx="2240168" cy="1062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31714</xdr:colOff>
      <xdr:row>10</xdr:row>
      <xdr:rowOff>63426</xdr:rowOff>
    </xdr:from>
    <xdr:to>
      <xdr:col>7</xdr:col>
      <xdr:colOff>365088</xdr:colOff>
      <xdr:row>15</xdr:row>
      <xdr:rowOff>132007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FA3DC61-DC68-9789-3DCE-CB4DE2F58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302" y="1901191"/>
          <a:ext cx="1535990" cy="965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235323</xdr:colOff>
      <xdr:row>3</xdr:row>
      <xdr:rowOff>39107</xdr:rowOff>
    </xdr:from>
    <xdr:to>
      <xdr:col>4</xdr:col>
      <xdr:colOff>515358</xdr:colOff>
      <xdr:row>9</xdr:row>
      <xdr:rowOff>94352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306FF4A-BC96-F6B2-C40A-4F486F76D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323" y="621813"/>
          <a:ext cx="2685266" cy="1138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57935</xdr:colOff>
      <xdr:row>3</xdr:row>
      <xdr:rowOff>7397</xdr:rowOff>
    </xdr:from>
    <xdr:to>
      <xdr:col>7</xdr:col>
      <xdr:colOff>210334</xdr:colOff>
      <xdr:row>7</xdr:row>
      <xdr:rowOff>96932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81F540C-D754-7753-EC11-76ABFBC70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3523" y="590103"/>
          <a:ext cx="1351205" cy="795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313764</xdr:colOff>
      <xdr:row>18</xdr:row>
      <xdr:rowOff>0</xdr:rowOff>
    </xdr:from>
    <xdr:to>
      <xdr:col>4</xdr:col>
      <xdr:colOff>517599</xdr:colOff>
      <xdr:row>24</xdr:row>
      <xdr:rowOff>92449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CEE9CBF-BF91-3AFA-B9CE-91DAB62B0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764" y="3272118"/>
          <a:ext cx="2630021" cy="1158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56030</xdr:colOff>
      <xdr:row>18</xdr:row>
      <xdr:rowOff>33618</xdr:rowOff>
    </xdr:from>
    <xdr:to>
      <xdr:col>7</xdr:col>
      <xdr:colOff>288439</xdr:colOff>
      <xdr:row>24</xdr:row>
      <xdr:rowOff>57263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80D79AC-D8E4-53A0-90EB-CF9EA8BF5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1618" y="3305736"/>
          <a:ext cx="1448360" cy="1084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298750</xdr:colOff>
      <xdr:row>25</xdr:row>
      <xdr:rowOff>117549</xdr:rowOff>
    </xdr:from>
    <xdr:to>
      <xdr:col>3</xdr:col>
      <xdr:colOff>435910</xdr:colOff>
      <xdr:row>31</xdr:row>
      <xdr:rowOff>129763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CC214D5-4606-30A0-AED1-694F90CA4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50" y="4644725"/>
          <a:ext cx="1960133" cy="1082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130660</xdr:colOff>
      <xdr:row>26</xdr:row>
      <xdr:rowOff>37427</xdr:rowOff>
    </xdr:from>
    <xdr:to>
      <xdr:col>7</xdr:col>
      <xdr:colOff>288774</xdr:colOff>
      <xdr:row>31</xdr:row>
      <xdr:rowOff>129876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5228341-3B7A-0344-E05D-EBCA859B4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6248" y="4743898"/>
          <a:ext cx="1374065" cy="996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513790</xdr:colOff>
      <xdr:row>14</xdr:row>
      <xdr:rowOff>153297</xdr:rowOff>
    </xdr:from>
    <xdr:to>
      <xdr:col>15</xdr:col>
      <xdr:colOff>375397</xdr:colOff>
      <xdr:row>29</xdr:row>
      <xdr:rowOff>55021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97BCF06-83D2-A302-8915-E71656B31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9849" y="2708238"/>
          <a:ext cx="4915236" cy="25816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463027</xdr:colOff>
      <xdr:row>30</xdr:row>
      <xdr:rowOff>56254</xdr:rowOff>
    </xdr:from>
    <xdr:to>
      <xdr:col>10</xdr:col>
      <xdr:colOff>1654885</xdr:colOff>
      <xdr:row>32</xdr:row>
      <xdr:rowOff>56030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32FC131-FB81-3591-CB87-AAAEE839C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9086" y="5479901"/>
          <a:ext cx="1783640" cy="365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332366</xdr:colOff>
      <xdr:row>32</xdr:row>
      <xdr:rowOff>158788</xdr:rowOff>
    </xdr:from>
    <xdr:to>
      <xdr:col>4</xdr:col>
      <xdr:colOff>554579</xdr:colOff>
      <xdr:row>38</xdr:row>
      <xdr:rowOff>136211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F0012CB-D7E3-C93E-547A-DCD7B69AF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366" y="5941023"/>
          <a:ext cx="2648399" cy="1062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153073</xdr:colOff>
      <xdr:row>32</xdr:row>
      <xdr:rowOff>108249</xdr:rowOff>
    </xdr:from>
    <xdr:to>
      <xdr:col>7</xdr:col>
      <xdr:colOff>246417</xdr:colOff>
      <xdr:row>38</xdr:row>
      <xdr:rowOff>134022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76DFE57-534D-5177-DDA3-7EC958832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8661" y="5890484"/>
          <a:ext cx="1311200" cy="1110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195884</xdr:colOff>
      <xdr:row>34</xdr:row>
      <xdr:rowOff>11691</xdr:rowOff>
    </xdr:from>
    <xdr:to>
      <xdr:col>10</xdr:col>
      <xdr:colOff>1806</xdr:colOff>
      <xdr:row>34</xdr:row>
      <xdr:rowOff>147577</xdr:rowOff>
    </xdr:to>
    <xdr:sp macro="" textlink="">
      <xdr:nvSpPr>
        <xdr:cNvPr id="22" name="Arrow: Left-Right 21">
          <a:extLst>
            <a:ext uri="{FF2B5EF4-FFF2-40B4-BE49-F238E27FC236}">
              <a16:creationId xmlns:a16="http://schemas.microsoft.com/office/drawing/2014/main" id="{30572F63-DFEC-F6D9-CF33-B3FF7EFC8275}"/>
            </a:ext>
          </a:extLst>
        </xdr:cNvPr>
        <xdr:cNvSpPr/>
      </xdr:nvSpPr>
      <xdr:spPr>
        <a:xfrm rot="19655264">
          <a:off x="4431708" y="6152515"/>
          <a:ext cx="1621274" cy="135886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 editAs="oneCell">
    <xdr:from>
      <xdr:col>9</xdr:col>
      <xdr:colOff>539787</xdr:colOff>
      <xdr:row>36</xdr:row>
      <xdr:rowOff>136375</xdr:rowOff>
    </xdr:from>
    <xdr:to>
      <xdr:col>14</xdr:col>
      <xdr:colOff>341667</xdr:colOff>
      <xdr:row>50</xdr:row>
      <xdr:rowOff>60073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383DB68-57FF-C657-7404-B3F5438DF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5846" y="6635787"/>
          <a:ext cx="4269441" cy="24261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549088</xdr:colOff>
      <xdr:row>51</xdr:row>
      <xdr:rowOff>87741</xdr:rowOff>
    </xdr:from>
    <xdr:to>
      <xdr:col>14</xdr:col>
      <xdr:colOff>409351</xdr:colOff>
      <xdr:row>63</xdr:row>
      <xdr:rowOff>173291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31281B2-477A-6D4D-645A-500315838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5147" y="9276565"/>
          <a:ext cx="4303059" cy="2221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125057</xdr:colOff>
      <xdr:row>2</xdr:row>
      <xdr:rowOff>51771</xdr:rowOff>
    </xdr:from>
    <xdr:to>
      <xdr:col>6</xdr:col>
      <xdr:colOff>134011</xdr:colOff>
      <xdr:row>10</xdr:row>
      <xdr:rowOff>17705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50FD5A-28CF-61E0-A740-91DE7662F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57" y="410359"/>
          <a:ext cx="3632040" cy="1419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437029</xdr:colOff>
      <xdr:row>2</xdr:row>
      <xdr:rowOff>117214</xdr:rowOff>
    </xdr:from>
    <xdr:to>
      <xdr:col>12</xdr:col>
      <xdr:colOff>402566</xdr:colOff>
      <xdr:row>7</xdr:row>
      <xdr:rowOff>56479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03C73A-58F6-249D-1859-53E4ADB21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735" y="475802"/>
          <a:ext cx="3601958" cy="858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192742</xdr:colOff>
      <xdr:row>10</xdr:row>
      <xdr:rowOff>154642</xdr:rowOff>
    </xdr:from>
    <xdr:to>
      <xdr:col>6</xdr:col>
      <xdr:colOff>135592</xdr:colOff>
      <xdr:row>19</xdr:row>
      <xdr:rowOff>53770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9E73F5-1357-3FAB-7D28-29F3A9118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42" y="1947583"/>
          <a:ext cx="3565936" cy="1531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490930</xdr:colOff>
      <xdr:row>10</xdr:row>
      <xdr:rowOff>165399</xdr:rowOff>
    </xdr:from>
    <xdr:to>
      <xdr:col>12</xdr:col>
      <xdr:colOff>515695</xdr:colOff>
      <xdr:row>16</xdr:row>
      <xdr:rowOff>20902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2220DE-8178-582C-DE13-25B056A56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1636" y="1958340"/>
          <a:ext cx="3655471" cy="934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184897</xdr:colOff>
      <xdr:row>20</xdr:row>
      <xdr:rowOff>112</xdr:rowOff>
    </xdr:from>
    <xdr:to>
      <xdr:col>6</xdr:col>
      <xdr:colOff>192517</xdr:colOff>
      <xdr:row>27</xdr:row>
      <xdr:rowOff>92306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B4B551-3001-AF60-5A38-E3EE72B90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897" y="3585994"/>
          <a:ext cx="3638326" cy="1354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20</xdr:row>
      <xdr:rowOff>16809</xdr:rowOff>
    </xdr:from>
    <xdr:to>
      <xdr:col>13</xdr:col>
      <xdr:colOff>248589</xdr:colOff>
      <xdr:row>24</xdr:row>
      <xdr:rowOff>135368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985787A-B923-7C59-8CB6-12DE29649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7906" y="3602691"/>
          <a:ext cx="4027212" cy="854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195990</xdr:colOff>
      <xdr:row>28</xdr:row>
      <xdr:rowOff>82251</xdr:rowOff>
    </xdr:from>
    <xdr:to>
      <xdr:col>6</xdr:col>
      <xdr:colOff>173579</xdr:colOff>
      <xdr:row>37</xdr:row>
      <xdr:rowOff>134463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B2A7D17-A821-BBC0-97F5-A4097591F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990" y="5102486"/>
          <a:ext cx="3614010" cy="1665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440839</xdr:colOff>
      <xdr:row>28</xdr:row>
      <xdr:rowOff>86060</xdr:rowOff>
    </xdr:from>
    <xdr:to>
      <xdr:col>13</xdr:col>
      <xdr:colOff>246158</xdr:colOff>
      <xdr:row>34</xdr:row>
      <xdr:rowOff>168312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BA18D11-58B0-E5F0-A664-198F1E756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1545" y="5106295"/>
          <a:ext cx="4048762" cy="11558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352985</xdr:colOff>
      <xdr:row>3</xdr:row>
      <xdr:rowOff>35971</xdr:rowOff>
    </xdr:from>
    <xdr:to>
      <xdr:col>7</xdr:col>
      <xdr:colOff>358700</xdr:colOff>
      <xdr:row>11</xdr:row>
      <xdr:rowOff>92013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EBAB79-A8C9-12AE-3684-E88C5FBF1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985" y="618677"/>
          <a:ext cx="4232014" cy="1643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343012</xdr:colOff>
      <xdr:row>12</xdr:row>
      <xdr:rowOff>156883</xdr:rowOff>
    </xdr:from>
    <xdr:to>
      <xdr:col>8</xdr:col>
      <xdr:colOff>53471</xdr:colOff>
      <xdr:row>29</xdr:row>
      <xdr:rowOff>96259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21637F-2B95-983F-561E-AA44C54EC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012" y="2353236"/>
          <a:ext cx="4541875" cy="3068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338082</xdr:colOff>
      <xdr:row>11</xdr:row>
      <xdr:rowOff>125169</xdr:rowOff>
    </xdr:from>
    <xdr:to>
      <xdr:col>8</xdr:col>
      <xdr:colOff>211762</xdr:colOff>
      <xdr:row>24</xdr:row>
      <xdr:rowOff>168088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67489F2-0391-629D-4170-B6A16170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082" y="2142228"/>
          <a:ext cx="4718431" cy="2377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433220</xdr:colOff>
      <xdr:row>7</xdr:row>
      <xdr:rowOff>168315</xdr:rowOff>
    </xdr:from>
    <xdr:to>
      <xdr:col>15</xdr:col>
      <xdr:colOff>212323</xdr:colOff>
      <xdr:row>25</xdr:row>
      <xdr:rowOff>20734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8EA5592-B96B-F7C9-6C79-D3D718139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4161" y="1468197"/>
          <a:ext cx="4011117" cy="3070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212912</xdr:colOff>
      <xdr:row>28</xdr:row>
      <xdr:rowOff>173804</xdr:rowOff>
    </xdr:from>
    <xdr:to>
      <xdr:col>8</xdr:col>
      <xdr:colOff>153072</xdr:colOff>
      <xdr:row>42</xdr:row>
      <xdr:rowOff>21059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12E44CE-AE7C-71B5-6FC3-BC1D41F68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912" y="5238863"/>
          <a:ext cx="4781101" cy="2361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431539</xdr:colOff>
      <xdr:row>25</xdr:row>
      <xdr:rowOff>112060</xdr:rowOff>
    </xdr:from>
    <xdr:to>
      <xdr:col>15</xdr:col>
      <xdr:colOff>206200</xdr:colOff>
      <xdr:row>42</xdr:row>
      <xdr:rowOff>153297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0A15B1B-A9C1-2C69-6962-7144B1B6B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2480" y="4639236"/>
          <a:ext cx="4010485" cy="3089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12</xdr:row>
      <xdr:rowOff>141194</xdr:rowOff>
    </xdr:from>
    <xdr:to>
      <xdr:col>7</xdr:col>
      <xdr:colOff>393365</xdr:colOff>
      <xdr:row>24</xdr:row>
      <xdr:rowOff>14118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BD111-882E-1601-5C0C-A4AD7FA7C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2400300"/>
          <a:ext cx="5687025" cy="211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489811</xdr:colOff>
      <xdr:row>3</xdr:row>
      <xdr:rowOff>181201</xdr:rowOff>
    </xdr:from>
    <xdr:to>
      <xdr:col>10</xdr:col>
      <xdr:colOff>661228</xdr:colOff>
      <xdr:row>25</xdr:row>
      <xdr:rowOff>137274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CB1543-6D9B-DD9F-8A3C-2491FC31C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987" y="772872"/>
          <a:ext cx="2842899" cy="4106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465155</xdr:colOff>
      <xdr:row>4</xdr:row>
      <xdr:rowOff>0</xdr:rowOff>
    </xdr:from>
    <xdr:to>
      <xdr:col>20</xdr:col>
      <xdr:colOff>315332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CA5383-0E0A-405A-B414-20B7798F0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3390" y="795618"/>
          <a:ext cx="2264933" cy="1023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50315</xdr:colOff>
      <xdr:row>10</xdr:row>
      <xdr:rowOff>65331</xdr:rowOff>
    </xdr:from>
    <xdr:to>
      <xdr:col>20</xdr:col>
      <xdr:colOff>210335</xdr:colOff>
      <xdr:row>41</xdr:row>
      <xdr:rowOff>23532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7396BA-1261-40A0-B252-849E35B94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3668" y="1970331"/>
          <a:ext cx="1965848" cy="5620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403412</xdr:colOff>
      <xdr:row>17</xdr:row>
      <xdr:rowOff>177390</xdr:rowOff>
    </xdr:from>
    <xdr:to>
      <xdr:col>6</xdr:col>
      <xdr:colOff>101289</xdr:colOff>
      <xdr:row>47</xdr:row>
      <xdr:rowOff>112059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9D22B7-FB50-F98F-D444-4D67F9229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412" y="3303831"/>
          <a:ext cx="4551929" cy="5593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549088</xdr:colOff>
      <xdr:row>53</xdr:row>
      <xdr:rowOff>0</xdr:rowOff>
    </xdr:from>
    <xdr:to>
      <xdr:col>3</xdr:col>
      <xdr:colOff>55917</xdr:colOff>
      <xdr:row>57</xdr:row>
      <xdr:rowOff>135815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3BF502-684A-404E-888A-592E47CC4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088" y="9581029"/>
          <a:ext cx="2104913" cy="885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283958</xdr:colOff>
      <xdr:row>53</xdr:row>
      <xdr:rowOff>9301</xdr:rowOff>
    </xdr:from>
    <xdr:to>
      <xdr:col>5</xdr:col>
      <xdr:colOff>279588</xdr:colOff>
      <xdr:row>57</xdr:row>
      <xdr:rowOff>38211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47292C-CE58-47CE-A16D-160EBCACD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517" y="9590330"/>
          <a:ext cx="1652195" cy="781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600637</xdr:colOff>
      <xdr:row>122</xdr:row>
      <xdr:rowOff>98611</xdr:rowOff>
    </xdr:from>
    <xdr:to>
      <xdr:col>22</xdr:col>
      <xdr:colOff>701042</xdr:colOff>
      <xdr:row>144</xdr:row>
      <xdr:rowOff>26444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9C39B3-4D11-3761-1BEA-DA377ED32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98825" y="23128940"/>
          <a:ext cx="8661699" cy="4069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427728</xdr:colOff>
      <xdr:row>3</xdr:row>
      <xdr:rowOff>158787</xdr:rowOff>
    </xdr:from>
    <xdr:to>
      <xdr:col>10</xdr:col>
      <xdr:colOff>103696</xdr:colOff>
      <xdr:row>17</xdr:row>
      <xdr:rowOff>89647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074C4E-BCDD-1143-B937-C443690CA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728" y="741493"/>
          <a:ext cx="5727144" cy="24409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268942</xdr:colOff>
      <xdr:row>3</xdr:row>
      <xdr:rowOff>113966</xdr:rowOff>
    </xdr:from>
    <xdr:to>
      <xdr:col>16</xdr:col>
      <xdr:colOff>470647</xdr:colOff>
      <xdr:row>19</xdr:row>
      <xdr:rowOff>89194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4D0E82-F2CA-1806-926D-E6B2CBD62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118" y="696672"/>
          <a:ext cx="3832411" cy="2843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412713</xdr:colOff>
      <xdr:row>2</xdr:row>
      <xdr:rowOff>158787</xdr:rowOff>
    </xdr:from>
    <xdr:to>
      <xdr:col>4</xdr:col>
      <xdr:colOff>1448630</xdr:colOff>
      <xdr:row>15</xdr:row>
      <xdr:rowOff>102758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7A6D3-A2AD-6556-37B8-B09C946F2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13" y="562199"/>
          <a:ext cx="5248657" cy="2396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446331</xdr:colOff>
      <xdr:row>17</xdr:row>
      <xdr:rowOff>31712</xdr:rowOff>
    </xdr:from>
    <xdr:to>
      <xdr:col>4</xdr:col>
      <xdr:colOff>1639239</xdr:colOff>
      <xdr:row>29</xdr:row>
      <xdr:rowOff>59614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AD5F2B-972A-FD6B-5599-7A85E8166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331" y="3124536"/>
          <a:ext cx="5405648" cy="2187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457200</xdr:colOff>
      <xdr:row>30</xdr:row>
      <xdr:rowOff>71716</xdr:rowOff>
    </xdr:from>
    <xdr:to>
      <xdr:col>4</xdr:col>
      <xdr:colOff>1613647</xdr:colOff>
      <xdr:row>43</xdr:row>
      <xdr:rowOff>64206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B29C56-E3BF-46B5-62EE-B6A026647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5602940"/>
          <a:ext cx="5405718" cy="2323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3DBE-2A4B-408B-BFFD-A028ACB0BA36}">
  <dimension ref="A2:M12"/>
  <sheetViews>
    <sheetView workbookViewId="0">
      <selection activeCell="F18" sqref="F18"/>
    </sheetView>
  </sheetViews>
  <sheetFormatPr defaultRowHeight="14.4" x14ac:dyDescent="0.3"/>
  <cols>
    <col min="2" max="2" width="25.6640625" bestFit="1" customWidth="1"/>
  </cols>
  <sheetData>
    <row r="2" spans="1:13" ht="18" x14ac:dyDescent="0.35">
      <c r="B2" s="2" t="s">
        <v>213</v>
      </c>
    </row>
    <row r="4" spans="1:13" x14ac:dyDescent="0.3">
      <c r="B4" s="60" t="s">
        <v>222</v>
      </c>
      <c r="C4" s="94" t="s">
        <v>223</v>
      </c>
      <c r="D4" s="95"/>
      <c r="E4" s="95"/>
      <c r="F4" s="95"/>
      <c r="G4" s="95"/>
      <c r="H4" s="95"/>
      <c r="I4" s="95"/>
      <c r="J4" s="95"/>
      <c r="K4" s="95"/>
      <c r="L4" s="95"/>
      <c r="M4" s="96"/>
    </row>
    <row r="5" spans="1:13" x14ac:dyDescent="0.3">
      <c r="A5" s="4">
        <v>1</v>
      </c>
      <c r="B5" s="45" t="s">
        <v>214</v>
      </c>
      <c r="C5" s="46" t="s">
        <v>224</v>
      </c>
      <c r="D5" s="47"/>
      <c r="E5" s="47"/>
      <c r="F5" s="47"/>
      <c r="G5" s="47"/>
      <c r="H5" s="47"/>
      <c r="I5" s="47"/>
      <c r="J5" s="47"/>
      <c r="K5" s="47"/>
      <c r="L5" s="47"/>
      <c r="M5" s="48"/>
    </row>
    <row r="6" spans="1:13" x14ac:dyDescent="0.3">
      <c r="A6" s="4">
        <v>2</v>
      </c>
      <c r="B6" s="52" t="s">
        <v>215</v>
      </c>
      <c r="C6" s="53" t="s">
        <v>225</v>
      </c>
      <c r="D6" s="54"/>
      <c r="E6" s="54"/>
      <c r="F6" s="54"/>
      <c r="G6" s="54"/>
      <c r="H6" s="54"/>
      <c r="I6" s="54"/>
      <c r="J6" s="54"/>
      <c r="K6" s="54"/>
      <c r="L6" s="54"/>
      <c r="M6" s="55"/>
    </row>
    <row r="7" spans="1:13" x14ac:dyDescent="0.3">
      <c r="A7" s="4">
        <v>3</v>
      </c>
      <c r="B7" s="45" t="s">
        <v>221</v>
      </c>
      <c r="C7" s="49" t="s">
        <v>226</v>
      </c>
      <c r="D7" s="50"/>
      <c r="E7" s="50"/>
      <c r="F7" s="50"/>
      <c r="G7" s="50"/>
      <c r="H7" s="50"/>
      <c r="I7" s="50"/>
      <c r="J7" s="50"/>
      <c r="K7" s="50"/>
      <c r="L7" s="50"/>
      <c r="M7" s="51"/>
    </row>
    <row r="8" spans="1:13" x14ac:dyDescent="0.3">
      <c r="A8" s="4">
        <v>4</v>
      </c>
      <c r="B8" s="52" t="s">
        <v>216</v>
      </c>
      <c r="C8" s="53" t="s">
        <v>227</v>
      </c>
      <c r="D8" s="54"/>
      <c r="E8" s="54"/>
      <c r="F8" s="54"/>
      <c r="G8" s="54"/>
      <c r="H8" s="54"/>
      <c r="I8" s="54"/>
      <c r="J8" s="54"/>
      <c r="K8" s="54"/>
      <c r="L8" s="54"/>
      <c r="M8" s="55"/>
    </row>
    <row r="9" spans="1:13" x14ac:dyDescent="0.3">
      <c r="A9" s="4">
        <v>5</v>
      </c>
      <c r="B9" s="45" t="s">
        <v>217</v>
      </c>
      <c r="C9" s="49" t="s">
        <v>228</v>
      </c>
      <c r="D9" s="50"/>
      <c r="E9" s="50"/>
      <c r="F9" s="50"/>
      <c r="G9" s="50"/>
      <c r="H9" s="50"/>
      <c r="I9" s="50"/>
      <c r="J9" s="50"/>
      <c r="K9" s="50"/>
      <c r="L9" s="50"/>
      <c r="M9" s="51"/>
    </row>
    <row r="10" spans="1:13" x14ac:dyDescent="0.3">
      <c r="A10" s="4">
        <v>6</v>
      </c>
      <c r="B10" s="52" t="s">
        <v>218</v>
      </c>
      <c r="C10" s="53" t="s">
        <v>229</v>
      </c>
      <c r="D10" s="54"/>
      <c r="E10" s="54"/>
      <c r="F10" s="54"/>
      <c r="G10" s="54"/>
      <c r="H10" s="54"/>
      <c r="I10" s="54"/>
      <c r="J10" s="54"/>
      <c r="K10" s="54"/>
      <c r="L10" s="54"/>
      <c r="M10" s="55"/>
    </row>
    <row r="11" spans="1:13" x14ac:dyDescent="0.3">
      <c r="A11" s="4">
        <v>7</v>
      </c>
      <c r="B11" s="45" t="s">
        <v>219</v>
      </c>
      <c r="C11" s="49" t="s">
        <v>230</v>
      </c>
      <c r="D11" s="50"/>
      <c r="E11" s="50"/>
      <c r="F11" s="50"/>
      <c r="G11" s="50"/>
      <c r="H11" s="50"/>
      <c r="I11" s="50"/>
      <c r="J11" s="50"/>
      <c r="K11" s="50"/>
      <c r="L11" s="50"/>
      <c r="M11" s="51"/>
    </row>
    <row r="12" spans="1:13" x14ac:dyDescent="0.3">
      <c r="A12" s="4">
        <v>8</v>
      </c>
      <c r="B12" s="56" t="s">
        <v>220</v>
      </c>
      <c r="C12" s="57" t="s">
        <v>231</v>
      </c>
      <c r="D12" s="58"/>
      <c r="E12" s="58"/>
      <c r="F12" s="58"/>
      <c r="G12" s="58"/>
      <c r="H12" s="58"/>
      <c r="I12" s="58"/>
      <c r="J12" s="58"/>
      <c r="K12" s="58"/>
      <c r="L12" s="58"/>
      <c r="M12" s="59"/>
    </row>
  </sheetData>
  <mergeCells count="1">
    <mergeCell ref="C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D6A4-A7E9-4FEB-ABEE-C8FD150D271A}">
  <dimension ref="B2:Q36"/>
  <sheetViews>
    <sheetView topLeftCell="A42" zoomScale="85" zoomScaleNormal="85" workbookViewId="0">
      <selection activeCell="B2" sqref="B2"/>
    </sheetView>
  </sheetViews>
  <sheetFormatPr defaultRowHeight="14.4" x14ac:dyDescent="0.3"/>
  <cols>
    <col min="11" max="11" width="25.5546875" customWidth="1"/>
    <col min="13" max="13" width="13.109375" customWidth="1"/>
  </cols>
  <sheetData>
    <row r="2" spans="2:13" ht="18" x14ac:dyDescent="0.35">
      <c r="B2" s="2" t="s">
        <v>141</v>
      </c>
    </row>
    <row r="4" spans="2:13" x14ac:dyDescent="0.3">
      <c r="K4" s="97" t="s">
        <v>164</v>
      </c>
      <c r="L4" s="98"/>
      <c r="M4" s="99"/>
    </row>
    <row r="5" spans="2:13" x14ac:dyDescent="0.3">
      <c r="K5" s="21" t="s">
        <v>161</v>
      </c>
      <c r="L5" s="22"/>
      <c r="M5" s="23">
        <v>599</v>
      </c>
    </row>
    <row r="6" spans="2:13" x14ac:dyDescent="0.3">
      <c r="K6" s="21" t="s">
        <v>160</v>
      </c>
      <c r="L6" s="22"/>
      <c r="M6" s="24" t="s">
        <v>162</v>
      </c>
    </row>
    <row r="7" spans="2:13" x14ac:dyDescent="0.3">
      <c r="K7" s="21" t="s">
        <v>159</v>
      </c>
      <c r="L7" s="22"/>
      <c r="M7" s="23">
        <v>1000</v>
      </c>
    </row>
    <row r="8" spans="2:13" x14ac:dyDescent="0.3">
      <c r="K8" s="21" t="s">
        <v>158</v>
      </c>
      <c r="L8" s="22"/>
      <c r="M8" s="23">
        <v>20</v>
      </c>
    </row>
    <row r="9" spans="2:13" x14ac:dyDescent="0.3">
      <c r="K9" s="25" t="s">
        <v>157</v>
      </c>
      <c r="L9" s="26"/>
      <c r="M9" s="27">
        <v>61312.04</v>
      </c>
    </row>
    <row r="36" spans="11:17" ht="15" x14ac:dyDescent="0.35">
      <c r="K36" s="15" t="s">
        <v>163</v>
      </c>
      <c r="L36" s="16"/>
      <c r="M36" s="16"/>
      <c r="N36" s="16"/>
      <c r="O36" s="16"/>
      <c r="P36" s="16"/>
      <c r="Q36" s="16"/>
    </row>
  </sheetData>
  <mergeCells count="1">
    <mergeCell ref="K4:M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F309-0B0C-444B-94CB-1D9B2B92EA5D}">
  <dimension ref="B2:Q37"/>
  <sheetViews>
    <sheetView zoomScale="85" zoomScaleNormal="85" workbookViewId="0">
      <selection activeCell="L19" sqref="L19"/>
    </sheetView>
  </sheetViews>
  <sheetFormatPr defaultRowHeight="14.4" x14ac:dyDescent="0.3"/>
  <cols>
    <col min="15" max="15" width="10.109375" bestFit="1" customWidth="1"/>
    <col min="16" max="16" width="10.5546875" bestFit="1" customWidth="1"/>
    <col min="17" max="17" width="9.109375" bestFit="1" customWidth="1"/>
  </cols>
  <sheetData>
    <row r="2" spans="2:17" ht="18" x14ac:dyDescent="0.35">
      <c r="B2" s="2" t="s">
        <v>0</v>
      </c>
    </row>
    <row r="4" spans="2:17" ht="15" x14ac:dyDescent="0.35">
      <c r="O4" s="100" t="s">
        <v>4</v>
      </c>
      <c r="P4" s="100"/>
      <c r="Q4" s="100"/>
    </row>
    <row r="5" spans="2:17" x14ac:dyDescent="0.3">
      <c r="O5" s="5" t="s">
        <v>1</v>
      </c>
      <c r="P5" s="5" t="s">
        <v>2</v>
      </c>
      <c r="Q5" s="5" t="s">
        <v>3</v>
      </c>
    </row>
    <row r="6" spans="2:17" x14ac:dyDescent="0.3">
      <c r="O6" s="7">
        <v>3</v>
      </c>
      <c r="P6" s="7">
        <v>7</v>
      </c>
      <c r="Q6" s="7">
        <v>4.9850000000000003</v>
      </c>
    </row>
    <row r="7" spans="2:17" x14ac:dyDescent="0.3">
      <c r="O7" s="7"/>
      <c r="P7" s="7"/>
      <c r="Q7" s="7"/>
    </row>
    <row r="8" spans="2:17" x14ac:dyDescent="0.3">
      <c r="O8" s="6"/>
      <c r="P8" s="6"/>
      <c r="Q8" s="6"/>
    </row>
    <row r="9" spans="2:17" x14ac:dyDescent="0.3">
      <c r="H9" s="4"/>
      <c r="I9" s="3"/>
      <c r="O9" s="6"/>
      <c r="P9" s="6"/>
      <c r="Q9" s="6"/>
    </row>
    <row r="10" spans="2:17" x14ac:dyDescent="0.3">
      <c r="O10" s="6"/>
      <c r="P10" s="6"/>
      <c r="Q10" s="6"/>
    </row>
    <row r="11" spans="2:17" x14ac:dyDescent="0.3">
      <c r="O11" s="6"/>
      <c r="P11" s="6"/>
      <c r="Q11" s="6"/>
    </row>
    <row r="12" spans="2:17" ht="15" x14ac:dyDescent="0.35">
      <c r="O12" s="100" t="s">
        <v>205</v>
      </c>
      <c r="P12" s="100"/>
      <c r="Q12" s="100"/>
    </row>
    <row r="13" spans="2:17" x14ac:dyDescent="0.3">
      <c r="O13" s="5" t="s">
        <v>1</v>
      </c>
      <c r="P13" s="5" t="s">
        <v>2</v>
      </c>
      <c r="Q13" s="5" t="s">
        <v>3</v>
      </c>
    </row>
    <row r="14" spans="2:17" x14ac:dyDescent="0.3">
      <c r="O14" s="8">
        <v>0.99</v>
      </c>
      <c r="P14" s="8">
        <v>4.99</v>
      </c>
      <c r="Q14" s="8">
        <v>2.98</v>
      </c>
    </row>
    <row r="15" spans="2:17" x14ac:dyDescent="0.3">
      <c r="O15" s="7"/>
      <c r="P15" s="7"/>
      <c r="Q15" s="7"/>
    </row>
    <row r="16" spans="2:17" x14ac:dyDescent="0.3">
      <c r="O16" s="6"/>
      <c r="P16" s="6"/>
      <c r="Q16" s="6"/>
    </row>
    <row r="17" spans="8:17" x14ac:dyDescent="0.3">
      <c r="O17" s="6"/>
      <c r="P17" s="6"/>
      <c r="Q17" s="6"/>
    </row>
    <row r="18" spans="8:17" x14ac:dyDescent="0.3">
      <c r="H18" s="4"/>
      <c r="I18" s="3"/>
      <c r="O18" s="6"/>
      <c r="P18" s="6"/>
      <c r="Q18" s="6"/>
    </row>
    <row r="19" spans="8:17" x14ac:dyDescent="0.3">
      <c r="O19" s="6"/>
      <c r="P19" s="6"/>
      <c r="Q19" s="6"/>
    </row>
    <row r="20" spans="8:17" x14ac:dyDescent="0.3">
      <c r="O20" s="6"/>
      <c r="P20" s="6"/>
      <c r="Q20" s="6"/>
    </row>
    <row r="21" spans="8:17" ht="15" x14ac:dyDescent="0.35">
      <c r="O21" s="100" t="s">
        <v>206</v>
      </c>
      <c r="P21" s="100"/>
      <c r="Q21" s="100"/>
    </row>
    <row r="22" spans="8:17" x14ac:dyDescent="0.3">
      <c r="O22" s="5" t="s">
        <v>1</v>
      </c>
      <c r="P22" s="5" t="s">
        <v>2</v>
      </c>
      <c r="Q22" s="5" t="s">
        <v>3</v>
      </c>
    </row>
    <row r="23" spans="8:17" x14ac:dyDescent="0.3">
      <c r="O23" s="8">
        <v>9.99</v>
      </c>
      <c r="P23" s="8">
        <v>29.99</v>
      </c>
      <c r="Q23" s="8">
        <v>19.98</v>
      </c>
    </row>
    <row r="24" spans="8:17" x14ac:dyDescent="0.3">
      <c r="O24" s="6"/>
      <c r="P24" s="6"/>
      <c r="Q24" s="6"/>
    </row>
    <row r="25" spans="8:17" x14ac:dyDescent="0.3">
      <c r="O25" s="6"/>
      <c r="P25" s="6"/>
      <c r="Q25" s="6"/>
    </row>
    <row r="26" spans="8:17" x14ac:dyDescent="0.3">
      <c r="H26" s="4"/>
      <c r="I26" s="3"/>
      <c r="O26" s="6"/>
      <c r="P26" s="6"/>
      <c r="Q26" s="6"/>
    </row>
    <row r="27" spans="8:17" x14ac:dyDescent="0.3">
      <c r="O27" s="6"/>
      <c r="P27" s="6"/>
      <c r="Q27" s="6"/>
    </row>
    <row r="28" spans="8:17" x14ac:dyDescent="0.3">
      <c r="O28" s="6"/>
      <c r="P28" s="6"/>
      <c r="Q28" s="6"/>
    </row>
    <row r="29" spans="8:17" x14ac:dyDescent="0.3">
      <c r="O29" s="6"/>
      <c r="P29" s="6"/>
      <c r="Q29" s="6"/>
    </row>
    <row r="30" spans="8:17" ht="15" x14ac:dyDescent="0.35">
      <c r="O30" s="100" t="s">
        <v>5</v>
      </c>
      <c r="P30" s="100"/>
      <c r="Q30" s="100"/>
    </row>
    <row r="31" spans="8:17" x14ac:dyDescent="0.3">
      <c r="O31" s="5" t="s">
        <v>1</v>
      </c>
      <c r="P31" s="5" t="s">
        <v>2</v>
      </c>
      <c r="Q31" s="5" t="s">
        <v>3</v>
      </c>
    </row>
    <row r="32" spans="8:17" x14ac:dyDescent="0.3">
      <c r="O32" s="7">
        <v>46</v>
      </c>
      <c r="P32" s="7">
        <v>185</v>
      </c>
      <c r="Q32" s="7">
        <v>115.27200000000001</v>
      </c>
    </row>
    <row r="37" spans="8:9" x14ac:dyDescent="0.3">
      <c r="H37" s="4"/>
      <c r="I37" s="3"/>
    </row>
  </sheetData>
  <mergeCells count="4">
    <mergeCell ref="O4:Q4"/>
    <mergeCell ref="O12:Q12"/>
    <mergeCell ref="O21:Q21"/>
    <mergeCell ref="O30:Q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C2477-E6FC-47D2-AB48-B1F795FEFDC3}">
  <dimension ref="B2:R21"/>
  <sheetViews>
    <sheetView topLeftCell="I1" zoomScale="85" zoomScaleNormal="85" workbookViewId="0">
      <selection activeCell="R19" sqref="R19"/>
    </sheetView>
  </sheetViews>
  <sheetFormatPr defaultRowHeight="14.4" x14ac:dyDescent="0.3"/>
  <cols>
    <col min="10" max="10" width="12.33203125" bestFit="1" customWidth="1"/>
    <col min="11" max="11" width="18.33203125" bestFit="1" customWidth="1"/>
    <col min="12" max="12" width="14" bestFit="1" customWidth="1"/>
    <col min="13" max="13" width="16.109375" bestFit="1" customWidth="1"/>
    <col min="14" max="14" width="22.88671875" bestFit="1" customWidth="1"/>
    <col min="16" max="16" width="20.6640625" bestFit="1" customWidth="1"/>
    <col min="17" max="17" width="16.109375" bestFit="1" customWidth="1"/>
    <col min="18" max="18" width="19.5546875" bestFit="1" customWidth="1"/>
  </cols>
  <sheetData>
    <row r="2" spans="2:18" ht="18" x14ac:dyDescent="0.35">
      <c r="B2" s="2" t="s">
        <v>212</v>
      </c>
      <c r="P2" t="s">
        <v>234</v>
      </c>
    </row>
    <row r="3" spans="2:18" ht="15" thickBot="1" x14ac:dyDescent="0.35"/>
    <row r="4" spans="2:18" ht="15" x14ac:dyDescent="0.35">
      <c r="J4" s="34" t="s">
        <v>207</v>
      </c>
      <c r="K4" s="35" t="s">
        <v>208</v>
      </c>
      <c r="L4" s="35" t="s">
        <v>209</v>
      </c>
      <c r="M4" s="35" t="s">
        <v>210</v>
      </c>
      <c r="N4" s="36" t="s">
        <v>211</v>
      </c>
      <c r="O4" s="1"/>
      <c r="P4" s="68"/>
      <c r="Q4" s="68" t="s">
        <v>208</v>
      </c>
      <c r="R4" s="68" t="s">
        <v>210</v>
      </c>
    </row>
    <row r="5" spans="2:18" ht="15" x14ac:dyDescent="0.35">
      <c r="J5" s="37" t="s">
        <v>156</v>
      </c>
      <c r="K5" s="38">
        <v>6</v>
      </c>
      <c r="L5" s="38">
        <v>2.99</v>
      </c>
      <c r="M5" s="38">
        <v>130</v>
      </c>
      <c r="N5" s="39">
        <v>22.99</v>
      </c>
      <c r="O5" s="1"/>
      <c r="P5" t="s">
        <v>208</v>
      </c>
      <c r="Q5">
        <v>1</v>
      </c>
    </row>
    <row r="6" spans="2:18" ht="15.6" thickBot="1" x14ac:dyDescent="0.4">
      <c r="J6" s="37" t="s">
        <v>154</v>
      </c>
      <c r="K6" s="38">
        <v>5.3508771929824501</v>
      </c>
      <c r="L6" s="38">
        <v>3.2356140350877101</v>
      </c>
      <c r="M6" s="38">
        <v>113.31578947368401</v>
      </c>
      <c r="N6" s="39">
        <v>19.025087719298199</v>
      </c>
      <c r="O6" s="1"/>
      <c r="P6" s="69" t="s">
        <v>210</v>
      </c>
      <c r="Q6" s="69">
        <v>0.44701322445366376</v>
      </c>
      <c r="R6" s="69">
        <v>1</v>
      </c>
    </row>
    <row r="7" spans="2:18" ht="15.6" thickBot="1" x14ac:dyDescent="0.4">
      <c r="J7" s="37" t="s">
        <v>155</v>
      </c>
      <c r="K7" s="38">
        <v>5.23529411764705</v>
      </c>
      <c r="L7" s="38">
        <v>2.9507843137254901</v>
      </c>
      <c r="M7" s="38">
        <v>113.64705882352899</v>
      </c>
      <c r="N7" s="39">
        <v>19.440980392156799</v>
      </c>
      <c r="O7" s="1"/>
    </row>
    <row r="8" spans="2:18" ht="15" x14ac:dyDescent="0.35">
      <c r="J8" s="37" t="s">
        <v>149</v>
      </c>
      <c r="K8" s="38">
        <v>5.1617647058823497</v>
      </c>
      <c r="L8" s="38">
        <v>2.75470588235294</v>
      </c>
      <c r="M8" s="38">
        <v>114.558823529411</v>
      </c>
      <c r="N8" s="39">
        <v>19.681176470588198</v>
      </c>
      <c r="O8" s="1"/>
      <c r="P8" s="68"/>
      <c r="Q8" s="68" t="s">
        <v>208</v>
      </c>
      <c r="R8" s="68" t="s">
        <v>211</v>
      </c>
    </row>
    <row r="9" spans="2:18" ht="15" x14ac:dyDescent="0.35">
      <c r="J9" s="37" t="s">
        <v>147</v>
      </c>
      <c r="K9" s="38">
        <v>5.10958904109589</v>
      </c>
      <c r="L9" s="38">
        <v>3.0995890410958902</v>
      </c>
      <c r="M9" s="38">
        <v>121.698630136986</v>
      </c>
      <c r="N9" s="39">
        <v>18.647534246575301</v>
      </c>
      <c r="O9" s="1"/>
      <c r="P9" t="s">
        <v>208</v>
      </c>
      <c r="Q9">
        <v>1</v>
      </c>
    </row>
    <row r="10" spans="2:18" ht="15.6" thickBot="1" x14ac:dyDescent="0.4">
      <c r="J10" s="37" t="s">
        <v>20</v>
      </c>
      <c r="K10" s="38">
        <v>5.0806451612903203</v>
      </c>
      <c r="L10" s="38">
        <v>3.0222580645161199</v>
      </c>
      <c r="M10" s="38">
        <v>120.838709677419</v>
      </c>
      <c r="N10" s="39">
        <v>21.086774193548301</v>
      </c>
      <c r="O10" s="1"/>
      <c r="P10" s="69" t="s">
        <v>211</v>
      </c>
      <c r="Q10" s="69">
        <v>0.47022213994278594</v>
      </c>
      <c r="R10" s="69">
        <v>1</v>
      </c>
    </row>
    <row r="11" spans="2:18" ht="15.6" thickBot="1" x14ac:dyDescent="0.4">
      <c r="J11" s="37" t="s">
        <v>152</v>
      </c>
      <c r="K11" s="38">
        <v>5.0701754385964897</v>
      </c>
      <c r="L11" s="38">
        <v>2.7443859649122802</v>
      </c>
      <c r="M11" s="38">
        <v>111.666666666666</v>
      </c>
      <c r="N11" s="39">
        <v>21.0075438596491</v>
      </c>
      <c r="O11" s="1"/>
    </row>
    <row r="12" spans="2:18" ht="15" x14ac:dyDescent="0.35">
      <c r="J12" s="37" t="s">
        <v>148</v>
      </c>
      <c r="K12" s="38">
        <v>5.0655737704917998</v>
      </c>
      <c r="L12" s="38">
        <v>3.2522950819672101</v>
      </c>
      <c r="M12" s="38">
        <v>127.83606557377</v>
      </c>
      <c r="N12" s="39">
        <v>20.285081967213099</v>
      </c>
      <c r="O12" s="1"/>
      <c r="P12" s="68"/>
      <c r="Q12" s="68" t="s">
        <v>208</v>
      </c>
      <c r="R12" s="68" t="s">
        <v>209</v>
      </c>
    </row>
    <row r="13" spans="2:18" ht="15" x14ac:dyDescent="0.35">
      <c r="J13" s="37" t="s">
        <v>153</v>
      </c>
      <c r="K13" s="38">
        <v>5.0333333333333297</v>
      </c>
      <c r="L13" s="38">
        <v>2.89</v>
      </c>
      <c r="M13" s="38">
        <v>109.8</v>
      </c>
      <c r="N13" s="39">
        <v>20.056666666666601</v>
      </c>
      <c r="O13" s="1"/>
      <c r="P13" t="s">
        <v>208</v>
      </c>
      <c r="Q13">
        <v>1</v>
      </c>
    </row>
    <row r="14" spans="2:18" ht="15.6" thickBot="1" x14ac:dyDescent="0.4">
      <c r="J14" s="37" t="s">
        <v>146</v>
      </c>
      <c r="K14" s="38">
        <v>4.953125</v>
      </c>
      <c r="L14" s="38">
        <v>2.6462500000000002</v>
      </c>
      <c r="M14" s="38">
        <v>111.609375</v>
      </c>
      <c r="N14" s="39">
        <v>20.911874999999998</v>
      </c>
      <c r="O14" s="1"/>
      <c r="P14" s="69" t="s">
        <v>209</v>
      </c>
      <c r="Q14" s="69">
        <v>5.5821053383726518E-2</v>
      </c>
      <c r="R14" s="69">
        <v>1</v>
      </c>
    </row>
    <row r="15" spans="2:18" ht="15" x14ac:dyDescent="0.35">
      <c r="J15" s="37" t="s">
        <v>21</v>
      </c>
      <c r="K15" s="38">
        <v>4.9310344827586201</v>
      </c>
      <c r="L15" s="38">
        <v>3.1624137931034402</v>
      </c>
      <c r="M15" s="38">
        <v>115.827586206896</v>
      </c>
      <c r="N15" s="39">
        <v>19.0244827586206</v>
      </c>
      <c r="O15" s="1"/>
    </row>
    <row r="16" spans="2:18" ht="15" x14ac:dyDescent="0.35">
      <c r="J16" s="37" t="s">
        <v>19</v>
      </c>
      <c r="K16" s="38">
        <v>4.89393939393939</v>
      </c>
      <c r="L16" s="38">
        <v>2.8081818181818101</v>
      </c>
      <c r="M16" s="38">
        <v>111.015151515151</v>
      </c>
      <c r="N16" s="39">
        <v>20.1263636363636</v>
      </c>
      <c r="O16" s="1"/>
    </row>
    <row r="17" spans="10:15" ht="15" x14ac:dyDescent="0.35">
      <c r="J17" s="37" t="s">
        <v>18</v>
      </c>
      <c r="K17" s="38">
        <v>4.8852459016393404</v>
      </c>
      <c r="L17" s="38">
        <v>3.2195081967213102</v>
      </c>
      <c r="M17" s="38">
        <v>108.196721311475</v>
      </c>
      <c r="N17" s="39">
        <v>21.153934426229501</v>
      </c>
      <c r="O17" s="1"/>
    </row>
    <row r="18" spans="10:15" ht="15" x14ac:dyDescent="0.35">
      <c r="J18" s="37" t="s">
        <v>151</v>
      </c>
      <c r="K18" s="38">
        <v>4.8571428571428497</v>
      </c>
      <c r="L18" s="38">
        <v>3.02571428571428</v>
      </c>
      <c r="M18" s="38">
        <v>112.48214285714199</v>
      </c>
      <c r="N18" s="39">
        <v>19.864999999999998</v>
      </c>
      <c r="O18" s="1"/>
    </row>
    <row r="19" spans="10:15" ht="15" x14ac:dyDescent="0.35">
      <c r="J19" s="37" t="s">
        <v>150</v>
      </c>
      <c r="K19" s="38">
        <v>4.7647058823529402</v>
      </c>
      <c r="L19" s="38">
        <v>2.6664705882352902</v>
      </c>
      <c r="M19" s="38">
        <v>108.75</v>
      </c>
      <c r="N19" s="39">
        <v>19.622352941176398</v>
      </c>
      <c r="O19" s="1"/>
    </row>
    <row r="20" spans="10:15" ht="15" x14ac:dyDescent="0.35">
      <c r="J20" s="37" t="s">
        <v>145</v>
      </c>
      <c r="K20" s="38">
        <v>4.7460317460317398</v>
      </c>
      <c r="L20" s="38">
        <v>3.1169841269841201</v>
      </c>
      <c r="M20" s="38">
        <v>111.126984126984</v>
      </c>
      <c r="N20" s="39">
        <v>19.418571428571401</v>
      </c>
      <c r="O20" s="1"/>
    </row>
    <row r="21" spans="10:15" ht="15" x14ac:dyDescent="0.35">
      <c r="J21" s="40" t="s">
        <v>17</v>
      </c>
      <c r="K21" s="41">
        <v>4.7162162162162096</v>
      </c>
      <c r="L21" s="41">
        <v>3.12513513513513</v>
      </c>
      <c r="M21" s="41">
        <v>128.202702702702</v>
      </c>
      <c r="N21" s="42">
        <v>20.395405405405398</v>
      </c>
      <c r="O2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567B3-7DA3-4E18-B018-97F756C28F8D}">
  <dimension ref="B2:N27"/>
  <sheetViews>
    <sheetView zoomScale="85" zoomScaleNormal="85" workbookViewId="0">
      <selection activeCell="B2" sqref="B2"/>
    </sheetView>
  </sheetViews>
  <sheetFormatPr defaultRowHeight="14.4" x14ac:dyDescent="0.3"/>
  <sheetData>
    <row r="2" spans="2:14" ht="18" x14ac:dyDescent="0.35">
      <c r="B2" s="2" t="s">
        <v>6</v>
      </c>
    </row>
    <row r="4" spans="2:14" x14ac:dyDescent="0.3">
      <c r="B4" s="11" t="s">
        <v>10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2:14" x14ac:dyDescent="0.3">
      <c r="B5" s="11" t="s">
        <v>11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8" spans="2:14" x14ac:dyDescent="0.3">
      <c r="B8" s="12" t="s">
        <v>9</v>
      </c>
      <c r="C8" s="13"/>
      <c r="D8" s="13"/>
      <c r="E8" s="13"/>
      <c r="F8" s="13"/>
      <c r="G8" s="13"/>
      <c r="H8" s="13"/>
    </row>
    <row r="10" spans="2:14" x14ac:dyDescent="0.3">
      <c r="B10" s="9" t="s">
        <v>8</v>
      </c>
    </row>
    <row r="27" spans="2:2" x14ac:dyDescent="0.3">
      <c r="B27" s="9" t="s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DC76-2582-4CED-B55E-895CA8969654}">
  <dimension ref="B2:V28"/>
  <sheetViews>
    <sheetView zoomScale="85" zoomScaleNormal="85" workbookViewId="0">
      <selection activeCell="O6" sqref="O6:O22"/>
    </sheetView>
  </sheetViews>
  <sheetFormatPr defaultRowHeight="14.4" x14ac:dyDescent="0.3"/>
  <cols>
    <col min="2" max="2" width="8" customWidth="1"/>
    <col min="3" max="3" width="10.44140625" customWidth="1"/>
    <col min="4" max="4" width="10.77734375" customWidth="1"/>
    <col min="5" max="5" width="14" customWidth="1"/>
    <col min="6" max="6" width="19.6640625" bestFit="1" customWidth="1"/>
    <col min="10" max="10" width="30" bestFit="1" customWidth="1"/>
    <col min="11" max="11" width="14.21875" customWidth="1"/>
    <col min="13" max="13" width="14.77734375" customWidth="1"/>
    <col min="15" max="15" width="12.88671875" customWidth="1"/>
    <col min="16" max="16" width="15.109375" customWidth="1"/>
  </cols>
  <sheetData>
    <row r="2" spans="2:22" ht="18" x14ac:dyDescent="0.35">
      <c r="B2" s="2" t="s">
        <v>12</v>
      </c>
    </row>
    <row r="3" spans="2:22" x14ac:dyDescent="0.3">
      <c r="K3" s="12" t="s">
        <v>142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3"/>
    </row>
    <row r="4" spans="2:22" ht="16.2" x14ac:dyDescent="0.35">
      <c r="D4" s="101" t="s">
        <v>16</v>
      </c>
      <c r="E4" s="102"/>
      <c r="F4" s="103"/>
      <c r="G4" s="3"/>
      <c r="H4" s="3"/>
      <c r="I4" s="3"/>
    </row>
    <row r="5" spans="2:22" ht="15" x14ac:dyDescent="0.35">
      <c r="D5" s="60" t="s">
        <v>13</v>
      </c>
      <c r="E5" s="60" t="s">
        <v>14</v>
      </c>
      <c r="F5" s="60" t="s">
        <v>15</v>
      </c>
      <c r="G5" s="3"/>
      <c r="H5" s="3"/>
      <c r="I5" s="3"/>
      <c r="O5" s="122" t="s">
        <v>143</v>
      </c>
      <c r="P5" s="123" t="s">
        <v>144</v>
      </c>
    </row>
    <row r="6" spans="2:22" ht="15" x14ac:dyDescent="0.35">
      <c r="D6" s="71" t="s">
        <v>17</v>
      </c>
      <c r="E6" s="79">
        <v>4892.1899999999996</v>
      </c>
      <c r="F6" s="80">
        <f t="shared" ref="F6:F11" si="0">E6/$K$28</f>
        <v>7.9791668977251443E-2</v>
      </c>
      <c r="G6" s="3"/>
      <c r="H6" s="3"/>
      <c r="I6" s="3"/>
      <c r="O6" s="37" t="s">
        <v>17</v>
      </c>
      <c r="P6" s="124">
        <v>4892.1899999999996</v>
      </c>
    </row>
    <row r="7" spans="2:22" ht="15" x14ac:dyDescent="0.35">
      <c r="D7" s="71" t="s">
        <v>18</v>
      </c>
      <c r="E7" s="79">
        <v>4336.01</v>
      </c>
      <c r="F7" s="80">
        <f t="shared" si="0"/>
        <v>7.0720367484102639E-2</v>
      </c>
      <c r="G7" s="3"/>
      <c r="H7" s="3"/>
      <c r="I7" s="3"/>
      <c r="O7" s="37" t="s">
        <v>18</v>
      </c>
      <c r="P7" s="124">
        <v>4336.01</v>
      </c>
    </row>
    <row r="8" spans="2:22" ht="15" x14ac:dyDescent="0.35">
      <c r="D8" s="71" t="s">
        <v>19</v>
      </c>
      <c r="E8" s="79">
        <v>4245.3100000000004</v>
      </c>
      <c r="F8" s="80">
        <f t="shared" si="0"/>
        <v>6.9241049555682707E-2</v>
      </c>
      <c r="G8" s="3"/>
      <c r="H8" s="3"/>
      <c r="I8" s="3"/>
      <c r="O8" s="37" t="s">
        <v>19</v>
      </c>
      <c r="P8" s="124">
        <v>4245.3100000000004</v>
      </c>
    </row>
    <row r="9" spans="2:22" ht="15" x14ac:dyDescent="0.35">
      <c r="D9" s="71" t="s">
        <v>20</v>
      </c>
      <c r="E9" s="79">
        <v>4118.46</v>
      </c>
      <c r="F9" s="80">
        <f t="shared" si="0"/>
        <v>6.717212475722549E-2</v>
      </c>
      <c r="G9" s="3"/>
      <c r="H9" s="3"/>
      <c r="I9" s="3"/>
      <c r="O9" s="37" t="s">
        <v>20</v>
      </c>
      <c r="P9" s="124">
        <v>4118.46</v>
      </c>
    </row>
    <row r="10" spans="2:22" ht="16.2" x14ac:dyDescent="0.45">
      <c r="D10" s="71" t="s">
        <v>21</v>
      </c>
      <c r="E10" s="81">
        <v>4002.48</v>
      </c>
      <c r="F10" s="82">
        <f t="shared" si="0"/>
        <v>6.528048977003538E-2</v>
      </c>
      <c r="G10" s="3"/>
      <c r="H10" s="3"/>
      <c r="I10" s="3"/>
      <c r="O10" s="37" t="s">
        <v>21</v>
      </c>
      <c r="P10" s="124">
        <v>4002.48</v>
      </c>
    </row>
    <row r="11" spans="2:22" ht="15" x14ac:dyDescent="0.35">
      <c r="B11" s="3"/>
      <c r="C11" s="3"/>
      <c r="D11" s="19" t="s">
        <v>23</v>
      </c>
      <c r="E11" s="83">
        <f>SUM(E6:E10)</f>
        <v>21594.45</v>
      </c>
      <c r="F11" s="84">
        <f t="shared" si="0"/>
        <v>0.35220570054429767</v>
      </c>
      <c r="G11" s="3"/>
      <c r="H11" s="3"/>
      <c r="I11" s="3"/>
      <c r="O11" s="37" t="s">
        <v>145</v>
      </c>
      <c r="P11" s="124">
        <v>3966.38</v>
      </c>
    </row>
    <row r="12" spans="2:22" ht="15" x14ac:dyDescent="0.35">
      <c r="F12" s="3"/>
      <c r="G12" s="3"/>
      <c r="H12" s="3"/>
      <c r="I12" s="3"/>
      <c r="O12" s="37" t="s">
        <v>146</v>
      </c>
      <c r="P12" s="124">
        <v>3951.84</v>
      </c>
    </row>
    <row r="13" spans="2:22" ht="15" x14ac:dyDescent="0.35">
      <c r="O13" s="37" t="s">
        <v>147</v>
      </c>
      <c r="P13" s="124">
        <v>3934.47</v>
      </c>
    </row>
    <row r="14" spans="2:22" ht="15" x14ac:dyDescent="0.35">
      <c r="O14" s="37" t="s">
        <v>148</v>
      </c>
      <c r="P14" s="124">
        <v>3922.18</v>
      </c>
    </row>
    <row r="15" spans="2:22" ht="15" x14ac:dyDescent="0.35">
      <c r="O15" s="37" t="s">
        <v>149</v>
      </c>
      <c r="P15" s="124">
        <v>3782.26</v>
      </c>
    </row>
    <row r="16" spans="2:22" ht="15" x14ac:dyDescent="0.35">
      <c r="O16" s="37" t="s">
        <v>150</v>
      </c>
      <c r="P16" s="124">
        <v>3749.65</v>
      </c>
    </row>
    <row r="17" spans="10:16" ht="15" x14ac:dyDescent="0.35">
      <c r="O17" s="37" t="s">
        <v>151</v>
      </c>
      <c r="P17" s="124">
        <v>3401.27</v>
      </c>
    </row>
    <row r="18" spans="10:16" ht="15" x14ac:dyDescent="0.35">
      <c r="O18" s="37" t="s">
        <v>152</v>
      </c>
      <c r="P18" s="124">
        <v>3353.38</v>
      </c>
    </row>
    <row r="19" spans="10:16" ht="15" x14ac:dyDescent="0.35">
      <c r="O19" s="37" t="s">
        <v>153</v>
      </c>
      <c r="P19" s="124">
        <v>3309.39</v>
      </c>
    </row>
    <row r="20" spans="10:16" ht="15" x14ac:dyDescent="0.35">
      <c r="O20" s="37" t="s">
        <v>154</v>
      </c>
      <c r="P20" s="124">
        <v>3227.36</v>
      </c>
    </row>
    <row r="21" spans="10:16" ht="15" x14ac:dyDescent="0.35">
      <c r="O21" s="37" t="s">
        <v>155</v>
      </c>
      <c r="P21" s="124">
        <v>3071.52</v>
      </c>
    </row>
    <row r="22" spans="10:16" ht="15" x14ac:dyDescent="0.35">
      <c r="O22" s="40" t="s">
        <v>156</v>
      </c>
      <c r="P22" s="125">
        <v>47.89</v>
      </c>
    </row>
    <row r="28" spans="10:16" x14ac:dyDescent="0.3">
      <c r="J28" s="85" t="s">
        <v>22</v>
      </c>
      <c r="K28" s="86">
        <v>61312.04</v>
      </c>
      <c r="L28" s="3"/>
    </row>
  </sheetData>
  <mergeCells count="1">
    <mergeCell ref="D4:F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B1C16-D68E-4906-9FEE-7090D9444966}">
  <dimension ref="A1:AQ121"/>
  <sheetViews>
    <sheetView tabSelected="1" topLeftCell="AD1" zoomScale="85" zoomScaleNormal="85" workbookViewId="0">
      <selection activeCell="AQ42" sqref="AQ42:AQ51"/>
    </sheetView>
  </sheetViews>
  <sheetFormatPr defaultRowHeight="15" x14ac:dyDescent="0.35"/>
  <cols>
    <col min="2" max="2" width="20.109375" customWidth="1"/>
    <col min="4" max="4" width="15.44140625" customWidth="1"/>
    <col min="9" max="9" width="13.88671875" customWidth="1"/>
    <col min="11" max="11" width="36.21875" style="3" bestFit="1" customWidth="1"/>
    <col min="12" max="12" width="17.21875" style="3" bestFit="1" customWidth="1"/>
    <col min="13" max="13" width="15.6640625" style="3" bestFit="1" customWidth="1"/>
    <col min="15" max="15" width="22.21875" style="1" bestFit="1" customWidth="1"/>
    <col min="16" max="16" width="12.77734375" style="1" bestFit="1" customWidth="1"/>
    <col min="17" max="17" width="8.5546875" style="105" bestFit="1" customWidth="1"/>
    <col min="18" max="18" width="16.44140625" style="63" bestFit="1" customWidth="1"/>
    <col min="19" max="19" width="8.88671875" style="1"/>
    <col min="20" max="20" width="25.77734375" style="1" bestFit="1" customWidth="1"/>
    <col min="21" max="21" width="12.77734375" style="1" bestFit="1" customWidth="1"/>
    <col min="22" max="22" width="8.5546875" style="105" bestFit="1" customWidth="1"/>
    <col min="23" max="23" width="16.44140625" style="63" bestFit="1" customWidth="1"/>
    <col min="25" max="25" width="22.21875" style="1" bestFit="1" customWidth="1"/>
    <col min="26" max="26" width="12.77734375" style="1" bestFit="1" customWidth="1"/>
    <col min="27" max="27" width="8.5546875" style="105" customWidth="1"/>
    <col min="28" max="28" width="16.44140625" style="63" bestFit="1" customWidth="1"/>
    <col min="29" max="29" width="8.88671875" style="1"/>
    <col min="30" max="30" width="22.21875" style="1" bestFit="1" customWidth="1"/>
    <col min="31" max="31" width="12.77734375" style="1" bestFit="1" customWidth="1"/>
    <col min="32" max="32" width="8.5546875" style="105" customWidth="1"/>
    <col min="33" max="33" width="16.44140625" style="63" bestFit="1" customWidth="1"/>
    <col min="34" max="34" width="8.88671875" style="1"/>
    <col min="35" max="35" width="21.5546875" style="1" bestFit="1" customWidth="1"/>
    <col min="36" max="36" width="12.77734375" style="1" bestFit="1" customWidth="1"/>
    <col min="37" max="37" width="14.44140625" style="105" bestFit="1" customWidth="1"/>
    <col min="38" max="38" width="16.44140625" style="63" bestFit="1" customWidth="1"/>
    <col min="40" max="40" width="23" style="1" bestFit="1" customWidth="1"/>
    <col min="41" max="41" width="12.77734375" style="1" bestFit="1" customWidth="1"/>
    <col min="42" max="42" width="8.33203125" style="1" bestFit="1" customWidth="1"/>
    <col min="43" max="43" width="16.44140625" style="63" bestFit="1" customWidth="1"/>
  </cols>
  <sheetData>
    <row r="1" spans="1:43" x14ac:dyDescent="0.35">
      <c r="K1" s="65" t="s">
        <v>24</v>
      </c>
      <c r="L1" s="66" t="s">
        <v>25</v>
      </c>
      <c r="M1" s="67" t="s">
        <v>26</v>
      </c>
      <c r="O1" s="107" t="s">
        <v>572</v>
      </c>
      <c r="P1" s="108"/>
      <c r="Q1" s="108"/>
      <c r="R1" s="109"/>
      <c r="T1" s="107" t="s">
        <v>573</v>
      </c>
      <c r="U1" s="108"/>
      <c r="V1" s="108"/>
      <c r="W1" s="109"/>
      <c r="X1" s="104"/>
      <c r="Y1" s="107" t="s">
        <v>574</v>
      </c>
      <c r="Z1" s="108"/>
      <c r="AA1" s="108"/>
      <c r="AB1" s="109"/>
      <c r="AC1" s="105"/>
      <c r="AD1" s="107" t="s">
        <v>575</v>
      </c>
      <c r="AE1" s="108"/>
      <c r="AF1" s="108"/>
      <c r="AG1" s="109"/>
      <c r="AH1" s="105"/>
      <c r="AI1" s="107" t="s">
        <v>576</v>
      </c>
      <c r="AJ1" s="112"/>
      <c r="AK1" s="112"/>
      <c r="AL1" s="113"/>
      <c r="AN1" s="107" t="s">
        <v>581</v>
      </c>
      <c r="AO1" s="108"/>
      <c r="AP1" s="108"/>
      <c r="AQ1" s="109"/>
    </row>
    <row r="2" spans="1:43" ht="18" x14ac:dyDescent="0.35">
      <c r="B2" s="2" t="s">
        <v>167</v>
      </c>
      <c r="K2" s="71" t="s">
        <v>27</v>
      </c>
      <c r="L2" s="3">
        <v>60</v>
      </c>
      <c r="M2" s="72">
        <v>6034.78</v>
      </c>
      <c r="O2" s="110" t="s">
        <v>235</v>
      </c>
      <c r="P2" s="110" t="s">
        <v>207</v>
      </c>
      <c r="Q2" s="110" t="s">
        <v>24</v>
      </c>
      <c r="R2" s="111" t="s">
        <v>144</v>
      </c>
      <c r="S2" s="105"/>
      <c r="T2" s="110" t="s">
        <v>235</v>
      </c>
      <c r="U2" s="110" t="s">
        <v>207</v>
      </c>
      <c r="V2" s="110" t="s">
        <v>24</v>
      </c>
      <c r="W2" s="111" t="s">
        <v>144</v>
      </c>
      <c r="Y2" s="110" t="s">
        <v>235</v>
      </c>
      <c r="Z2" s="110" t="s">
        <v>207</v>
      </c>
      <c r="AA2" s="110" t="s">
        <v>24</v>
      </c>
      <c r="AB2" s="111" t="s">
        <v>144</v>
      </c>
      <c r="AC2" s="105"/>
      <c r="AD2" s="110" t="s">
        <v>235</v>
      </c>
      <c r="AE2" s="110" t="s">
        <v>207</v>
      </c>
      <c r="AF2" s="110" t="s">
        <v>24</v>
      </c>
      <c r="AG2" s="111" t="s">
        <v>144</v>
      </c>
      <c r="AH2" s="105"/>
      <c r="AI2" s="110" t="s">
        <v>235</v>
      </c>
      <c r="AJ2" s="110" t="s">
        <v>207</v>
      </c>
      <c r="AK2" s="110" t="s">
        <v>24</v>
      </c>
      <c r="AL2" s="111" t="s">
        <v>144</v>
      </c>
      <c r="AN2" s="110" t="s">
        <v>235</v>
      </c>
      <c r="AO2" s="110" t="s">
        <v>207</v>
      </c>
      <c r="AP2" s="110" t="s">
        <v>24</v>
      </c>
      <c r="AQ2" s="111" t="s">
        <v>144</v>
      </c>
    </row>
    <row r="3" spans="1:43" x14ac:dyDescent="0.35">
      <c r="K3" s="71" t="s">
        <v>28</v>
      </c>
      <c r="L3" s="3">
        <v>53</v>
      </c>
      <c r="M3" s="72">
        <v>5251.03</v>
      </c>
      <c r="O3" s="114" t="s">
        <v>236</v>
      </c>
      <c r="P3" s="115" t="s">
        <v>150</v>
      </c>
      <c r="Q3" s="116" t="s">
        <v>27</v>
      </c>
      <c r="R3" s="117">
        <v>67.91</v>
      </c>
      <c r="T3" s="114" t="s">
        <v>268</v>
      </c>
      <c r="U3" s="115" t="s">
        <v>145</v>
      </c>
      <c r="V3" s="116" t="s">
        <v>30</v>
      </c>
      <c r="W3" s="117">
        <v>29.97</v>
      </c>
      <c r="Y3" s="114" t="s">
        <v>419</v>
      </c>
      <c r="Z3" s="115" t="s">
        <v>21</v>
      </c>
      <c r="AA3" s="116" t="s">
        <v>28</v>
      </c>
      <c r="AB3" s="117">
        <v>35.950000000000003</v>
      </c>
      <c r="AD3" s="114" t="s">
        <v>364</v>
      </c>
      <c r="AE3" s="115" t="s">
        <v>154</v>
      </c>
      <c r="AF3" s="116" t="s">
        <v>31</v>
      </c>
      <c r="AG3" s="117">
        <v>31.96</v>
      </c>
      <c r="AI3" s="114" t="s">
        <v>283</v>
      </c>
      <c r="AJ3" s="115" t="s">
        <v>150</v>
      </c>
      <c r="AK3" s="116" t="s">
        <v>29</v>
      </c>
      <c r="AL3" s="117">
        <v>32.950000000000003</v>
      </c>
      <c r="AN3" s="29" t="s">
        <v>290</v>
      </c>
      <c r="AO3" s="118" t="s">
        <v>149</v>
      </c>
      <c r="AP3" s="118" t="s">
        <v>39</v>
      </c>
      <c r="AQ3" s="61">
        <v>18.98</v>
      </c>
    </row>
    <row r="4" spans="1:43" x14ac:dyDescent="0.35">
      <c r="A4" s="3"/>
      <c r="C4" s="3"/>
      <c r="D4" s="3"/>
      <c r="F4" s="94" t="s">
        <v>140</v>
      </c>
      <c r="G4" s="95"/>
      <c r="H4" s="95"/>
      <c r="I4" s="96"/>
      <c r="K4" s="71" t="s">
        <v>29</v>
      </c>
      <c r="L4" s="3">
        <v>36</v>
      </c>
      <c r="M4" s="72">
        <v>3685.31</v>
      </c>
      <c r="O4" s="29" t="s">
        <v>237</v>
      </c>
      <c r="P4" s="118" t="s">
        <v>147</v>
      </c>
      <c r="Q4" s="119" t="s">
        <v>27</v>
      </c>
      <c r="R4" s="61">
        <v>52.92</v>
      </c>
      <c r="T4" s="29" t="s">
        <v>336</v>
      </c>
      <c r="U4" s="118" t="s">
        <v>21</v>
      </c>
      <c r="V4" s="119" t="s">
        <v>30</v>
      </c>
      <c r="W4" s="61">
        <v>25.97</v>
      </c>
      <c r="Y4" s="29" t="s">
        <v>290</v>
      </c>
      <c r="Z4" s="118" t="s">
        <v>149</v>
      </c>
      <c r="AA4" s="119" t="s">
        <v>28</v>
      </c>
      <c r="AB4" s="61">
        <v>34.96</v>
      </c>
      <c r="AD4" s="29" t="s">
        <v>280</v>
      </c>
      <c r="AE4" s="118" t="s">
        <v>18</v>
      </c>
      <c r="AF4" s="119" t="s">
        <v>31</v>
      </c>
      <c r="AG4" s="61">
        <v>28.96</v>
      </c>
      <c r="AI4" s="29" t="s">
        <v>338</v>
      </c>
      <c r="AJ4" s="118" t="s">
        <v>20</v>
      </c>
      <c r="AK4" s="119" t="s">
        <v>29</v>
      </c>
      <c r="AL4" s="61">
        <v>26.96</v>
      </c>
      <c r="AN4" s="29" t="s">
        <v>578</v>
      </c>
      <c r="AO4" s="118" t="s">
        <v>19</v>
      </c>
      <c r="AP4" s="118" t="s">
        <v>39</v>
      </c>
      <c r="AQ4" s="61">
        <v>15.98</v>
      </c>
    </row>
    <row r="5" spans="1:43" ht="16.2" x14ac:dyDescent="0.35">
      <c r="A5" s="3"/>
      <c r="B5" s="101" t="s">
        <v>135</v>
      </c>
      <c r="C5" s="102"/>
      <c r="D5" s="103"/>
      <c r="F5" s="17" t="s">
        <v>165</v>
      </c>
      <c r="G5" s="4"/>
      <c r="H5" s="4"/>
      <c r="I5" s="18">
        <v>599</v>
      </c>
      <c r="K5" s="71" t="s">
        <v>30</v>
      </c>
      <c r="L5" s="3">
        <v>31</v>
      </c>
      <c r="M5" s="72">
        <v>3122.51</v>
      </c>
      <c r="O5" s="29" t="s">
        <v>238</v>
      </c>
      <c r="P5" s="118" t="s">
        <v>153</v>
      </c>
      <c r="Q5" s="119" t="s">
        <v>27</v>
      </c>
      <c r="R5" s="61">
        <v>41.93</v>
      </c>
      <c r="T5" s="29" t="s">
        <v>262</v>
      </c>
      <c r="U5" s="118" t="s">
        <v>20</v>
      </c>
      <c r="V5" s="119" t="s">
        <v>30</v>
      </c>
      <c r="W5" s="61">
        <v>23.96</v>
      </c>
      <c r="Y5" s="29" t="s">
        <v>420</v>
      </c>
      <c r="Z5" s="118" t="s">
        <v>155</v>
      </c>
      <c r="AA5" s="119" t="s">
        <v>28</v>
      </c>
      <c r="AB5" s="61">
        <v>32.93</v>
      </c>
      <c r="AD5" s="29" t="s">
        <v>482</v>
      </c>
      <c r="AE5" s="118" t="s">
        <v>151</v>
      </c>
      <c r="AF5" s="119" t="s">
        <v>31</v>
      </c>
      <c r="AG5" s="61">
        <v>26.96</v>
      </c>
      <c r="AI5" s="29" t="s">
        <v>243</v>
      </c>
      <c r="AJ5" s="118" t="s">
        <v>21</v>
      </c>
      <c r="AK5" s="119" t="s">
        <v>29</v>
      </c>
      <c r="AL5" s="61">
        <v>24.97</v>
      </c>
      <c r="AN5" s="29" t="s">
        <v>317</v>
      </c>
      <c r="AO5" s="118" t="s">
        <v>19</v>
      </c>
      <c r="AP5" s="118" t="s">
        <v>39</v>
      </c>
      <c r="AQ5" s="61">
        <v>15.97</v>
      </c>
    </row>
    <row r="6" spans="1:43" x14ac:dyDescent="0.35">
      <c r="A6" s="3">
        <v>1</v>
      </c>
      <c r="B6" s="71" t="s">
        <v>27</v>
      </c>
      <c r="C6" s="3">
        <v>60</v>
      </c>
      <c r="D6" s="72">
        <v>6034.78</v>
      </c>
      <c r="F6" s="17" t="s">
        <v>166</v>
      </c>
      <c r="G6" s="4"/>
      <c r="H6" s="4"/>
      <c r="I6" s="18">
        <v>108</v>
      </c>
      <c r="K6" s="71" t="s">
        <v>31</v>
      </c>
      <c r="L6" s="3">
        <v>30</v>
      </c>
      <c r="M6" s="72">
        <v>2984.82</v>
      </c>
      <c r="O6" s="29" t="s">
        <v>239</v>
      </c>
      <c r="P6" s="118" t="s">
        <v>150</v>
      </c>
      <c r="Q6" s="119" t="s">
        <v>27</v>
      </c>
      <c r="R6" s="61">
        <v>38.93</v>
      </c>
      <c r="T6" s="29" t="s">
        <v>337</v>
      </c>
      <c r="U6" s="118" t="s">
        <v>149</v>
      </c>
      <c r="V6" s="119" t="s">
        <v>30</v>
      </c>
      <c r="W6" s="61">
        <v>23.96</v>
      </c>
      <c r="Y6" s="29" t="s">
        <v>421</v>
      </c>
      <c r="Z6" s="118" t="s">
        <v>149</v>
      </c>
      <c r="AA6" s="119" t="s">
        <v>28</v>
      </c>
      <c r="AB6" s="61">
        <v>27.96</v>
      </c>
      <c r="AD6" s="29" t="s">
        <v>483</v>
      </c>
      <c r="AE6" s="118" t="s">
        <v>146</v>
      </c>
      <c r="AF6" s="119" t="s">
        <v>31</v>
      </c>
      <c r="AG6" s="61">
        <v>26.95</v>
      </c>
      <c r="AI6" s="29" t="s">
        <v>524</v>
      </c>
      <c r="AJ6" s="118" t="s">
        <v>148</v>
      </c>
      <c r="AK6" s="119" t="s">
        <v>29</v>
      </c>
      <c r="AL6" s="61">
        <v>23.97</v>
      </c>
      <c r="AN6" s="29" t="s">
        <v>425</v>
      </c>
      <c r="AO6" s="118" t="s">
        <v>19</v>
      </c>
      <c r="AP6" s="118" t="s">
        <v>39</v>
      </c>
      <c r="AQ6" s="61">
        <v>14.97</v>
      </c>
    </row>
    <row r="7" spans="1:43" x14ac:dyDescent="0.35">
      <c r="A7" s="3">
        <v>2</v>
      </c>
      <c r="B7" s="71" t="s">
        <v>28</v>
      </c>
      <c r="C7" s="3">
        <v>53</v>
      </c>
      <c r="D7" s="72">
        <v>5251.03</v>
      </c>
      <c r="F7" s="19" t="s">
        <v>157</v>
      </c>
      <c r="G7" s="20"/>
      <c r="H7" s="20"/>
      <c r="I7" s="28">
        <v>61312.04</v>
      </c>
      <c r="K7" s="71" t="s">
        <v>32</v>
      </c>
      <c r="L7" s="3">
        <v>28</v>
      </c>
      <c r="M7" s="72">
        <v>2919.19</v>
      </c>
      <c r="O7" s="29" t="s">
        <v>240</v>
      </c>
      <c r="P7" s="118" t="s">
        <v>20</v>
      </c>
      <c r="Q7" s="119" t="s">
        <v>27</v>
      </c>
      <c r="R7" s="61">
        <v>36.950000000000003</v>
      </c>
      <c r="T7" s="29" t="s">
        <v>313</v>
      </c>
      <c r="U7" s="118" t="s">
        <v>145</v>
      </c>
      <c r="V7" s="119" t="s">
        <v>30</v>
      </c>
      <c r="W7" s="61">
        <v>21.97</v>
      </c>
      <c r="Y7" s="29" t="s">
        <v>422</v>
      </c>
      <c r="Z7" s="118" t="s">
        <v>148</v>
      </c>
      <c r="AA7" s="119" t="s">
        <v>28</v>
      </c>
      <c r="AB7" s="61">
        <v>27.95</v>
      </c>
      <c r="AD7" s="29" t="s">
        <v>419</v>
      </c>
      <c r="AE7" s="118" t="s">
        <v>21</v>
      </c>
      <c r="AF7" s="119" t="s">
        <v>31</v>
      </c>
      <c r="AG7" s="61">
        <v>23.97</v>
      </c>
      <c r="AI7" s="29" t="s">
        <v>291</v>
      </c>
      <c r="AJ7" s="118" t="s">
        <v>18</v>
      </c>
      <c r="AK7" s="119" t="s">
        <v>29</v>
      </c>
      <c r="AL7" s="61">
        <v>22.97</v>
      </c>
      <c r="AN7" s="29" t="s">
        <v>379</v>
      </c>
      <c r="AO7" s="118" t="s">
        <v>145</v>
      </c>
      <c r="AP7" s="118" t="s">
        <v>39</v>
      </c>
      <c r="AQ7" s="61">
        <v>13.98</v>
      </c>
    </row>
    <row r="8" spans="1:43" x14ac:dyDescent="0.35">
      <c r="A8" s="3">
        <v>3</v>
      </c>
      <c r="B8" s="71" t="s">
        <v>29</v>
      </c>
      <c r="C8" s="3">
        <v>36</v>
      </c>
      <c r="D8" s="72">
        <v>3685.31</v>
      </c>
      <c r="K8" s="71" t="s">
        <v>33</v>
      </c>
      <c r="L8" s="3">
        <v>28</v>
      </c>
      <c r="M8" s="72">
        <v>2765.62</v>
      </c>
      <c r="O8" s="29" t="s">
        <v>241</v>
      </c>
      <c r="P8" s="118" t="s">
        <v>18</v>
      </c>
      <c r="Q8" s="119" t="s">
        <v>27</v>
      </c>
      <c r="R8" s="61">
        <v>30.96</v>
      </c>
      <c r="T8" s="29" t="s">
        <v>329</v>
      </c>
      <c r="U8" s="118" t="s">
        <v>18</v>
      </c>
      <c r="V8" s="119" t="s">
        <v>30</v>
      </c>
      <c r="W8" s="61">
        <v>21.97</v>
      </c>
      <c r="Y8" s="29" t="s">
        <v>423</v>
      </c>
      <c r="Z8" s="118" t="s">
        <v>145</v>
      </c>
      <c r="AA8" s="119" t="s">
        <v>28</v>
      </c>
      <c r="AB8" s="61">
        <v>26.97</v>
      </c>
      <c r="AD8" s="29" t="s">
        <v>459</v>
      </c>
      <c r="AE8" s="118" t="s">
        <v>146</v>
      </c>
      <c r="AF8" s="119" t="s">
        <v>31</v>
      </c>
      <c r="AG8" s="61">
        <v>22.97</v>
      </c>
      <c r="AI8" s="29" t="s">
        <v>525</v>
      </c>
      <c r="AJ8" s="118" t="s">
        <v>150</v>
      </c>
      <c r="AK8" s="119" t="s">
        <v>29</v>
      </c>
      <c r="AL8" s="61">
        <v>21.96</v>
      </c>
      <c r="AN8" s="29" t="s">
        <v>419</v>
      </c>
      <c r="AO8" s="118" t="s">
        <v>21</v>
      </c>
      <c r="AP8" s="118" t="s">
        <v>39</v>
      </c>
      <c r="AQ8" s="61">
        <v>12.98</v>
      </c>
    </row>
    <row r="9" spans="1:43" x14ac:dyDescent="0.35">
      <c r="A9" s="3">
        <v>4</v>
      </c>
      <c r="B9" s="71" t="s">
        <v>30</v>
      </c>
      <c r="C9" s="3">
        <v>31</v>
      </c>
      <c r="D9" s="72">
        <v>3122.51</v>
      </c>
      <c r="K9" s="71" t="s">
        <v>34</v>
      </c>
      <c r="L9" s="3">
        <v>20</v>
      </c>
      <c r="M9" s="72">
        <v>2219.6999999999998</v>
      </c>
      <c r="O9" s="29" t="s">
        <v>242</v>
      </c>
      <c r="P9" s="118" t="s">
        <v>152</v>
      </c>
      <c r="Q9" s="119" t="s">
        <v>27</v>
      </c>
      <c r="R9" s="61">
        <v>30.95</v>
      </c>
      <c r="T9" s="29" t="s">
        <v>338</v>
      </c>
      <c r="U9" s="118" t="s">
        <v>20</v>
      </c>
      <c r="V9" s="119" t="s">
        <v>30</v>
      </c>
      <c r="W9" s="61">
        <v>21.97</v>
      </c>
      <c r="Y9" s="29" t="s">
        <v>401</v>
      </c>
      <c r="Z9" s="118" t="s">
        <v>19</v>
      </c>
      <c r="AA9" s="119" t="s">
        <v>28</v>
      </c>
      <c r="AB9" s="61">
        <v>25.97</v>
      </c>
      <c r="AD9" s="29" t="s">
        <v>484</v>
      </c>
      <c r="AE9" s="118" t="s">
        <v>147</v>
      </c>
      <c r="AF9" s="119" t="s">
        <v>31</v>
      </c>
      <c r="AG9" s="61">
        <v>22.96</v>
      </c>
      <c r="AI9" s="29" t="s">
        <v>421</v>
      </c>
      <c r="AJ9" s="118" t="s">
        <v>149</v>
      </c>
      <c r="AK9" s="119" t="s">
        <v>29</v>
      </c>
      <c r="AL9" s="61">
        <v>20.98</v>
      </c>
      <c r="AN9" s="29" t="s">
        <v>579</v>
      </c>
      <c r="AO9" s="118" t="s">
        <v>152</v>
      </c>
      <c r="AP9" s="118" t="s">
        <v>39</v>
      </c>
      <c r="AQ9" s="61">
        <v>12.98</v>
      </c>
    </row>
    <row r="10" spans="1:43" x14ac:dyDescent="0.35">
      <c r="A10" s="3">
        <v>5</v>
      </c>
      <c r="B10" s="71" t="s">
        <v>31</v>
      </c>
      <c r="C10" s="3">
        <v>30</v>
      </c>
      <c r="D10" s="72">
        <v>2984.82</v>
      </c>
      <c r="K10" s="71" t="s">
        <v>35</v>
      </c>
      <c r="L10" s="3">
        <v>15</v>
      </c>
      <c r="M10" s="72">
        <v>1498.49</v>
      </c>
      <c r="O10" s="29" t="s">
        <v>243</v>
      </c>
      <c r="P10" s="118" t="s">
        <v>21</v>
      </c>
      <c r="Q10" s="119" t="s">
        <v>27</v>
      </c>
      <c r="R10" s="61">
        <v>27.97</v>
      </c>
      <c r="T10" s="29" t="s">
        <v>339</v>
      </c>
      <c r="U10" s="118" t="s">
        <v>153</v>
      </c>
      <c r="V10" s="119" t="s">
        <v>30</v>
      </c>
      <c r="W10" s="61">
        <v>21.97</v>
      </c>
      <c r="Y10" s="29" t="s">
        <v>424</v>
      </c>
      <c r="Z10" s="118" t="s">
        <v>21</v>
      </c>
      <c r="AA10" s="119" t="s">
        <v>28</v>
      </c>
      <c r="AB10" s="61">
        <v>25.96</v>
      </c>
      <c r="AD10" s="29" t="s">
        <v>344</v>
      </c>
      <c r="AE10" s="118" t="s">
        <v>145</v>
      </c>
      <c r="AF10" s="119" t="s">
        <v>31</v>
      </c>
      <c r="AG10" s="61">
        <v>21.97</v>
      </c>
      <c r="AI10" s="29" t="s">
        <v>526</v>
      </c>
      <c r="AJ10" s="118" t="s">
        <v>18</v>
      </c>
      <c r="AK10" s="119" t="s">
        <v>29</v>
      </c>
      <c r="AL10" s="61">
        <v>19.96</v>
      </c>
      <c r="AN10" s="29" t="s">
        <v>580</v>
      </c>
      <c r="AO10" s="118" t="s">
        <v>17</v>
      </c>
      <c r="AP10" s="118" t="s">
        <v>39</v>
      </c>
      <c r="AQ10" s="61">
        <v>12.98</v>
      </c>
    </row>
    <row r="11" spans="1:43" x14ac:dyDescent="0.35">
      <c r="A11" s="3">
        <v>6</v>
      </c>
      <c r="B11" s="71" t="s">
        <v>32</v>
      </c>
      <c r="C11" s="3">
        <v>28</v>
      </c>
      <c r="D11" s="72">
        <v>2919.19</v>
      </c>
      <c r="K11" s="71" t="s">
        <v>36</v>
      </c>
      <c r="L11" s="3">
        <v>14</v>
      </c>
      <c r="M11" s="72">
        <v>1352.69</v>
      </c>
      <c r="O11" s="29" t="s">
        <v>244</v>
      </c>
      <c r="P11" s="118" t="s">
        <v>20</v>
      </c>
      <c r="Q11" s="119" t="s">
        <v>27</v>
      </c>
      <c r="R11" s="61">
        <v>27.96</v>
      </c>
      <c r="T11" s="29" t="s">
        <v>340</v>
      </c>
      <c r="U11" s="118" t="s">
        <v>20</v>
      </c>
      <c r="V11" s="119" t="s">
        <v>30</v>
      </c>
      <c r="W11" s="61">
        <v>21.96</v>
      </c>
      <c r="Y11" s="29" t="s">
        <v>245</v>
      </c>
      <c r="Z11" s="118" t="s">
        <v>155</v>
      </c>
      <c r="AA11" s="119" t="s">
        <v>28</v>
      </c>
      <c r="AB11" s="61">
        <v>25.96</v>
      </c>
      <c r="AD11" s="29" t="s">
        <v>431</v>
      </c>
      <c r="AE11" s="118" t="s">
        <v>20</v>
      </c>
      <c r="AF11" s="119" t="s">
        <v>31</v>
      </c>
      <c r="AG11" s="61">
        <v>20.96</v>
      </c>
      <c r="AI11" s="29" t="s">
        <v>334</v>
      </c>
      <c r="AJ11" s="118" t="s">
        <v>155</v>
      </c>
      <c r="AK11" s="119" t="s">
        <v>29</v>
      </c>
      <c r="AL11" s="61">
        <v>19.96</v>
      </c>
      <c r="AN11" s="29" t="s">
        <v>427</v>
      </c>
      <c r="AO11" s="118" t="s">
        <v>21</v>
      </c>
      <c r="AP11" s="118" t="s">
        <v>39</v>
      </c>
      <c r="AQ11" s="61">
        <v>12.98</v>
      </c>
    </row>
    <row r="12" spans="1:43" x14ac:dyDescent="0.35">
      <c r="A12" s="3">
        <v>7</v>
      </c>
      <c r="B12" s="71" t="s">
        <v>33</v>
      </c>
      <c r="C12" s="3">
        <v>28</v>
      </c>
      <c r="D12" s="72">
        <v>2765.62</v>
      </c>
      <c r="K12" s="71" t="s">
        <v>37</v>
      </c>
      <c r="L12" s="3">
        <v>13</v>
      </c>
      <c r="M12" s="72">
        <v>1314.92</v>
      </c>
      <c r="O12" s="120" t="s">
        <v>245</v>
      </c>
      <c r="P12" s="30" t="s">
        <v>155</v>
      </c>
      <c r="Q12" s="121" t="s">
        <v>27</v>
      </c>
      <c r="R12" s="62">
        <v>27.96</v>
      </c>
      <c r="T12" s="120" t="s">
        <v>341</v>
      </c>
      <c r="U12" s="30" t="s">
        <v>20</v>
      </c>
      <c r="V12" s="121" t="s">
        <v>30</v>
      </c>
      <c r="W12" s="62">
        <v>19.97</v>
      </c>
      <c r="Y12" s="120" t="s">
        <v>425</v>
      </c>
      <c r="Z12" s="30" t="s">
        <v>19</v>
      </c>
      <c r="AA12" s="121" t="s">
        <v>28</v>
      </c>
      <c r="AB12" s="62">
        <v>25.95</v>
      </c>
      <c r="AD12" s="120" t="s">
        <v>485</v>
      </c>
      <c r="AE12" s="30" t="s">
        <v>20</v>
      </c>
      <c r="AF12" s="121" t="s">
        <v>31</v>
      </c>
      <c r="AG12" s="62">
        <v>19.98</v>
      </c>
      <c r="AI12" s="120" t="s">
        <v>292</v>
      </c>
      <c r="AJ12" s="30" t="s">
        <v>146</v>
      </c>
      <c r="AK12" s="121" t="s">
        <v>29</v>
      </c>
      <c r="AL12" s="62">
        <v>18.98</v>
      </c>
      <c r="AN12" s="120" t="s">
        <v>239</v>
      </c>
      <c r="AO12" s="30" t="s">
        <v>150</v>
      </c>
      <c r="AP12" s="30" t="s">
        <v>39</v>
      </c>
      <c r="AQ12" s="62">
        <v>11.98</v>
      </c>
    </row>
    <row r="13" spans="1:43" x14ac:dyDescent="0.35">
      <c r="A13" s="3">
        <v>8</v>
      </c>
      <c r="B13" s="71" t="s">
        <v>34</v>
      </c>
      <c r="C13" s="3">
        <v>20</v>
      </c>
      <c r="D13" s="72">
        <v>2219.6999999999998</v>
      </c>
      <c r="K13" s="71" t="s">
        <v>38</v>
      </c>
      <c r="L13" s="3">
        <v>13</v>
      </c>
      <c r="M13" s="72">
        <v>1298.8</v>
      </c>
      <c r="O13" s="29" t="s">
        <v>246</v>
      </c>
      <c r="P13" s="118" t="s">
        <v>145</v>
      </c>
      <c r="Q13" s="119" t="s">
        <v>27</v>
      </c>
      <c r="R13" s="61">
        <v>26.96</v>
      </c>
      <c r="T13" s="29" t="s">
        <v>342</v>
      </c>
      <c r="U13" s="118" t="s">
        <v>145</v>
      </c>
      <c r="V13" s="119" t="s">
        <v>30</v>
      </c>
      <c r="W13" s="61">
        <v>19.97</v>
      </c>
      <c r="Y13" s="29" t="s">
        <v>426</v>
      </c>
      <c r="Z13" s="118" t="s">
        <v>146</v>
      </c>
      <c r="AA13" s="119" t="s">
        <v>28</v>
      </c>
      <c r="AB13" s="61">
        <v>24.97</v>
      </c>
      <c r="AD13" s="29" t="s">
        <v>486</v>
      </c>
      <c r="AE13" s="118" t="s">
        <v>17</v>
      </c>
      <c r="AF13" s="119" t="s">
        <v>31</v>
      </c>
      <c r="AG13" s="61">
        <v>19.97</v>
      </c>
      <c r="AI13" s="29" t="s">
        <v>527</v>
      </c>
      <c r="AJ13" s="118" t="s">
        <v>148</v>
      </c>
      <c r="AK13" s="119" t="s">
        <v>29</v>
      </c>
      <c r="AL13" s="61">
        <v>18.97</v>
      </c>
    </row>
    <row r="14" spans="1:43" x14ac:dyDescent="0.35">
      <c r="A14" s="3">
        <v>9</v>
      </c>
      <c r="B14" s="71" t="s">
        <v>35</v>
      </c>
      <c r="C14" s="3">
        <v>15</v>
      </c>
      <c r="D14" s="72">
        <v>1498.49</v>
      </c>
      <c r="K14" s="71" t="s">
        <v>39</v>
      </c>
      <c r="L14" s="3">
        <v>10</v>
      </c>
      <c r="M14" s="72">
        <v>1155.0999999999999</v>
      </c>
      <c r="O14" s="29" t="s">
        <v>247</v>
      </c>
      <c r="P14" s="118" t="s">
        <v>17</v>
      </c>
      <c r="Q14" s="119" t="s">
        <v>27</v>
      </c>
      <c r="R14" s="61">
        <v>25.97</v>
      </c>
      <c r="T14" s="29" t="s">
        <v>343</v>
      </c>
      <c r="U14" s="118" t="s">
        <v>149</v>
      </c>
      <c r="V14" s="119" t="s">
        <v>30</v>
      </c>
      <c r="W14" s="61">
        <v>19.97</v>
      </c>
      <c r="Y14" s="29" t="s">
        <v>427</v>
      </c>
      <c r="Z14" s="118" t="s">
        <v>21</v>
      </c>
      <c r="AA14" s="119" t="s">
        <v>28</v>
      </c>
      <c r="AB14" s="61">
        <v>24.96</v>
      </c>
      <c r="AD14" s="29" t="s">
        <v>435</v>
      </c>
      <c r="AE14" s="118" t="s">
        <v>148</v>
      </c>
      <c r="AF14" s="119" t="s">
        <v>31</v>
      </c>
      <c r="AG14" s="61">
        <v>17.97</v>
      </c>
      <c r="AI14" s="29" t="s">
        <v>485</v>
      </c>
      <c r="AJ14" s="118" t="s">
        <v>20</v>
      </c>
      <c r="AK14" s="119" t="s">
        <v>29</v>
      </c>
      <c r="AL14" s="61">
        <v>18.97</v>
      </c>
      <c r="AN14" s="107" t="s">
        <v>583</v>
      </c>
      <c r="AO14" s="108"/>
      <c r="AP14" s="108"/>
      <c r="AQ14" s="109"/>
    </row>
    <row r="15" spans="1:43" x14ac:dyDescent="0.35">
      <c r="A15" s="3">
        <v>10</v>
      </c>
      <c r="B15" s="71" t="s">
        <v>36</v>
      </c>
      <c r="C15" s="73">
        <v>14</v>
      </c>
      <c r="D15" s="74">
        <v>1352.69</v>
      </c>
      <c r="K15" s="71" t="s">
        <v>40</v>
      </c>
      <c r="L15" s="3">
        <v>11</v>
      </c>
      <c r="M15" s="72">
        <v>1069.46</v>
      </c>
      <c r="O15" s="29" t="s">
        <v>248</v>
      </c>
      <c r="P15" s="118" t="s">
        <v>151</v>
      </c>
      <c r="Q15" s="119" t="s">
        <v>27</v>
      </c>
      <c r="R15" s="61">
        <v>25.96</v>
      </c>
      <c r="T15" s="29" t="s">
        <v>344</v>
      </c>
      <c r="U15" s="118" t="s">
        <v>145</v>
      </c>
      <c r="V15" s="119" t="s">
        <v>30</v>
      </c>
      <c r="W15" s="61">
        <v>19.95</v>
      </c>
      <c r="Y15" s="29" t="s">
        <v>428</v>
      </c>
      <c r="Z15" s="118" t="s">
        <v>147</v>
      </c>
      <c r="AA15" s="119" t="s">
        <v>28</v>
      </c>
      <c r="AB15" s="61">
        <v>24.95</v>
      </c>
      <c r="AD15" s="29" t="s">
        <v>257</v>
      </c>
      <c r="AE15" s="118" t="s">
        <v>17</v>
      </c>
      <c r="AF15" s="119" t="s">
        <v>31</v>
      </c>
      <c r="AG15" s="61">
        <v>16.98</v>
      </c>
      <c r="AI15" s="29" t="s">
        <v>482</v>
      </c>
      <c r="AJ15" s="118" t="s">
        <v>151</v>
      </c>
      <c r="AK15" s="119" t="s">
        <v>29</v>
      </c>
      <c r="AL15" s="61">
        <v>18.97</v>
      </c>
      <c r="AN15" s="110" t="s">
        <v>235</v>
      </c>
      <c r="AO15" s="110" t="s">
        <v>207</v>
      </c>
      <c r="AP15" s="110" t="s">
        <v>24</v>
      </c>
      <c r="AQ15" s="111" t="s">
        <v>144</v>
      </c>
    </row>
    <row r="16" spans="1:43" x14ac:dyDescent="0.35">
      <c r="A16" s="3"/>
      <c r="B16" s="17" t="s">
        <v>137</v>
      </c>
      <c r="C16" s="4">
        <f>SUM(C6:C15)</f>
        <v>315</v>
      </c>
      <c r="D16" s="75">
        <f>SUM(D6:D15)</f>
        <v>31834.139999999996</v>
      </c>
      <c r="K16" s="71" t="s">
        <v>41</v>
      </c>
      <c r="L16" s="3">
        <v>8</v>
      </c>
      <c r="M16" s="72">
        <v>877.96</v>
      </c>
      <c r="O16" s="29" t="s">
        <v>249</v>
      </c>
      <c r="P16" s="118" t="s">
        <v>153</v>
      </c>
      <c r="Q16" s="119" t="s">
        <v>27</v>
      </c>
      <c r="R16" s="61">
        <v>25.96</v>
      </c>
      <c r="T16" s="29" t="s">
        <v>345</v>
      </c>
      <c r="U16" s="118" t="s">
        <v>154</v>
      </c>
      <c r="V16" s="119" t="s">
        <v>30</v>
      </c>
      <c r="W16" s="61">
        <v>18.97</v>
      </c>
      <c r="Y16" s="29" t="s">
        <v>429</v>
      </c>
      <c r="Z16" s="118" t="s">
        <v>19</v>
      </c>
      <c r="AA16" s="119" t="s">
        <v>28</v>
      </c>
      <c r="AB16" s="61">
        <v>23.97</v>
      </c>
      <c r="AD16" s="29" t="s">
        <v>251</v>
      </c>
      <c r="AE16" s="118" t="s">
        <v>20</v>
      </c>
      <c r="AF16" s="119" t="s">
        <v>31</v>
      </c>
      <c r="AG16" s="61">
        <v>16.97</v>
      </c>
      <c r="AI16" s="29" t="s">
        <v>316</v>
      </c>
      <c r="AJ16" s="118" t="s">
        <v>20</v>
      </c>
      <c r="AK16" s="119" t="s">
        <v>29</v>
      </c>
      <c r="AL16" s="61">
        <v>17.98</v>
      </c>
      <c r="AN16" s="29" t="s">
        <v>243</v>
      </c>
      <c r="AO16" s="118" t="s">
        <v>21</v>
      </c>
      <c r="AP16" s="118" t="s">
        <v>51</v>
      </c>
      <c r="AQ16" s="61">
        <v>18.98</v>
      </c>
    </row>
    <row r="17" spans="2:43" x14ac:dyDescent="0.35">
      <c r="B17" s="19" t="s">
        <v>139</v>
      </c>
      <c r="C17" s="76">
        <f>C16/I5</f>
        <v>0.52587646076794659</v>
      </c>
      <c r="D17" s="77">
        <f>D16/I7</f>
        <v>0.51921514925942758</v>
      </c>
      <c r="K17" s="71" t="s">
        <v>42</v>
      </c>
      <c r="L17" s="3">
        <v>9</v>
      </c>
      <c r="M17" s="72">
        <v>850.96</v>
      </c>
      <c r="O17" s="29" t="s">
        <v>250</v>
      </c>
      <c r="P17" s="118" t="s">
        <v>151</v>
      </c>
      <c r="Q17" s="119" t="s">
        <v>27</v>
      </c>
      <c r="R17" s="61">
        <v>24.97</v>
      </c>
      <c r="T17" s="29" t="s">
        <v>272</v>
      </c>
      <c r="U17" s="118" t="s">
        <v>150</v>
      </c>
      <c r="V17" s="119" t="s">
        <v>30</v>
      </c>
      <c r="W17" s="61">
        <v>18.97</v>
      </c>
      <c r="Y17" s="29" t="s">
        <v>430</v>
      </c>
      <c r="Z17" s="118" t="s">
        <v>151</v>
      </c>
      <c r="AA17" s="119" t="s">
        <v>28</v>
      </c>
      <c r="AB17" s="61">
        <v>23.97</v>
      </c>
      <c r="AD17" s="29" t="s">
        <v>337</v>
      </c>
      <c r="AE17" s="118" t="s">
        <v>149</v>
      </c>
      <c r="AF17" s="119" t="s">
        <v>31</v>
      </c>
      <c r="AG17" s="61">
        <v>16.97</v>
      </c>
      <c r="AI17" s="29" t="s">
        <v>419</v>
      </c>
      <c r="AJ17" s="118" t="s">
        <v>21</v>
      </c>
      <c r="AK17" s="119" t="s">
        <v>29</v>
      </c>
      <c r="AL17" s="61">
        <v>17.97</v>
      </c>
      <c r="AN17" s="29" t="s">
        <v>512</v>
      </c>
      <c r="AO17" s="118" t="s">
        <v>155</v>
      </c>
      <c r="AP17" s="118" t="s">
        <v>51</v>
      </c>
      <c r="AQ17" s="61">
        <v>16.98</v>
      </c>
    </row>
    <row r="18" spans="2:43" x14ac:dyDescent="0.35">
      <c r="K18" s="71" t="s">
        <v>43</v>
      </c>
      <c r="L18" s="3">
        <v>8</v>
      </c>
      <c r="M18" s="72">
        <v>786.16</v>
      </c>
      <c r="O18" s="29" t="s">
        <v>251</v>
      </c>
      <c r="P18" s="118" t="s">
        <v>20</v>
      </c>
      <c r="Q18" s="119" t="s">
        <v>27</v>
      </c>
      <c r="R18" s="61">
        <v>24.96</v>
      </c>
      <c r="T18" s="29" t="s">
        <v>346</v>
      </c>
      <c r="U18" s="118" t="s">
        <v>18</v>
      </c>
      <c r="V18" s="119" t="s">
        <v>30</v>
      </c>
      <c r="W18" s="61">
        <v>18.97</v>
      </c>
      <c r="Y18" s="29" t="s">
        <v>394</v>
      </c>
      <c r="Z18" s="118" t="s">
        <v>21</v>
      </c>
      <c r="AA18" s="119" t="s">
        <v>28</v>
      </c>
      <c r="AB18" s="61">
        <v>23.97</v>
      </c>
      <c r="AD18" s="29" t="s">
        <v>487</v>
      </c>
      <c r="AE18" s="118" t="s">
        <v>18</v>
      </c>
      <c r="AF18" s="119" t="s">
        <v>31</v>
      </c>
      <c r="AG18" s="61">
        <v>15.98</v>
      </c>
      <c r="AI18" s="29" t="s">
        <v>448</v>
      </c>
      <c r="AJ18" s="118" t="s">
        <v>150</v>
      </c>
      <c r="AK18" s="119" t="s">
        <v>29</v>
      </c>
      <c r="AL18" s="61">
        <v>17.97</v>
      </c>
      <c r="AN18" s="29" t="s">
        <v>568</v>
      </c>
      <c r="AO18" s="118" t="s">
        <v>18</v>
      </c>
      <c r="AP18" s="118" t="s">
        <v>51</v>
      </c>
      <c r="AQ18" s="61">
        <v>15.97</v>
      </c>
    </row>
    <row r="19" spans="2:43" x14ac:dyDescent="0.35">
      <c r="K19" s="71" t="s">
        <v>44</v>
      </c>
      <c r="L19" s="3">
        <v>7</v>
      </c>
      <c r="M19" s="72">
        <v>753.26</v>
      </c>
      <c r="O19" s="29" t="s">
        <v>252</v>
      </c>
      <c r="P19" s="118" t="s">
        <v>17</v>
      </c>
      <c r="Q19" s="119" t="s">
        <v>27</v>
      </c>
      <c r="R19" s="61">
        <v>24.96</v>
      </c>
      <c r="T19" s="29" t="s">
        <v>347</v>
      </c>
      <c r="U19" s="118" t="s">
        <v>154</v>
      </c>
      <c r="V19" s="119" t="s">
        <v>30</v>
      </c>
      <c r="W19" s="61">
        <v>18.97</v>
      </c>
      <c r="Y19" s="29" t="s">
        <v>272</v>
      </c>
      <c r="Z19" s="118" t="s">
        <v>150</v>
      </c>
      <c r="AA19" s="119" t="s">
        <v>28</v>
      </c>
      <c r="AB19" s="61">
        <v>23.97</v>
      </c>
      <c r="AD19" s="29" t="s">
        <v>488</v>
      </c>
      <c r="AE19" s="118" t="s">
        <v>17</v>
      </c>
      <c r="AF19" s="119" t="s">
        <v>31</v>
      </c>
      <c r="AG19" s="61">
        <v>15.98</v>
      </c>
      <c r="AI19" s="29" t="s">
        <v>528</v>
      </c>
      <c r="AJ19" s="118" t="s">
        <v>147</v>
      </c>
      <c r="AK19" s="119" t="s">
        <v>29</v>
      </c>
      <c r="AL19" s="61">
        <v>17.97</v>
      </c>
      <c r="AN19" s="29" t="s">
        <v>445</v>
      </c>
      <c r="AO19" s="118" t="s">
        <v>148</v>
      </c>
      <c r="AP19" s="118" t="s">
        <v>51</v>
      </c>
      <c r="AQ19" s="61">
        <v>14.97</v>
      </c>
    </row>
    <row r="20" spans="2:43" x14ac:dyDescent="0.35">
      <c r="K20" s="71" t="s">
        <v>45</v>
      </c>
      <c r="L20" s="3">
        <v>7</v>
      </c>
      <c r="M20" s="72">
        <v>741.24</v>
      </c>
      <c r="O20" s="29" t="s">
        <v>253</v>
      </c>
      <c r="P20" s="118" t="s">
        <v>147</v>
      </c>
      <c r="Q20" s="119" t="s">
        <v>27</v>
      </c>
      <c r="R20" s="61">
        <v>24.96</v>
      </c>
      <c r="T20" s="29" t="s">
        <v>348</v>
      </c>
      <c r="U20" s="118" t="s">
        <v>151</v>
      </c>
      <c r="V20" s="119" t="s">
        <v>30</v>
      </c>
      <c r="W20" s="61">
        <v>17.97</v>
      </c>
      <c r="Y20" s="29" t="s">
        <v>431</v>
      </c>
      <c r="Z20" s="118" t="s">
        <v>20</v>
      </c>
      <c r="AA20" s="119" t="s">
        <v>28</v>
      </c>
      <c r="AB20" s="61">
        <v>22.97</v>
      </c>
      <c r="AD20" s="29" t="s">
        <v>463</v>
      </c>
      <c r="AE20" s="118" t="s">
        <v>150</v>
      </c>
      <c r="AF20" s="119" t="s">
        <v>31</v>
      </c>
      <c r="AG20" s="61">
        <v>15.98</v>
      </c>
      <c r="AI20" s="29" t="s">
        <v>363</v>
      </c>
      <c r="AJ20" s="118" t="s">
        <v>151</v>
      </c>
      <c r="AK20" s="119" t="s">
        <v>29</v>
      </c>
      <c r="AL20" s="61">
        <v>17.97</v>
      </c>
      <c r="AN20" s="29" t="s">
        <v>372</v>
      </c>
      <c r="AO20" s="118" t="s">
        <v>21</v>
      </c>
      <c r="AP20" s="118" t="s">
        <v>51</v>
      </c>
      <c r="AQ20" s="61">
        <v>12.98</v>
      </c>
    </row>
    <row r="21" spans="2:43" x14ac:dyDescent="0.35">
      <c r="K21" s="71" t="s">
        <v>46</v>
      </c>
      <c r="L21" s="3">
        <v>6</v>
      </c>
      <c r="M21" s="72">
        <v>676.45</v>
      </c>
      <c r="O21" s="29" t="s">
        <v>254</v>
      </c>
      <c r="P21" s="118" t="s">
        <v>146</v>
      </c>
      <c r="Q21" s="119" t="s">
        <v>27</v>
      </c>
      <c r="R21" s="61">
        <v>24.95</v>
      </c>
      <c r="T21" s="29" t="s">
        <v>349</v>
      </c>
      <c r="U21" s="118" t="s">
        <v>19</v>
      </c>
      <c r="V21" s="119" t="s">
        <v>30</v>
      </c>
      <c r="W21" s="61">
        <v>17.96</v>
      </c>
      <c r="Y21" s="29" t="s">
        <v>287</v>
      </c>
      <c r="Z21" s="118" t="s">
        <v>17</v>
      </c>
      <c r="AA21" s="119" t="s">
        <v>28</v>
      </c>
      <c r="AB21" s="61">
        <v>22.96</v>
      </c>
      <c r="AD21" s="29" t="s">
        <v>489</v>
      </c>
      <c r="AE21" s="118" t="s">
        <v>17</v>
      </c>
      <c r="AF21" s="119" t="s">
        <v>31</v>
      </c>
      <c r="AG21" s="61">
        <v>15.98</v>
      </c>
      <c r="AI21" s="29" t="s">
        <v>529</v>
      </c>
      <c r="AJ21" s="118" t="s">
        <v>152</v>
      </c>
      <c r="AK21" s="119" t="s">
        <v>29</v>
      </c>
      <c r="AL21" s="61">
        <v>17.95</v>
      </c>
      <c r="AN21" s="29" t="s">
        <v>302</v>
      </c>
      <c r="AO21" s="118" t="s">
        <v>19</v>
      </c>
      <c r="AP21" s="118" t="s">
        <v>51</v>
      </c>
      <c r="AQ21" s="61">
        <v>12.98</v>
      </c>
    </row>
    <row r="22" spans="2:43" x14ac:dyDescent="0.35">
      <c r="K22" s="71" t="s">
        <v>47</v>
      </c>
      <c r="L22" s="3">
        <v>6</v>
      </c>
      <c r="M22" s="72">
        <v>675.53</v>
      </c>
      <c r="O22" s="29" t="s">
        <v>255</v>
      </c>
      <c r="P22" s="118" t="s">
        <v>149</v>
      </c>
      <c r="Q22" s="119" t="s">
        <v>27</v>
      </c>
      <c r="R22" s="61">
        <v>23.97</v>
      </c>
      <c r="T22" s="29" t="s">
        <v>350</v>
      </c>
      <c r="U22" s="118" t="s">
        <v>17</v>
      </c>
      <c r="V22" s="119" t="s">
        <v>30</v>
      </c>
      <c r="W22" s="61">
        <v>16.98</v>
      </c>
      <c r="Y22" s="29" t="s">
        <v>413</v>
      </c>
      <c r="Z22" s="118" t="s">
        <v>145</v>
      </c>
      <c r="AA22" s="119" t="s">
        <v>28</v>
      </c>
      <c r="AB22" s="61">
        <v>22.95</v>
      </c>
      <c r="AD22" s="29" t="s">
        <v>295</v>
      </c>
      <c r="AE22" s="118" t="s">
        <v>150</v>
      </c>
      <c r="AF22" s="119" t="s">
        <v>31</v>
      </c>
      <c r="AG22" s="61">
        <v>15.98</v>
      </c>
      <c r="AI22" s="29" t="s">
        <v>394</v>
      </c>
      <c r="AJ22" s="118" t="s">
        <v>21</v>
      </c>
      <c r="AK22" s="119" t="s">
        <v>29</v>
      </c>
      <c r="AL22" s="61">
        <v>16.98</v>
      </c>
      <c r="AN22" s="29" t="s">
        <v>283</v>
      </c>
      <c r="AO22" s="118" t="s">
        <v>150</v>
      </c>
      <c r="AP22" s="118" t="s">
        <v>51</v>
      </c>
      <c r="AQ22" s="61">
        <v>10.99</v>
      </c>
    </row>
    <row r="23" spans="2:43" x14ac:dyDescent="0.35">
      <c r="K23" s="71" t="s">
        <v>48</v>
      </c>
      <c r="L23" s="3">
        <v>6</v>
      </c>
      <c r="M23" s="72">
        <v>661.54</v>
      </c>
      <c r="O23" s="29" t="s">
        <v>256</v>
      </c>
      <c r="P23" s="118" t="s">
        <v>147</v>
      </c>
      <c r="Q23" s="119" t="s">
        <v>27</v>
      </c>
      <c r="R23" s="61">
        <v>23.97</v>
      </c>
      <c r="T23" s="29" t="s">
        <v>351</v>
      </c>
      <c r="U23" s="118" t="s">
        <v>154</v>
      </c>
      <c r="V23" s="119" t="s">
        <v>30</v>
      </c>
      <c r="W23" s="61">
        <v>16.98</v>
      </c>
      <c r="Y23" s="29" t="s">
        <v>274</v>
      </c>
      <c r="Z23" s="118" t="s">
        <v>148</v>
      </c>
      <c r="AA23" s="119" t="s">
        <v>28</v>
      </c>
      <c r="AB23" s="61">
        <v>21.97</v>
      </c>
      <c r="AD23" s="29" t="s">
        <v>240</v>
      </c>
      <c r="AE23" s="118" t="s">
        <v>20</v>
      </c>
      <c r="AF23" s="119" t="s">
        <v>31</v>
      </c>
      <c r="AG23" s="61">
        <v>15.97</v>
      </c>
      <c r="AI23" s="29" t="s">
        <v>530</v>
      </c>
      <c r="AJ23" s="118" t="s">
        <v>151</v>
      </c>
      <c r="AK23" s="119" t="s">
        <v>29</v>
      </c>
      <c r="AL23" s="61">
        <v>16.98</v>
      </c>
      <c r="AN23" s="29" t="s">
        <v>582</v>
      </c>
      <c r="AO23" s="118" t="s">
        <v>153</v>
      </c>
      <c r="AP23" s="118" t="s">
        <v>51</v>
      </c>
      <c r="AQ23" s="61">
        <v>10.98</v>
      </c>
    </row>
    <row r="24" spans="2:43" x14ac:dyDescent="0.35">
      <c r="K24" s="71" t="s">
        <v>49</v>
      </c>
      <c r="L24" s="3">
        <v>6</v>
      </c>
      <c r="M24" s="72">
        <v>659.48</v>
      </c>
      <c r="O24" s="29" t="s">
        <v>257</v>
      </c>
      <c r="P24" s="118" t="s">
        <v>17</v>
      </c>
      <c r="Q24" s="119" t="s">
        <v>27</v>
      </c>
      <c r="R24" s="61">
        <v>23.96</v>
      </c>
      <c r="T24" s="29" t="s">
        <v>352</v>
      </c>
      <c r="U24" s="118" t="s">
        <v>150</v>
      </c>
      <c r="V24" s="119" t="s">
        <v>30</v>
      </c>
      <c r="W24" s="61">
        <v>16.97</v>
      </c>
      <c r="Y24" s="29" t="s">
        <v>432</v>
      </c>
      <c r="Z24" s="118" t="s">
        <v>19</v>
      </c>
      <c r="AA24" s="119" t="s">
        <v>28</v>
      </c>
      <c r="AB24" s="61">
        <v>21.96</v>
      </c>
      <c r="AD24" s="29" t="s">
        <v>454</v>
      </c>
      <c r="AE24" s="118" t="s">
        <v>149</v>
      </c>
      <c r="AF24" s="119" t="s">
        <v>31</v>
      </c>
      <c r="AG24" s="61">
        <v>15.96</v>
      </c>
      <c r="AI24" s="29" t="s">
        <v>261</v>
      </c>
      <c r="AJ24" s="118" t="s">
        <v>145</v>
      </c>
      <c r="AK24" s="119" t="s">
        <v>29</v>
      </c>
      <c r="AL24" s="61">
        <v>16.98</v>
      </c>
      <c r="AN24" s="29" t="s">
        <v>403</v>
      </c>
      <c r="AO24" s="118" t="s">
        <v>145</v>
      </c>
      <c r="AP24" s="118" t="s">
        <v>51</v>
      </c>
      <c r="AQ24" s="61">
        <v>9.99</v>
      </c>
    </row>
    <row r="25" spans="2:43" x14ac:dyDescent="0.35">
      <c r="K25" s="71" t="s">
        <v>50</v>
      </c>
      <c r="L25" s="3">
        <v>7</v>
      </c>
      <c r="M25" s="72">
        <v>632.42999999999995</v>
      </c>
      <c r="O25" s="29" t="s">
        <v>258</v>
      </c>
      <c r="P25" s="118" t="s">
        <v>151</v>
      </c>
      <c r="Q25" s="119" t="s">
        <v>27</v>
      </c>
      <c r="R25" s="61">
        <v>22.97</v>
      </c>
      <c r="T25" s="29" t="s">
        <v>353</v>
      </c>
      <c r="U25" s="118" t="s">
        <v>154</v>
      </c>
      <c r="V25" s="119" t="s">
        <v>30</v>
      </c>
      <c r="W25" s="61">
        <v>16.97</v>
      </c>
      <c r="Y25" s="29" t="s">
        <v>433</v>
      </c>
      <c r="Z25" s="118" t="s">
        <v>145</v>
      </c>
      <c r="AA25" s="119" t="s">
        <v>28</v>
      </c>
      <c r="AB25" s="61">
        <v>20.98</v>
      </c>
      <c r="AD25" s="29" t="s">
        <v>490</v>
      </c>
      <c r="AE25" s="118" t="s">
        <v>20</v>
      </c>
      <c r="AF25" s="119" t="s">
        <v>31</v>
      </c>
      <c r="AG25" s="61">
        <v>15.95</v>
      </c>
      <c r="AI25" s="29" t="s">
        <v>441</v>
      </c>
      <c r="AJ25" s="118" t="s">
        <v>154</v>
      </c>
      <c r="AK25" s="119" t="s">
        <v>29</v>
      </c>
      <c r="AL25" s="61">
        <v>16.98</v>
      </c>
      <c r="AN25" s="120" t="s">
        <v>406</v>
      </c>
      <c r="AO25" s="30" t="s">
        <v>148</v>
      </c>
      <c r="AP25" s="30" t="s">
        <v>51</v>
      </c>
      <c r="AQ25" s="62">
        <v>9.99</v>
      </c>
    </row>
    <row r="26" spans="2:43" x14ac:dyDescent="0.35">
      <c r="K26" s="71" t="s">
        <v>51</v>
      </c>
      <c r="L26" s="3">
        <v>5</v>
      </c>
      <c r="M26" s="72">
        <v>559.70000000000005</v>
      </c>
      <c r="O26" s="29" t="s">
        <v>259</v>
      </c>
      <c r="P26" s="118" t="s">
        <v>152</v>
      </c>
      <c r="Q26" s="119" t="s">
        <v>27</v>
      </c>
      <c r="R26" s="61">
        <v>22.97</v>
      </c>
      <c r="T26" s="29" t="s">
        <v>354</v>
      </c>
      <c r="U26" s="118" t="s">
        <v>155</v>
      </c>
      <c r="V26" s="119" t="s">
        <v>30</v>
      </c>
      <c r="W26" s="61">
        <v>15.97</v>
      </c>
      <c r="Y26" s="29" t="s">
        <v>281</v>
      </c>
      <c r="Z26" s="118" t="s">
        <v>152</v>
      </c>
      <c r="AA26" s="119" t="s">
        <v>28</v>
      </c>
      <c r="AB26" s="61">
        <v>20.97</v>
      </c>
      <c r="AD26" s="29" t="s">
        <v>348</v>
      </c>
      <c r="AE26" s="118" t="s">
        <v>151</v>
      </c>
      <c r="AF26" s="119" t="s">
        <v>31</v>
      </c>
      <c r="AG26" s="61">
        <v>14.98</v>
      </c>
      <c r="AI26" s="29" t="s">
        <v>531</v>
      </c>
      <c r="AJ26" s="118" t="s">
        <v>153</v>
      </c>
      <c r="AK26" s="119" t="s">
        <v>29</v>
      </c>
      <c r="AL26" s="61">
        <v>16.97</v>
      </c>
    </row>
    <row r="27" spans="2:43" x14ac:dyDescent="0.35">
      <c r="K27" s="71" t="s">
        <v>52</v>
      </c>
      <c r="L27" s="3">
        <v>5</v>
      </c>
      <c r="M27" s="72">
        <v>557.73</v>
      </c>
      <c r="O27" s="29" t="s">
        <v>260</v>
      </c>
      <c r="P27" s="118" t="s">
        <v>20</v>
      </c>
      <c r="Q27" s="119" t="s">
        <v>27</v>
      </c>
      <c r="R27" s="61">
        <v>22.97</v>
      </c>
      <c r="T27" s="29" t="s">
        <v>355</v>
      </c>
      <c r="U27" s="118" t="s">
        <v>18</v>
      </c>
      <c r="V27" s="119" t="s">
        <v>30</v>
      </c>
      <c r="W27" s="61">
        <v>15.97</v>
      </c>
      <c r="Y27" s="29" t="s">
        <v>434</v>
      </c>
      <c r="Z27" s="118" t="s">
        <v>17</v>
      </c>
      <c r="AA27" s="119" t="s">
        <v>28</v>
      </c>
      <c r="AB27" s="61">
        <v>20.97</v>
      </c>
      <c r="AD27" s="29" t="s">
        <v>491</v>
      </c>
      <c r="AE27" s="118" t="s">
        <v>147</v>
      </c>
      <c r="AF27" s="119" t="s">
        <v>31</v>
      </c>
      <c r="AG27" s="61">
        <v>14.98</v>
      </c>
      <c r="AI27" s="29" t="s">
        <v>532</v>
      </c>
      <c r="AJ27" s="118" t="s">
        <v>147</v>
      </c>
      <c r="AK27" s="119" t="s">
        <v>29</v>
      </c>
      <c r="AL27" s="61">
        <v>16.97</v>
      </c>
      <c r="AN27" s="107" t="s">
        <v>589</v>
      </c>
      <c r="AO27" s="108"/>
      <c r="AP27" s="108"/>
      <c r="AQ27" s="109"/>
    </row>
    <row r="28" spans="2:43" x14ac:dyDescent="0.35">
      <c r="K28" s="71" t="s">
        <v>53</v>
      </c>
      <c r="L28" s="3">
        <v>5</v>
      </c>
      <c r="M28" s="72">
        <v>527.77</v>
      </c>
      <c r="O28" s="29" t="s">
        <v>261</v>
      </c>
      <c r="P28" s="118" t="s">
        <v>145</v>
      </c>
      <c r="Q28" s="119" t="s">
        <v>27</v>
      </c>
      <c r="R28" s="61">
        <v>22.96</v>
      </c>
      <c r="T28" s="29" t="s">
        <v>356</v>
      </c>
      <c r="U28" s="118" t="s">
        <v>19</v>
      </c>
      <c r="V28" s="119" t="s">
        <v>30</v>
      </c>
      <c r="W28" s="61">
        <v>15.97</v>
      </c>
      <c r="Y28" s="29" t="s">
        <v>435</v>
      </c>
      <c r="Z28" s="118" t="s">
        <v>148</v>
      </c>
      <c r="AA28" s="119" t="s">
        <v>28</v>
      </c>
      <c r="AB28" s="61">
        <v>20.97</v>
      </c>
      <c r="AD28" s="29" t="s">
        <v>437</v>
      </c>
      <c r="AE28" s="118" t="s">
        <v>152</v>
      </c>
      <c r="AF28" s="119" t="s">
        <v>31</v>
      </c>
      <c r="AG28" s="61">
        <v>14.97</v>
      </c>
      <c r="AI28" s="29" t="s">
        <v>533</v>
      </c>
      <c r="AJ28" s="118" t="s">
        <v>149</v>
      </c>
      <c r="AK28" s="119" t="s">
        <v>29</v>
      </c>
      <c r="AL28" s="61">
        <v>16.97</v>
      </c>
      <c r="AN28" s="110" t="s">
        <v>235</v>
      </c>
      <c r="AO28" s="110" t="s">
        <v>207</v>
      </c>
      <c r="AP28" s="110" t="s">
        <v>24</v>
      </c>
      <c r="AQ28" s="111" t="s">
        <v>144</v>
      </c>
    </row>
    <row r="29" spans="2:43" x14ac:dyDescent="0.35">
      <c r="K29" s="71" t="s">
        <v>54</v>
      </c>
      <c r="L29" s="3">
        <v>5</v>
      </c>
      <c r="M29" s="72">
        <v>513.79999999999995</v>
      </c>
      <c r="O29" s="29" t="s">
        <v>262</v>
      </c>
      <c r="P29" s="118" t="s">
        <v>20</v>
      </c>
      <c r="Q29" s="119" t="s">
        <v>27</v>
      </c>
      <c r="R29" s="61">
        <v>22.96</v>
      </c>
      <c r="T29" s="29" t="s">
        <v>357</v>
      </c>
      <c r="U29" s="118" t="s">
        <v>147</v>
      </c>
      <c r="V29" s="119" t="s">
        <v>30</v>
      </c>
      <c r="W29" s="61">
        <v>15.95</v>
      </c>
      <c r="Y29" s="29" t="s">
        <v>237</v>
      </c>
      <c r="Z29" s="118" t="s">
        <v>147</v>
      </c>
      <c r="AA29" s="119" t="s">
        <v>28</v>
      </c>
      <c r="AB29" s="61">
        <v>20.97</v>
      </c>
      <c r="AD29" s="29" t="s">
        <v>492</v>
      </c>
      <c r="AE29" s="118" t="s">
        <v>147</v>
      </c>
      <c r="AF29" s="119" t="s">
        <v>31</v>
      </c>
      <c r="AG29" s="61">
        <v>14.97</v>
      </c>
      <c r="AI29" s="29" t="s">
        <v>534</v>
      </c>
      <c r="AJ29" s="118" t="s">
        <v>18</v>
      </c>
      <c r="AK29" s="119" t="s">
        <v>29</v>
      </c>
      <c r="AL29" s="61">
        <v>16.97</v>
      </c>
      <c r="AN29" s="29" t="s">
        <v>240</v>
      </c>
      <c r="AO29" s="118" t="s">
        <v>20</v>
      </c>
      <c r="AP29" s="118" t="s">
        <v>46</v>
      </c>
      <c r="AQ29" s="61">
        <v>16.98</v>
      </c>
    </row>
    <row r="30" spans="2:43" x14ac:dyDescent="0.35">
      <c r="K30" s="71" t="s">
        <v>55</v>
      </c>
      <c r="L30" s="3">
        <v>4</v>
      </c>
      <c r="M30" s="72">
        <v>473.93</v>
      </c>
      <c r="O30" s="29" t="s">
        <v>263</v>
      </c>
      <c r="P30" s="118" t="s">
        <v>146</v>
      </c>
      <c r="Q30" s="119" t="s">
        <v>27</v>
      </c>
      <c r="R30" s="61">
        <v>22.96</v>
      </c>
      <c r="T30" s="29" t="s">
        <v>332</v>
      </c>
      <c r="U30" s="118" t="s">
        <v>148</v>
      </c>
      <c r="V30" s="119" t="s">
        <v>30</v>
      </c>
      <c r="W30" s="61">
        <v>14.98</v>
      </c>
      <c r="Y30" s="29" t="s">
        <v>313</v>
      </c>
      <c r="Z30" s="118" t="s">
        <v>145</v>
      </c>
      <c r="AA30" s="119" t="s">
        <v>28</v>
      </c>
      <c r="AB30" s="61">
        <v>20.97</v>
      </c>
      <c r="AD30" s="29" t="s">
        <v>387</v>
      </c>
      <c r="AE30" s="118" t="s">
        <v>21</v>
      </c>
      <c r="AF30" s="119" t="s">
        <v>31</v>
      </c>
      <c r="AG30" s="61">
        <v>14.97</v>
      </c>
      <c r="AI30" s="29" t="s">
        <v>535</v>
      </c>
      <c r="AJ30" s="118" t="s">
        <v>146</v>
      </c>
      <c r="AK30" s="119" t="s">
        <v>29</v>
      </c>
      <c r="AL30" s="61">
        <v>16.97</v>
      </c>
      <c r="AN30" s="29" t="s">
        <v>495</v>
      </c>
      <c r="AO30" s="118" t="s">
        <v>148</v>
      </c>
      <c r="AP30" s="118" t="s">
        <v>46</v>
      </c>
      <c r="AQ30" s="61">
        <v>13.98</v>
      </c>
    </row>
    <row r="31" spans="2:43" x14ac:dyDescent="0.35">
      <c r="K31" s="71" t="s">
        <v>56</v>
      </c>
      <c r="L31" s="3">
        <v>5</v>
      </c>
      <c r="M31" s="72">
        <v>473.84</v>
      </c>
      <c r="O31" s="29" t="s">
        <v>264</v>
      </c>
      <c r="P31" s="118" t="s">
        <v>18</v>
      </c>
      <c r="Q31" s="119" t="s">
        <v>27</v>
      </c>
      <c r="R31" s="61">
        <v>21.97</v>
      </c>
      <c r="T31" s="29" t="s">
        <v>247</v>
      </c>
      <c r="U31" s="118" t="s">
        <v>17</v>
      </c>
      <c r="V31" s="119" t="s">
        <v>30</v>
      </c>
      <c r="W31" s="61">
        <v>14.98</v>
      </c>
      <c r="Y31" s="29" t="s">
        <v>436</v>
      </c>
      <c r="Z31" s="118" t="s">
        <v>19</v>
      </c>
      <c r="AA31" s="119" t="s">
        <v>28</v>
      </c>
      <c r="AB31" s="61">
        <v>20.93</v>
      </c>
      <c r="AD31" s="29" t="s">
        <v>493</v>
      </c>
      <c r="AE31" s="118" t="s">
        <v>17</v>
      </c>
      <c r="AF31" s="119" t="s">
        <v>31</v>
      </c>
      <c r="AG31" s="61">
        <v>14.97</v>
      </c>
      <c r="AI31" s="29" t="s">
        <v>536</v>
      </c>
      <c r="AJ31" s="118" t="s">
        <v>17</v>
      </c>
      <c r="AK31" s="119" t="s">
        <v>29</v>
      </c>
      <c r="AL31" s="61">
        <v>15.98</v>
      </c>
      <c r="AN31" s="29" t="s">
        <v>584</v>
      </c>
      <c r="AO31" s="118" t="s">
        <v>21</v>
      </c>
      <c r="AP31" s="118" t="s">
        <v>46</v>
      </c>
      <c r="AQ31" s="61">
        <v>12.98</v>
      </c>
    </row>
    <row r="32" spans="2:43" x14ac:dyDescent="0.35">
      <c r="K32" s="71" t="s">
        <v>57</v>
      </c>
      <c r="L32" s="3">
        <v>5</v>
      </c>
      <c r="M32" s="72">
        <v>452.94</v>
      </c>
      <c r="O32" s="29" t="s">
        <v>265</v>
      </c>
      <c r="P32" s="118" t="s">
        <v>146</v>
      </c>
      <c r="Q32" s="119" t="s">
        <v>27</v>
      </c>
      <c r="R32" s="61">
        <v>21.97</v>
      </c>
      <c r="T32" s="29" t="s">
        <v>358</v>
      </c>
      <c r="U32" s="118" t="s">
        <v>153</v>
      </c>
      <c r="V32" s="119" t="s">
        <v>30</v>
      </c>
      <c r="W32" s="61">
        <v>14.98</v>
      </c>
      <c r="Y32" s="29" t="s">
        <v>406</v>
      </c>
      <c r="Z32" s="118" t="s">
        <v>148</v>
      </c>
      <c r="AA32" s="119" t="s">
        <v>28</v>
      </c>
      <c r="AB32" s="61">
        <v>19.97</v>
      </c>
      <c r="AD32" s="29" t="s">
        <v>352</v>
      </c>
      <c r="AE32" s="118" t="s">
        <v>150</v>
      </c>
      <c r="AF32" s="119" t="s">
        <v>31</v>
      </c>
      <c r="AG32" s="61">
        <v>14.97</v>
      </c>
      <c r="AI32" s="29" t="s">
        <v>240</v>
      </c>
      <c r="AJ32" s="118" t="s">
        <v>20</v>
      </c>
      <c r="AK32" s="119" t="s">
        <v>29</v>
      </c>
      <c r="AL32" s="61">
        <v>15.98</v>
      </c>
      <c r="AN32" s="29" t="s">
        <v>537</v>
      </c>
      <c r="AO32" s="118" t="s">
        <v>20</v>
      </c>
      <c r="AP32" s="118" t="s">
        <v>46</v>
      </c>
      <c r="AQ32" s="61">
        <v>12.98</v>
      </c>
    </row>
    <row r="33" spans="11:43" x14ac:dyDescent="0.35">
      <c r="K33" s="71" t="s">
        <v>58</v>
      </c>
      <c r="L33" s="3">
        <v>4</v>
      </c>
      <c r="M33" s="72">
        <v>407.01</v>
      </c>
      <c r="O33" s="29" t="s">
        <v>266</v>
      </c>
      <c r="P33" s="118" t="s">
        <v>147</v>
      </c>
      <c r="Q33" s="119" t="s">
        <v>27</v>
      </c>
      <c r="R33" s="61">
        <v>21.96</v>
      </c>
      <c r="T33" s="29" t="s">
        <v>241</v>
      </c>
      <c r="U33" s="118" t="s">
        <v>18</v>
      </c>
      <c r="V33" s="119" t="s">
        <v>30</v>
      </c>
      <c r="W33" s="61">
        <v>14.98</v>
      </c>
      <c r="Y33" s="29" t="s">
        <v>437</v>
      </c>
      <c r="Z33" s="118" t="s">
        <v>152</v>
      </c>
      <c r="AA33" s="119" t="s">
        <v>28</v>
      </c>
      <c r="AB33" s="61">
        <v>18.97</v>
      </c>
      <c r="AD33" s="29" t="s">
        <v>494</v>
      </c>
      <c r="AE33" s="118" t="s">
        <v>153</v>
      </c>
      <c r="AF33" s="119" t="s">
        <v>31</v>
      </c>
      <c r="AG33" s="61">
        <v>14.96</v>
      </c>
      <c r="AI33" s="29" t="s">
        <v>366</v>
      </c>
      <c r="AJ33" s="118" t="s">
        <v>19</v>
      </c>
      <c r="AK33" s="119" t="s">
        <v>29</v>
      </c>
      <c r="AL33" s="61">
        <v>15.98</v>
      </c>
      <c r="AN33" s="29" t="s">
        <v>305</v>
      </c>
      <c r="AO33" s="118" t="s">
        <v>155</v>
      </c>
      <c r="AP33" s="118" t="s">
        <v>46</v>
      </c>
      <c r="AQ33" s="61">
        <v>11.98</v>
      </c>
    </row>
    <row r="34" spans="11:43" x14ac:dyDescent="0.35">
      <c r="K34" s="71" t="s">
        <v>59</v>
      </c>
      <c r="L34" s="3">
        <v>3</v>
      </c>
      <c r="M34" s="72">
        <v>401.08</v>
      </c>
      <c r="O34" s="29" t="s">
        <v>267</v>
      </c>
      <c r="P34" s="118" t="s">
        <v>20</v>
      </c>
      <c r="Q34" s="119" t="s">
        <v>27</v>
      </c>
      <c r="R34" s="61">
        <v>21.96</v>
      </c>
      <c r="T34" s="29" t="s">
        <v>359</v>
      </c>
      <c r="U34" s="118" t="s">
        <v>154</v>
      </c>
      <c r="V34" s="119" t="s">
        <v>30</v>
      </c>
      <c r="W34" s="61">
        <v>14.98</v>
      </c>
      <c r="Y34" s="29" t="s">
        <v>438</v>
      </c>
      <c r="Z34" s="118" t="s">
        <v>148</v>
      </c>
      <c r="AA34" s="119" t="s">
        <v>28</v>
      </c>
      <c r="AB34" s="61">
        <v>18.97</v>
      </c>
      <c r="AD34" s="29" t="s">
        <v>495</v>
      </c>
      <c r="AE34" s="118" t="s">
        <v>148</v>
      </c>
      <c r="AF34" s="119" t="s">
        <v>31</v>
      </c>
      <c r="AG34" s="61">
        <v>13.98</v>
      </c>
      <c r="AI34" s="29" t="s">
        <v>257</v>
      </c>
      <c r="AJ34" s="118" t="s">
        <v>17</v>
      </c>
      <c r="AK34" s="119" t="s">
        <v>29</v>
      </c>
      <c r="AL34" s="61">
        <v>15.98</v>
      </c>
      <c r="AN34" s="29" t="s">
        <v>585</v>
      </c>
      <c r="AO34" s="118" t="s">
        <v>148</v>
      </c>
      <c r="AP34" s="118" t="s">
        <v>46</v>
      </c>
      <c r="AQ34" s="61">
        <v>11.98</v>
      </c>
    </row>
    <row r="35" spans="11:43" x14ac:dyDescent="0.35">
      <c r="K35" s="71" t="s">
        <v>60</v>
      </c>
      <c r="L35" s="3">
        <v>4</v>
      </c>
      <c r="M35" s="72">
        <v>379.13</v>
      </c>
      <c r="O35" s="29" t="s">
        <v>268</v>
      </c>
      <c r="P35" s="118" t="s">
        <v>145</v>
      </c>
      <c r="Q35" s="119" t="s">
        <v>27</v>
      </c>
      <c r="R35" s="61">
        <v>21.96</v>
      </c>
      <c r="T35" s="29" t="s">
        <v>360</v>
      </c>
      <c r="U35" s="118" t="s">
        <v>21</v>
      </c>
      <c r="V35" s="119" t="s">
        <v>30</v>
      </c>
      <c r="W35" s="61">
        <v>14.97</v>
      </c>
      <c r="Y35" s="29" t="s">
        <v>299</v>
      </c>
      <c r="Z35" s="118" t="s">
        <v>19</v>
      </c>
      <c r="AA35" s="119" t="s">
        <v>28</v>
      </c>
      <c r="AB35" s="61">
        <v>18.97</v>
      </c>
      <c r="AD35" s="29" t="s">
        <v>472</v>
      </c>
      <c r="AE35" s="118" t="s">
        <v>18</v>
      </c>
      <c r="AF35" s="119" t="s">
        <v>31</v>
      </c>
      <c r="AG35" s="61">
        <v>13.98</v>
      </c>
      <c r="AI35" s="29" t="s">
        <v>537</v>
      </c>
      <c r="AJ35" s="118" t="s">
        <v>20</v>
      </c>
      <c r="AK35" s="119" t="s">
        <v>29</v>
      </c>
      <c r="AL35" s="61">
        <v>15.97</v>
      </c>
      <c r="AN35" s="29" t="s">
        <v>586</v>
      </c>
      <c r="AO35" s="118" t="s">
        <v>19</v>
      </c>
      <c r="AP35" s="118" t="s">
        <v>46</v>
      </c>
      <c r="AQ35" s="61">
        <v>11.98</v>
      </c>
    </row>
    <row r="36" spans="11:43" x14ac:dyDescent="0.35">
      <c r="K36" s="71" t="s">
        <v>61</v>
      </c>
      <c r="L36" s="3">
        <v>3</v>
      </c>
      <c r="M36" s="72">
        <v>369.18</v>
      </c>
      <c r="O36" s="29" t="s">
        <v>269</v>
      </c>
      <c r="P36" s="118" t="s">
        <v>151</v>
      </c>
      <c r="Q36" s="119" t="s">
        <v>27</v>
      </c>
      <c r="R36" s="61">
        <v>21.96</v>
      </c>
      <c r="T36" s="29" t="s">
        <v>361</v>
      </c>
      <c r="U36" s="118" t="s">
        <v>19</v>
      </c>
      <c r="V36" s="119" t="s">
        <v>30</v>
      </c>
      <c r="W36" s="61">
        <v>14.97</v>
      </c>
      <c r="Y36" s="29" t="s">
        <v>439</v>
      </c>
      <c r="Z36" s="118" t="s">
        <v>145</v>
      </c>
      <c r="AA36" s="119" t="s">
        <v>28</v>
      </c>
      <c r="AB36" s="61">
        <v>18.96</v>
      </c>
      <c r="AD36" s="29" t="s">
        <v>261</v>
      </c>
      <c r="AE36" s="118" t="s">
        <v>145</v>
      </c>
      <c r="AF36" s="119" t="s">
        <v>31</v>
      </c>
      <c r="AG36" s="61">
        <v>13.98</v>
      </c>
      <c r="AI36" s="29" t="s">
        <v>538</v>
      </c>
      <c r="AJ36" s="118" t="s">
        <v>17</v>
      </c>
      <c r="AK36" s="119" t="s">
        <v>29</v>
      </c>
      <c r="AL36" s="61">
        <v>15.97</v>
      </c>
      <c r="AN36" s="29" t="s">
        <v>558</v>
      </c>
      <c r="AO36" s="118" t="s">
        <v>149</v>
      </c>
      <c r="AP36" s="118" t="s">
        <v>46</v>
      </c>
      <c r="AQ36" s="61">
        <v>10.99</v>
      </c>
    </row>
    <row r="37" spans="11:43" x14ac:dyDescent="0.35">
      <c r="K37" s="71" t="s">
        <v>62</v>
      </c>
      <c r="L37" s="3">
        <v>3</v>
      </c>
      <c r="M37" s="72">
        <v>353.19</v>
      </c>
      <c r="O37" s="29" t="s">
        <v>270</v>
      </c>
      <c r="P37" s="118" t="s">
        <v>146</v>
      </c>
      <c r="Q37" s="119" t="s">
        <v>27</v>
      </c>
      <c r="R37" s="61">
        <v>21.96</v>
      </c>
      <c r="T37" s="29" t="s">
        <v>362</v>
      </c>
      <c r="U37" s="118" t="s">
        <v>147</v>
      </c>
      <c r="V37" s="119" t="s">
        <v>30</v>
      </c>
      <c r="W37" s="61">
        <v>13.98</v>
      </c>
      <c r="Y37" s="29" t="s">
        <v>311</v>
      </c>
      <c r="Z37" s="118" t="s">
        <v>150</v>
      </c>
      <c r="AA37" s="119" t="s">
        <v>28</v>
      </c>
      <c r="AB37" s="61">
        <v>18.96</v>
      </c>
      <c r="AD37" s="29" t="s">
        <v>272</v>
      </c>
      <c r="AE37" s="118" t="s">
        <v>150</v>
      </c>
      <c r="AF37" s="119" t="s">
        <v>31</v>
      </c>
      <c r="AG37" s="61">
        <v>13.98</v>
      </c>
      <c r="AI37" s="29" t="s">
        <v>539</v>
      </c>
      <c r="AJ37" s="118" t="s">
        <v>148</v>
      </c>
      <c r="AK37" s="119" t="s">
        <v>29</v>
      </c>
      <c r="AL37" s="61">
        <v>14.98</v>
      </c>
      <c r="AN37" s="29" t="s">
        <v>587</v>
      </c>
      <c r="AO37" s="118" t="s">
        <v>21</v>
      </c>
      <c r="AP37" s="118" t="s">
        <v>46</v>
      </c>
      <c r="AQ37" s="61">
        <v>10.97</v>
      </c>
    </row>
    <row r="38" spans="11:43" x14ac:dyDescent="0.35">
      <c r="K38" s="71" t="s">
        <v>63</v>
      </c>
      <c r="L38" s="3">
        <v>3</v>
      </c>
      <c r="M38" s="72">
        <v>349.18</v>
      </c>
      <c r="O38" s="29" t="s">
        <v>271</v>
      </c>
      <c r="P38" s="118" t="s">
        <v>21</v>
      </c>
      <c r="Q38" s="119" t="s">
        <v>27</v>
      </c>
      <c r="R38" s="61">
        <v>20.97</v>
      </c>
      <c r="T38" s="29" t="s">
        <v>363</v>
      </c>
      <c r="U38" s="118" t="s">
        <v>151</v>
      </c>
      <c r="V38" s="119" t="s">
        <v>30</v>
      </c>
      <c r="W38" s="61">
        <v>13.98</v>
      </c>
      <c r="Y38" s="29" t="s">
        <v>440</v>
      </c>
      <c r="Z38" s="118" t="s">
        <v>149</v>
      </c>
      <c r="AA38" s="119" t="s">
        <v>28</v>
      </c>
      <c r="AB38" s="61">
        <v>17.98</v>
      </c>
      <c r="AD38" s="29" t="s">
        <v>438</v>
      </c>
      <c r="AE38" s="118" t="s">
        <v>148</v>
      </c>
      <c r="AF38" s="119" t="s">
        <v>31</v>
      </c>
      <c r="AG38" s="61">
        <v>13.98</v>
      </c>
      <c r="AI38" s="29" t="s">
        <v>340</v>
      </c>
      <c r="AJ38" s="118" t="s">
        <v>20</v>
      </c>
      <c r="AK38" s="119" t="s">
        <v>29</v>
      </c>
      <c r="AL38" s="61">
        <v>14.98</v>
      </c>
      <c r="AN38" s="120" t="s">
        <v>588</v>
      </c>
      <c r="AO38" s="30" t="s">
        <v>21</v>
      </c>
      <c r="AP38" s="30" t="s">
        <v>46</v>
      </c>
      <c r="AQ38" s="62">
        <v>9.99</v>
      </c>
    </row>
    <row r="39" spans="11:43" x14ac:dyDescent="0.35">
      <c r="K39" s="71" t="s">
        <v>64</v>
      </c>
      <c r="L39" s="3">
        <v>4</v>
      </c>
      <c r="M39" s="72">
        <v>334.12</v>
      </c>
      <c r="O39" s="29" t="s">
        <v>272</v>
      </c>
      <c r="P39" s="118" t="s">
        <v>150</v>
      </c>
      <c r="Q39" s="119" t="s">
        <v>27</v>
      </c>
      <c r="R39" s="61">
        <v>20.97</v>
      </c>
      <c r="T39" s="29" t="s">
        <v>364</v>
      </c>
      <c r="U39" s="118" t="s">
        <v>154</v>
      </c>
      <c r="V39" s="119" t="s">
        <v>30</v>
      </c>
      <c r="W39" s="61">
        <v>13.98</v>
      </c>
      <c r="Y39" s="29" t="s">
        <v>441</v>
      </c>
      <c r="Z39" s="118" t="s">
        <v>154</v>
      </c>
      <c r="AA39" s="119" t="s">
        <v>28</v>
      </c>
      <c r="AB39" s="61">
        <v>17.98</v>
      </c>
      <c r="AD39" s="29" t="s">
        <v>294</v>
      </c>
      <c r="AE39" s="118" t="s">
        <v>153</v>
      </c>
      <c r="AF39" s="119" t="s">
        <v>31</v>
      </c>
      <c r="AG39" s="61">
        <v>13.97</v>
      </c>
      <c r="AI39" s="29" t="s">
        <v>358</v>
      </c>
      <c r="AJ39" s="118" t="s">
        <v>153</v>
      </c>
      <c r="AK39" s="119" t="s">
        <v>29</v>
      </c>
      <c r="AL39" s="61">
        <v>14.98</v>
      </c>
      <c r="AN39" s="105"/>
      <c r="AO39" s="105"/>
      <c r="AP39" s="105"/>
      <c r="AQ39" s="106"/>
    </row>
    <row r="40" spans="11:43" x14ac:dyDescent="0.35">
      <c r="K40" s="71" t="s">
        <v>65</v>
      </c>
      <c r="L40" s="3">
        <v>3</v>
      </c>
      <c r="M40" s="72">
        <v>330.23</v>
      </c>
      <c r="O40" s="29" t="s">
        <v>273</v>
      </c>
      <c r="P40" s="118" t="s">
        <v>17</v>
      </c>
      <c r="Q40" s="119" t="s">
        <v>27</v>
      </c>
      <c r="R40" s="61">
        <v>20.97</v>
      </c>
      <c r="T40" s="29" t="s">
        <v>365</v>
      </c>
      <c r="U40" s="118" t="s">
        <v>145</v>
      </c>
      <c r="V40" s="119" t="s">
        <v>30</v>
      </c>
      <c r="W40" s="61">
        <v>13.97</v>
      </c>
      <c r="Y40" s="29" t="s">
        <v>338</v>
      </c>
      <c r="Z40" s="118" t="s">
        <v>20</v>
      </c>
      <c r="AA40" s="119" t="s">
        <v>28</v>
      </c>
      <c r="AB40" s="61">
        <v>17.98</v>
      </c>
      <c r="AD40" s="29" t="s">
        <v>353</v>
      </c>
      <c r="AE40" s="118" t="s">
        <v>154</v>
      </c>
      <c r="AF40" s="119" t="s">
        <v>31</v>
      </c>
      <c r="AG40" s="61">
        <v>12.98</v>
      </c>
      <c r="AI40" s="29" t="s">
        <v>540</v>
      </c>
      <c r="AJ40" s="118" t="s">
        <v>17</v>
      </c>
      <c r="AK40" s="119" t="s">
        <v>29</v>
      </c>
      <c r="AL40" s="61">
        <v>14.97</v>
      </c>
      <c r="AN40" s="107" t="s">
        <v>594</v>
      </c>
      <c r="AO40" s="108"/>
      <c r="AP40" s="108"/>
      <c r="AQ40" s="109"/>
    </row>
    <row r="41" spans="11:43" x14ac:dyDescent="0.35">
      <c r="K41" s="71" t="s">
        <v>66</v>
      </c>
      <c r="L41" s="3">
        <v>3</v>
      </c>
      <c r="M41" s="72">
        <v>322.22000000000003</v>
      </c>
      <c r="O41" s="29" t="s">
        <v>274</v>
      </c>
      <c r="P41" s="118" t="s">
        <v>148</v>
      </c>
      <c r="Q41" s="119" t="s">
        <v>27</v>
      </c>
      <c r="R41" s="61">
        <v>20.97</v>
      </c>
      <c r="T41" s="29" t="s">
        <v>366</v>
      </c>
      <c r="U41" s="118" t="s">
        <v>19</v>
      </c>
      <c r="V41" s="119" t="s">
        <v>30</v>
      </c>
      <c r="W41" s="61">
        <v>13.97</v>
      </c>
      <c r="Y41" s="29" t="s">
        <v>265</v>
      </c>
      <c r="Z41" s="118" t="s">
        <v>146</v>
      </c>
      <c r="AA41" s="119" t="s">
        <v>28</v>
      </c>
      <c r="AB41" s="61">
        <v>17.98</v>
      </c>
      <c r="AD41" s="29" t="s">
        <v>496</v>
      </c>
      <c r="AE41" s="118" t="s">
        <v>151</v>
      </c>
      <c r="AF41" s="119" t="s">
        <v>31</v>
      </c>
      <c r="AG41" s="61">
        <v>12.98</v>
      </c>
      <c r="AI41" s="29" t="s">
        <v>541</v>
      </c>
      <c r="AJ41" s="118" t="s">
        <v>17</v>
      </c>
      <c r="AK41" s="119" t="s">
        <v>29</v>
      </c>
      <c r="AL41" s="61">
        <v>14.97</v>
      </c>
      <c r="AN41" s="110" t="s">
        <v>235</v>
      </c>
      <c r="AO41" s="110" t="s">
        <v>207</v>
      </c>
      <c r="AP41" s="110" t="s">
        <v>24</v>
      </c>
      <c r="AQ41" s="111" t="s">
        <v>144</v>
      </c>
    </row>
    <row r="42" spans="11:43" x14ac:dyDescent="0.35">
      <c r="K42" s="71" t="s">
        <v>67</v>
      </c>
      <c r="L42" s="3">
        <v>3</v>
      </c>
      <c r="M42" s="72">
        <v>315.25</v>
      </c>
      <c r="O42" s="29" t="s">
        <v>275</v>
      </c>
      <c r="P42" s="118" t="s">
        <v>145</v>
      </c>
      <c r="Q42" s="119" t="s">
        <v>27</v>
      </c>
      <c r="R42" s="61">
        <v>20.96</v>
      </c>
      <c r="T42" s="29" t="s">
        <v>367</v>
      </c>
      <c r="U42" s="118" t="s">
        <v>152</v>
      </c>
      <c r="V42" s="119" t="s">
        <v>30</v>
      </c>
      <c r="W42" s="61">
        <v>12.98</v>
      </c>
      <c r="Y42" s="29" t="s">
        <v>442</v>
      </c>
      <c r="Z42" s="118" t="s">
        <v>150</v>
      </c>
      <c r="AA42" s="119" t="s">
        <v>28</v>
      </c>
      <c r="AB42" s="61">
        <v>17.98</v>
      </c>
      <c r="AD42" s="29" t="s">
        <v>340</v>
      </c>
      <c r="AE42" s="118" t="s">
        <v>20</v>
      </c>
      <c r="AF42" s="119" t="s">
        <v>31</v>
      </c>
      <c r="AG42" s="61">
        <v>12.98</v>
      </c>
      <c r="AI42" s="29" t="s">
        <v>542</v>
      </c>
      <c r="AJ42" s="118" t="s">
        <v>151</v>
      </c>
      <c r="AK42" s="119" t="s">
        <v>29</v>
      </c>
      <c r="AL42" s="61">
        <v>14.97</v>
      </c>
      <c r="AN42" s="29" t="s">
        <v>512</v>
      </c>
      <c r="AO42" s="118" t="s">
        <v>155</v>
      </c>
      <c r="AP42" s="118" t="s">
        <v>47</v>
      </c>
      <c r="AQ42" s="61">
        <v>20.98</v>
      </c>
    </row>
    <row r="43" spans="11:43" x14ac:dyDescent="0.35">
      <c r="K43" s="71" t="s">
        <v>68</v>
      </c>
      <c r="L43" s="3">
        <v>3</v>
      </c>
      <c r="M43" s="72">
        <v>305.25</v>
      </c>
      <c r="O43" s="29" t="s">
        <v>276</v>
      </c>
      <c r="P43" s="118" t="s">
        <v>146</v>
      </c>
      <c r="Q43" s="119" t="s">
        <v>27</v>
      </c>
      <c r="R43" s="61">
        <v>20.96</v>
      </c>
      <c r="T43" s="29" t="s">
        <v>368</v>
      </c>
      <c r="U43" s="118" t="s">
        <v>20</v>
      </c>
      <c r="V43" s="119" t="s">
        <v>30</v>
      </c>
      <c r="W43" s="61">
        <v>12.98</v>
      </c>
      <c r="Y43" s="29" t="s">
        <v>335</v>
      </c>
      <c r="Z43" s="118" t="s">
        <v>145</v>
      </c>
      <c r="AA43" s="119" t="s">
        <v>28</v>
      </c>
      <c r="AB43" s="61">
        <v>17.97</v>
      </c>
      <c r="AD43" s="29" t="s">
        <v>378</v>
      </c>
      <c r="AE43" s="118" t="s">
        <v>147</v>
      </c>
      <c r="AF43" s="119" t="s">
        <v>31</v>
      </c>
      <c r="AG43" s="61">
        <v>12.98</v>
      </c>
      <c r="AI43" s="29" t="s">
        <v>245</v>
      </c>
      <c r="AJ43" s="118" t="s">
        <v>155</v>
      </c>
      <c r="AK43" s="119" t="s">
        <v>29</v>
      </c>
      <c r="AL43" s="61">
        <v>14.97</v>
      </c>
      <c r="AN43" s="29" t="s">
        <v>590</v>
      </c>
      <c r="AO43" s="118" t="s">
        <v>19</v>
      </c>
      <c r="AP43" s="118" t="s">
        <v>47</v>
      </c>
      <c r="AQ43" s="61">
        <v>13.98</v>
      </c>
    </row>
    <row r="44" spans="11:43" x14ac:dyDescent="0.35">
      <c r="K44" s="71" t="s">
        <v>69</v>
      </c>
      <c r="L44" s="3">
        <v>3</v>
      </c>
      <c r="M44" s="72">
        <v>304.26</v>
      </c>
      <c r="O44" s="29" t="s">
        <v>277</v>
      </c>
      <c r="P44" s="118" t="s">
        <v>153</v>
      </c>
      <c r="Q44" s="119" t="s">
        <v>27</v>
      </c>
      <c r="R44" s="61">
        <v>20.96</v>
      </c>
      <c r="T44" s="29" t="s">
        <v>369</v>
      </c>
      <c r="U44" s="118" t="s">
        <v>19</v>
      </c>
      <c r="V44" s="119" t="s">
        <v>30</v>
      </c>
      <c r="W44" s="61">
        <v>12.98</v>
      </c>
      <c r="Y44" s="29" t="s">
        <v>443</v>
      </c>
      <c r="Z44" s="118" t="s">
        <v>149</v>
      </c>
      <c r="AA44" s="119" t="s">
        <v>28</v>
      </c>
      <c r="AB44" s="61">
        <v>17.97</v>
      </c>
      <c r="AD44" s="29" t="s">
        <v>341</v>
      </c>
      <c r="AE44" s="118" t="s">
        <v>20</v>
      </c>
      <c r="AF44" s="119" t="s">
        <v>31</v>
      </c>
      <c r="AG44" s="61">
        <v>12.98</v>
      </c>
      <c r="AI44" s="29" t="s">
        <v>543</v>
      </c>
      <c r="AJ44" s="118" t="s">
        <v>152</v>
      </c>
      <c r="AK44" s="119" t="s">
        <v>29</v>
      </c>
      <c r="AL44" s="61">
        <v>14.96</v>
      </c>
      <c r="AN44" s="29" t="s">
        <v>591</v>
      </c>
      <c r="AO44" s="118" t="s">
        <v>146</v>
      </c>
      <c r="AP44" s="118" t="s">
        <v>47</v>
      </c>
      <c r="AQ44" s="61">
        <v>12.98</v>
      </c>
    </row>
    <row r="45" spans="11:43" x14ac:dyDescent="0.35">
      <c r="K45" s="71" t="s">
        <v>70</v>
      </c>
      <c r="L45" s="3">
        <v>3</v>
      </c>
      <c r="M45" s="72">
        <v>303.33999999999997</v>
      </c>
      <c r="O45" s="29" t="s">
        <v>278</v>
      </c>
      <c r="P45" s="118" t="s">
        <v>19</v>
      </c>
      <c r="Q45" s="119" t="s">
        <v>27</v>
      </c>
      <c r="R45" s="61">
        <v>20.96</v>
      </c>
      <c r="T45" s="29" t="s">
        <v>370</v>
      </c>
      <c r="U45" s="118" t="s">
        <v>17</v>
      </c>
      <c r="V45" s="119" t="s">
        <v>30</v>
      </c>
      <c r="W45" s="61">
        <v>12.98</v>
      </c>
      <c r="Y45" s="29" t="s">
        <v>444</v>
      </c>
      <c r="Z45" s="118" t="s">
        <v>151</v>
      </c>
      <c r="AA45" s="119" t="s">
        <v>28</v>
      </c>
      <c r="AB45" s="61">
        <v>17.97</v>
      </c>
      <c r="AD45" s="29" t="s">
        <v>497</v>
      </c>
      <c r="AE45" s="118" t="s">
        <v>152</v>
      </c>
      <c r="AF45" s="119" t="s">
        <v>31</v>
      </c>
      <c r="AG45" s="61">
        <v>12.98</v>
      </c>
      <c r="AI45" s="29" t="s">
        <v>544</v>
      </c>
      <c r="AJ45" s="118" t="s">
        <v>148</v>
      </c>
      <c r="AK45" s="119" t="s">
        <v>29</v>
      </c>
      <c r="AL45" s="61">
        <v>14.96</v>
      </c>
      <c r="AN45" s="29" t="s">
        <v>592</v>
      </c>
      <c r="AO45" s="118" t="s">
        <v>155</v>
      </c>
      <c r="AP45" s="118" t="s">
        <v>47</v>
      </c>
      <c r="AQ45" s="61">
        <v>11.98</v>
      </c>
    </row>
    <row r="46" spans="11:43" x14ac:dyDescent="0.35">
      <c r="K46" s="71" t="s">
        <v>71</v>
      </c>
      <c r="L46" s="3">
        <v>3</v>
      </c>
      <c r="M46" s="72">
        <v>284.3</v>
      </c>
      <c r="O46" s="29" t="s">
        <v>279</v>
      </c>
      <c r="P46" s="118" t="s">
        <v>21</v>
      </c>
      <c r="Q46" s="119" t="s">
        <v>27</v>
      </c>
      <c r="R46" s="61">
        <v>20.96</v>
      </c>
      <c r="T46" s="29" t="s">
        <v>249</v>
      </c>
      <c r="U46" s="118" t="s">
        <v>153</v>
      </c>
      <c r="V46" s="119" t="s">
        <v>30</v>
      </c>
      <c r="W46" s="61">
        <v>12.98</v>
      </c>
      <c r="Y46" s="29" t="s">
        <v>445</v>
      </c>
      <c r="Z46" s="118" t="s">
        <v>148</v>
      </c>
      <c r="AA46" s="119" t="s">
        <v>28</v>
      </c>
      <c r="AB46" s="61">
        <v>17.97</v>
      </c>
      <c r="AD46" s="29" t="s">
        <v>265</v>
      </c>
      <c r="AE46" s="118" t="s">
        <v>146</v>
      </c>
      <c r="AF46" s="119" t="s">
        <v>31</v>
      </c>
      <c r="AG46" s="61">
        <v>12.98</v>
      </c>
      <c r="AI46" s="29" t="s">
        <v>545</v>
      </c>
      <c r="AJ46" s="118" t="s">
        <v>21</v>
      </c>
      <c r="AK46" s="119" t="s">
        <v>29</v>
      </c>
      <c r="AL46" s="61">
        <v>13.98</v>
      </c>
      <c r="AN46" s="29" t="s">
        <v>314</v>
      </c>
      <c r="AO46" s="118" t="s">
        <v>146</v>
      </c>
      <c r="AP46" s="118" t="s">
        <v>47</v>
      </c>
      <c r="AQ46" s="61">
        <v>10.99</v>
      </c>
    </row>
    <row r="47" spans="11:43" x14ac:dyDescent="0.35">
      <c r="K47" s="71" t="s">
        <v>72</v>
      </c>
      <c r="L47" s="3">
        <v>3</v>
      </c>
      <c r="M47" s="72">
        <v>274.35000000000002</v>
      </c>
      <c r="O47" s="29" t="s">
        <v>280</v>
      </c>
      <c r="P47" s="118" t="s">
        <v>18</v>
      </c>
      <c r="Q47" s="119" t="s">
        <v>27</v>
      </c>
      <c r="R47" s="61">
        <v>20.96</v>
      </c>
      <c r="T47" s="29" t="s">
        <v>260</v>
      </c>
      <c r="U47" s="118" t="s">
        <v>20</v>
      </c>
      <c r="V47" s="119" t="s">
        <v>30</v>
      </c>
      <c r="W47" s="61">
        <v>12.98</v>
      </c>
      <c r="Y47" s="29" t="s">
        <v>446</v>
      </c>
      <c r="Z47" s="118" t="s">
        <v>18</v>
      </c>
      <c r="AA47" s="119" t="s">
        <v>28</v>
      </c>
      <c r="AB47" s="61">
        <v>17.96</v>
      </c>
      <c r="AD47" s="29" t="s">
        <v>384</v>
      </c>
      <c r="AE47" s="118" t="s">
        <v>155</v>
      </c>
      <c r="AF47" s="119" t="s">
        <v>31</v>
      </c>
      <c r="AG47" s="61">
        <v>12.97</v>
      </c>
      <c r="AI47" s="29" t="s">
        <v>295</v>
      </c>
      <c r="AJ47" s="118" t="s">
        <v>150</v>
      </c>
      <c r="AK47" s="119" t="s">
        <v>29</v>
      </c>
      <c r="AL47" s="61">
        <v>13.98</v>
      </c>
      <c r="AN47" s="29" t="s">
        <v>549</v>
      </c>
      <c r="AO47" s="118" t="s">
        <v>146</v>
      </c>
      <c r="AP47" s="118" t="s">
        <v>47</v>
      </c>
      <c r="AQ47" s="61">
        <v>9.99</v>
      </c>
    </row>
    <row r="48" spans="11:43" x14ac:dyDescent="0.35">
      <c r="K48" s="71" t="s">
        <v>73</v>
      </c>
      <c r="L48" s="3">
        <v>3</v>
      </c>
      <c r="M48" s="72">
        <v>273.39999999999998</v>
      </c>
      <c r="O48" s="29" t="s">
        <v>281</v>
      </c>
      <c r="P48" s="118" t="s">
        <v>152</v>
      </c>
      <c r="Q48" s="119" t="s">
        <v>27</v>
      </c>
      <c r="R48" s="61">
        <v>20.95</v>
      </c>
      <c r="T48" s="29" t="s">
        <v>252</v>
      </c>
      <c r="U48" s="118" t="s">
        <v>17</v>
      </c>
      <c r="V48" s="119" t="s">
        <v>30</v>
      </c>
      <c r="W48" s="61">
        <v>12.98</v>
      </c>
      <c r="Y48" s="29" t="s">
        <v>393</v>
      </c>
      <c r="Z48" s="118" t="s">
        <v>20</v>
      </c>
      <c r="AA48" s="119" t="s">
        <v>28</v>
      </c>
      <c r="AB48" s="61">
        <v>16.98</v>
      </c>
      <c r="AD48" s="29" t="s">
        <v>498</v>
      </c>
      <c r="AE48" s="118" t="s">
        <v>145</v>
      </c>
      <c r="AF48" s="119" t="s">
        <v>31</v>
      </c>
      <c r="AG48" s="61">
        <v>12.97</v>
      </c>
      <c r="AI48" s="29" t="s">
        <v>339</v>
      </c>
      <c r="AJ48" s="118" t="s">
        <v>153</v>
      </c>
      <c r="AK48" s="119" t="s">
        <v>29</v>
      </c>
      <c r="AL48" s="61">
        <v>13.98</v>
      </c>
      <c r="AN48" s="29" t="s">
        <v>327</v>
      </c>
      <c r="AO48" s="118" t="s">
        <v>148</v>
      </c>
      <c r="AP48" s="118" t="s">
        <v>47</v>
      </c>
      <c r="AQ48" s="61">
        <v>9.99</v>
      </c>
    </row>
    <row r="49" spans="2:43" x14ac:dyDescent="0.35">
      <c r="K49" s="71" t="s">
        <v>74</v>
      </c>
      <c r="L49" s="3">
        <v>2</v>
      </c>
      <c r="M49" s="72">
        <v>271.36</v>
      </c>
      <c r="O49" s="29" t="s">
        <v>282</v>
      </c>
      <c r="P49" s="118" t="s">
        <v>153</v>
      </c>
      <c r="Q49" s="119" t="s">
        <v>27</v>
      </c>
      <c r="R49" s="61">
        <v>19.98</v>
      </c>
      <c r="T49" s="29" t="s">
        <v>371</v>
      </c>
      <c r="U49" s="118" t="s">
        <v>18</v>
      </c>
      <c r="V49" s="119" t="s">
        <v>30</v>
      </c>
      <c r="W49" s="61">
        <v>12.96</v>
      </c>
      <c r="Y49" s="29" t="s">
        <v>317</v>
      </c>
      <c r="Z49" s="118" t="s">
        <v>19</v>
      </c>
      <c r="AA49" s="119" t="s">
        <v>28</v>
      </c>
      <c r="AB49" s="61">
        <v>16.98</v>
      </c>
      <c r="AD49" s="29" t="s">
        <v>418</v>
      </c>
      <c r="AE49" s="118" t="s">
        <v>17</v>
      </c>
      <c r="AF49" s="119" t="s">
        <v>31</v>
      </c>
      <c r="AG49" s="61">
        <v>12.97</v>
      </c>
      <c r="AI49" s="29" t="s">
        <v>251</v>
      </c>
      <c r="AJ49" s="118" t="s">
        <v>20</v>
      </c>
      <c r="AK49" s="119" t="s">
        <v>29</v>
      </c>
      <c r="AL49" s="61">
        <v>13.98</v>
      </c>
      <c r="AN49" s="29" t="s">
        <v>593</v>
      </c>
      <c r="AO49" s="118" t="s">
        <v>151</v>
      </c>
      <c r="AP49" s="118" t="s">
        <v>47</v>
      </c>
      <c r="AQ49" s="61">
        <v>9.99</v>
      </c>
    </row>
    <row r="50" spans="2:43" x14ac:dyDescent="0.35">
      <c r="K50" s="71" t="s">
        <v>75</v>
      </c>
      <c r="L50" s="3">
        <v>2</v>
      </c>
      <c r="M50" s="72">
        <v>249.43</v>
      </c>
      <c r="O50" s="29" t="s">
        <v>283</v>
      </c>
      <c r="P50" s="118" t="s">
        <v>150</v>
      </c>
      <c r="Q50" s="119" t="s">
        <v>27</v>
      </c>
      <c r="R50" s="61">
        <v>19.97</v>
      </c>
      <c r="T50" s="29" t="s">
        <v>372</v>
      </c>
      <c r="U50" s="118" t="s">
        <v>21</v>
      </c>
      <c r="V50" s="119" t="s">
        <v>30</v>
      </c>
      <c r="W50" s="61">
        <v>11.98</v>
      </c>
      <c r="Y50" s="29" t="s">
        <v>329</v>
      </c>
      <c r="Z50" s="118" t="s">
        <v>18</v>
      </c>
      <c r="AA50" s="119" t="s">
        <v>28</v>
      </c>
      <c r="AB50" s="61">
        <v>16.98</v>
      </c>
      <c r="AD50" s="29" t="s">
        <v>499</v>
      </c>
      <c r="AE50" s="118" t="s">
        <v>154</v>
      </c>
      <c r="AF50" s="119" t="s">
        <v>31</v>
      </c>
      <c r="AG50" s="61">
        <v>11.98</v>
      </c>
      <c r="AI50" s="29" t="s">
        <v>546</v>
      </c>
      <c r="AJ50" s="118" t="s">
        <v>150</v>
      </c>
      <c r="AK50" s="119" t="s">
        <v>29</v>
      </c>
      <c r="AL50" s="61">
        <v>13.97</v>
      </c>
      <c r="AN50" s="29" t="s">
        <v>579</v>
      </c>
      <c r="AO50" s="118" t="s">
        <v>152</v>
      </c>
      <c r="AP50" s="118" t="s">
        <v>47</v>
      </c>
      <c r="AQ50" s="61">
        <v>9.99</v>
      </c>
    </row>
    <row r="51" spans="2:43" x14ac:dyDescent="0.35">
      <c r="B51" s="10" t="s">
        <v>136</v>
      </c>
      <c r="K51" s="71" t="s">
        <v>76</v>
      </c>
      <c r="L51" s="3">
        <v>3</v>
      </c>
      <c r="M51" s="72">
        <v>248.41</v>
      </c>
      <c r="O51" s="29" t="s">
        <v>284</v>
      </c>
      <c r="P51" s="118" t="s">
        <v>145</v>
      </c>
      <c r="Q51" s="119" t="s">
        <v>27</v>
      </c>
      <c r="R51" s="61">
        <v>19.97</v>
      </c>
      <c r="T51" s="29" t="s">
        <v>373</v>
      </c>
      <c r="U51" s="118" t="s">
        <v>152</v>
      </c>
      <c r="V51" s="119" t="s">
        <v>30</v>
      </c>
      <c r="W51" s="61">
        <v>11.98</v>
      </c>
      <c r="Y51" s="29" t="s">
        <v>447</v>
      </c>
      <c r="Z51" s="118" t="s">
        <v>155</v>
      </c>
      <c r="AA51" s="119" t="s">
        <v>28</v>
      </c>
      <c r="AB51" s="61">
        <v>16.98</v>
      </c>
      <c r="AD51" s="29" t="s">
        <v>500</v>
      </c>
      <c r="AE51" s="118" t="s">
        <v>148</v>
      </c>
      <c r="AF51" s="119" t="s">
        <v>31</v>
      </c>
      <c r="AG51" s="61">
        <v>11.98</v>
      </c>
      <c r="AI51" s="29" t="s">
        <v>547</v>
      </c>
      <c r="AJ51" s="118" t="s">
        <v>149</v>
      </c>
      <c r="AK51" s="119" t="s">
        <v>29</v>
      </c>
      <c r="AL51" s="61">
        <v>13.97</v>
      </c>
      <c r="AN51" s="120" t="s">
        <v>380</v>
      </c>
      <c r="AO51" s="30" t="s">
        <v>18</v>
      </c>
      <c r="AP51" s="30" t="s">
        <v>47</v>
      </c>
      <c r="AQ51" s="62">
        <v>9.98</v>
      </c>
    </row>
    <row r="52" spans="2:43" x14ac:dyDescent="0.35">
      <c r="K52" s="71" t="s">
        <v>77</v>
      </c>
      <c r="L52" s="3">
        <v>2</v>
      </c>
      <c r="M52" s="72">
        <v>245.49</v>
      </c>
      <c r="O52" s="29" t="s">
        <v>285</v>
      </c>
      <c r="P52" s="118" t="s">
        <v>151</v>
      </c>
      <c r="Q52" s="119" t="s">
        <v>27</v>
      </c>
      <c r="R52" s="61">
        <v>19.97</v>
      </c>
      <c r="T52" s="29" t="s">
        <v>374</v>
      </c>
      <c r="U52" s="118" t="s">
        <v>148</v>
      </c>
      <c r="V52" s="119" t="s">
        <v>30</v>
      </c>
      <c r="W52" s="61">
        <v>11.98</v>
      </c>
      <c r="Y52" s="29" t="s">
        <v>292</v>
      </c>
      <c r="Z52" s="118" t="s">
        <v>146</v>
      </c>
      <c r="AA52" s="119" t="s">
        <v>28</v>
      </c>
      <c r="AB52" s="61">
        <v>16.98</v>
      </c>
      <c r="AD52" s="29" t="s">
        <v>276</v>
      </c>
      <c r="AE52" s="118" t="s">
        <v>146</v>
      </c>
      <c r="AF52" s="119" t="s">
        <v>31</v>
      </c>
      <c r="AG52" s="61">
        <v>11.98</v>
      </c>
      <c r="AI52" s="29" t="s">
        <v>250</v>
      </c>
      <c r="AJ52" s="118" t="s">
        <v>151</v>
      </c>
      <c r="AK52" s="119" t="s">
        <v>29</v>
      </c>
      <c r="AL52" s="61">
        <v>13.97</v>
      </c>
    </row>
    <row r="53" spans="2:43" x14ac:dyDescent="0.35">
      <c r="K53" s="71" t="s">
        <v>78</v>
      </c>
      <c r="L53" s="3">
        <v>2</v>
      </c>
      <c r="M53" s="72">
        <v>233.49</v>
      </c>
      <c r="O53" s="29" t="s">
        <v>286</v>
      </c>
      <c r="P53" s="118" t="s">
        <v>152</v>
      </c>
      <c r="Q53" s="119" t="s">
        <v>27</v>
      </c>
      <c r="R53" s="61">
        <v>19.97</v>
      </c>
      <c r="T53" s="29" t="s">
        <v>375</v>
      </c>
      <c r="U53" s="118" t="s">
        <v>148</v>
      </c>
      <c r="V53" s="119" t="s">
        <v>30</v>
      </c>
      <c r="W53" s="61">
        <v>11.98</v>
      </c>
      <c r="Y53" s="29" t="s">
        <v>448</v>
      </c>
      <c r="Z53" s="118" t="s">
        <v>150</v>
      </c>
      <c r="AA53" s="119" t="s">
        <v>28</v>
      </c>
      <c r="AB53" s="61">
        <v>16.97</v>
      </c>
      <c r="AD53" s="29" t="s">
        <v>501</v>
      </c>
      <c r="AE53" s="118" t="s">
        <v>21</v>
      </c>
      <c r="AF53" s="119" t="s">
        <v>31</v>
      </c>
      <c r="AG53" s="61">
        <v>11.98</v>
      </c>
      <c r="AI53" s="29" t="s">
        <v>548</v>
      </c>
      <c r="AJ53" s="118" t="s">
        <v>146</v>
      </c>
      <c r="AK53" s="119" t="s">
        <v>29</v>
      </c>
      <c r="AL53" s="61">
        <v>13.97</v>
      </c>
    </row>
    <row r="54" spans="2:43" x14ac:dyDescent="0.35">
      <c r="K54" s="71" t="s">
        <v>79</v>
      </c>
      <c r="L54" s="3">
        <v>2</v>
      </c>
      <c r="M54" s="72">
        <v>224.48</v>
      </c>
      <c r="O54" s="29" t="s">
        <v>287</v>
      </c>
      <c r="P54" s="118" t="s">
        <v>17</v>
      </c>
      <c r="Q54" s="119" t="s">
        <v>27</v>
      </c>
      <c r="R54" s="61">
        <v>19.97</v>
      </c>
      <c r="T54" s="29" t="s">
        <v>376</v>
      </c>
      <c r="U54" s="118" t="s">
        <v>17</v>
      </c>
      <c r="V54" s="119" t="s">
        <v>30</v>
      </c>
      <c r="W54" s="61">
        <v>11.98</v>
      </c>
      <c r="Y54" s="29" t="s">
        <v>305</v>
      </c>
      <c r="Z54" s="118" t="s">
        <v>155</v>
      </c>
      <c r="AA54" s="119" t="s">
        <v>28</v>
      </c>
      <c r="AB54" s="61">
        <v>16.97</v>
      </c>
      <c r="AD54" s="29" t="s">
        <v>502</v>
      </c>
      <c r="AE54" s="118" t="s">
        <v>151</v>
      </c>
      <c r="AF54" s="119" t="s">
        <v>31</v>
      </c>
      <c r="AG54" s="61">
        <v>11.98</v>
      </c>
      <c r="AI54" s="29" t="s">
        <v>279</v>
      </c>
      <c r="AJ54" s="118" t="s">
        <v>21</v>
      </c>
      <c r="AK54" s="119" t="s">
        <v>29</v>
      </c>
      <c r="AL54" s="61">
        <v>12.98</v>
      </c>
    </row>
    <row r="55" spans="2:43" x14ac:dyDescent="0.35">
      <c r="K55" s="71" t="s">
        <v>80</v>
      </c>
      <c r="L55" s="3">
        <v>2</v>
      </c>
      <c r="M55" s="72">
        <v>218.42</v>
      </c>
      <c r="O55" s="29" t="s">
        <v>288</v>
      </c>
      <c r="P55" s="118" t="s">
        <v>152</v>
      </c>
      <c r="Q55" s="119" t="s">
        <v>27</v>
      </c>
      <c r="R55" s="61">
        <v>19.97</v>
      </c>
      <c r="T55" s="29" t="s">
        <v>377</v>
      </c>
      <c r="U55" s="118" t="s">
        <v>145</v>
      </c>
      <c r="V55" s="119" t="s">
        <v>30</v>
      </c>
      <c r="W55" s="61">
        <v>11.98</v>
      </c>
      <c r="Y55" s="29" t="s">
        <v>449</v>
      </c>
      <c r="Z55" s="118" t="s">
        <v>18</v>
      </c>
      <c r="AA55" s="119" t="s">
        <v>28</v>
      </c>
      <c r="AB55" s="61">
        <v>16.97</v>
      </c>
      <c r="AD55" s="29" t="s">
        <v>245</v>
      </c>
      <c r="AE55" s="118" t="s">
        <v>155</v>
      </c>
      <c r="AF55" s="119" t="s">
        <v>31</v>
      </c>
      <c r="AG55" s="61">
        <v>11.98</v>
      </c>
      <c r="AI55" s="29" t="s">
        <v>470</v>
      </c>
      <c r="AJ55" s="118" t="s">
        <v>151</v>
      </c>
      <c r="AK55" s="119" t="s">
        <v>29</v>
      </c>
      <c r="AL55" s="61">
        <v>12.98</v>
      </c>
    </row>
    <row r="56" spans="2:43" x14ac:dyDescent="0.35">
      <c r="K56" s="71" t="s">
        <v>81</v>
      </c>
      <c r="L56" s="3">
        <v>1</v>
      </c>
      <c r="M56" s="72">
        <v>211.55</v>
      </c>
      <c r="O56" s="29" t="s">
        <v>289</v>
      </c>
      <c r="P56" s="118" t="s">
        <v>17</v>
      </c>
      <c r="Q56" s="119" t="s">
        <v>27</v>
      </c>
      <c r="R56" s="61">
        <v>19.96</v>
      </c>
      <c r="T56" s="29" t="s">
        <v>378</v>
      </c>
      <c r="U56" s="118" t="s">
        <v>147</v>
      </c>
      <c r="V56" s="119" t="s">
        <v>30</v>
      </c>
      <c r="W56" s="61">
        <v>11.98</v>
      </c>
      <c r="Y56" s="29" t="s">
        <v>450</v>
      </c>
      <c r="Z56" s="118" t="s">
        <v>20</v>
      </c>
      <c r="AA56" s="119" t="s">
        <v>28</v>
      </c>
      <c r="AB56" s="61">
        <v>16.95</v>
      </c>
      <c r="AD56" s="29" t="s">
        <v>503</v>
      </c>
      <c r="AE56" s="118" t="s">
        <v>147</v>
      </c>
      <c r="AF56" s="119" t="s">
        <v>31</v>
      </c>
      <c r="AG56" s="61">
        <v>11.98</v>
      </c>
      <c r="AI56" s="29" t="s">
        <v>288</v>
      </c>
      <c r="AJ56" s="118" t="s">
        <v>152</v>
      </c>
      <c r="AK56" s="119" t="s">
        <v>29</v>
      </c>
      <c r="AL56" s="61">
        <v>12.98</v>
      </c>
    </row>
    <row r="57" spans="2:43" x14ac:dyDescent="0.35">
      <c r="K57" s="71" t="s">
        <v>82</v>
      </c>
      <c r="L57" s="3">
        <v>2</v>
      </c>
      <c r="M57" s="72">
        <v>205.52</v>
      </c>
      <c r="O57" s="29" t="s">
        <v>290</v>
      </c>
      <c r="P57" s="118" t="s">
        <v>149</v>
      </c>
      <c r="Q57" s="119" t="s">
        <v>27</v>
      </c>
      <c r="R57" s="61">
        <v>18.98</v>
      </c>
      <c r="T57" s="29" t="s">
        <v>379</v>
      </c>
      <c r="U57" s="118" t="s">
        <v>145</v>
      </c>
      <c r="V57" s="119" t="s">
        <v>30</v>
      </c>
      <c r="W57" s="61">
        <v>11.98</v>
      </c>
      <c r="Y57" s="29" t="s">
        <v>247</v>
      </c>
      <c r="Z57" s="118" t="s">
        <v>17</v>
      </c>
      <c r="AA57" s="119" t="s">
        <v>28</v>
      </c>
      <c r="AB57" s="61">
        <v>15.98</v>
      </c>
      <c r="AD57" s="29" t="s">
        <v>504</v>
      </c>
      <c r="AE57" s="118" t="s">
        <v>18</v>
      </c>
      <c r="AF57" s="119" t="s">
        <v>31</v>
      </c>
      <c r="AG57" s="61">
        <v>11.98</v>
      </c>
      <c r="AI57" s="29" t="s">
        <v>549</v>
      </c>
      <c r="AJ57" s="118" t="s">
        <v>146</v>
      </c>
      <c r="AK57" s="119" t="s">
        <v>29</v>
      </c>
      <c r="AL57" s="61">
        <v>12.98</v>
      </c>
    </row>
    <row r="58" spans="2:43" x14ac:dyDescent="0.35">
      <c r="K58" s="71" t="s">
        <v>83</v>
      </c>
      <c r="L58" s="3">
        <v>2</v>
      </c>
      <c r="M58" s="72">
        <v>204.54</v>
      </c>
      <c r="O58" s="29" t="s">
        <v>291</v>
      </c>
      <c r="P58" s="118" t="s">
        <v>18</v>
      </c>
      <c r="Q58" s="119" t="s">
        <v>27</v>
      </c>
      <c r="R58" s="61">
        <v>18.97</v>
      </c>
      <c r="T58" s="29" t="s">
        <v>267</v>
      </c>
      <c r="U58" s="118" t="s">
        <v>20</v>
      </c>
      <c r="V58" s="119" t="s">
        <v>30</v>
      </c>
      <c r="W58" s="61">
        <v>11.98</v>
      </c>
      <c r="Y58" s="29" t="s">
        <v>350</v>
      </c>
      <c r="Z58" s="118" t="s">
        <v>17</v>
      </c>
      <c r="AA58" s="119" t="s">
        <v>28</v>
      </c>
      <c r="AB58" s="61">
        <v>15.98</v>
      </c>
      <c r="AD58" s="29" t="s">
        <v>310</v>
      </c>
      <c r="AE58" s="118" t="s">
        <v>147</v>
      </c>
      <c r="AF58" s="119" t="s">
        <v>31</v>
      </c>
      <c r="AG58" s="61">
        <v>11.97</v>
      </c>
      <c r="AI58" s="29" t="s">
        <v>269</v>
      </c>
      <c r="AJ58" s="118" t="s">
        <v>151</v>
      </c>
      <c r="AK58" s="119" t="s">
        <v>29</v>
      </c>
      <c r="AL58" s="61">
        <v>12.98</v>
      </c>
    </row>
    <row r="59" spans="2:43" x14ac:dyDescent="0.35">
      <c r="K59" s="71" t="s">
        <v>84</v>
      </c>
      <c r="L59" s="3">
        <v>2</v>
      </c>
      <c r="M59" s="72">
        <v>202.51</v>
      </c>
      <c r="O59" s="29" t="s">
        <v>292</v>
      </c>
      <c r="P59" s="118" t="s">
        <v>146</v>
      </c>
      <c r="Q59" s="119" t="s">
        <v>27</v>
      </c>
      <c r="R59" s="61">
        <v>18.97</v>
      </c>
      <c r="T59" s="29" t="s">
        <v>380</v>
      </c>
      <c r="U59" s="118" t="s">
        <v>18</v>
      </c>
      <c r="V59" s="119" t="s">
        <v>30</v>
      </c>
      <c r="W59" s="61">
        <v>11.97</v>
      </c>
      <c r="Y59" s="29" t="s">
        <v>451</v>
      </c>
      <c r="Z59" s="118" t="s">
        <v>152</v>
      </c>
      <c r="AA59" s="119" t="s">
        <v>28</v>
      </c>
      <c r="AB59" s="61">
        <v>15.97</v>
      </c>
      <c r="AD59" s="29" t="s">
        <v>505</v>
      </c>
      <c r="AE59" s="118" t="s">
        <v>17</v>
      </c>
      <c r="AF59" s="119" t="s">
        <v>31</v>
      </c>
      <c r="AG59" s="61">
        <v>11.97</v>
      </c>
      <c r="AI59" s="29" t="s">
        <v>330</v>
      </c>
      <c r="AJ59" s="118" t="s">
        <v>150</v>
      </c>
      <c r="AK59" s="119" t="s">
        <v>29</v>
      </c>
      <c r="AL59" s="61">
        <v>12.98</v>
      </c>
    </row>
    <row r="60" spans="2:43" x14ac:dyDescent="0.35">
      <c r="K60" s="71" t="s">
        <v>85</v>
      </c>
      <c r="L60" s="3">
        <v>2</v>
      </c>
      <c r="M60" s="72">
        <v>198.53</v>
      </c>
      <c r="O60" s="29" t="s">
        <v>293</v>
      </c>
      <c r="P60" s="118" t="s">
        <v>153</v>
      </c>
      <c r="Q60" s="119" t="s">
        <v>27</v>
      </c>
      <c r="R60" s="61">
        <v>18.96</v>
      </c>
      <c r="T60" s="29" t="s">
        <v>381</v>
      </c>
      <c r="U60" s="118" t="s">
        <v>153</v>
      </c>
      <c r="V60" s="119" t="s">
        <v>30</v>
      </c>
      <c r="W60" s="61">
        <v>11.96</v>
      </c>
      <c r="Y60" s="29" t="s">
        <v>397</v>
      </c>
      <c r="Z60" s="118" t="s">
        <v>20</v>
      </c>
      <c r="AA60" s="119" t="s">
        <v>28</v>
      </c>
      <c r="AB60" s="61">
        <v>15.97</v>
      </c>
      <c r="AD60" s="29" t="s">
        <v>506</v>
      </c>
      <c r="AE60" s="118" t="s">
        <v>18</v>
      </c>
      <c r="AF60" s="119" t="s">
        <v>31</v>
      </c>
      <c r="AG60" s="61">
        <v>11.97</v>
      </c>
      <c r="AI60" s="29" t="s">
        <v>434</v>
      </c>
      <c r="AJ60" s="118" t="s">
        <v>17</v>
      </c>
      <c r="AK60" s="119" t="s">
        <v>29</v>
      </c>
      <c r="AL60" s="61">
        <v>12.98</v>
      </c>
    </row>
    <row r="61" spans="2:43" x14ac:dyDescent="0.35">
      <c r="K61" s="71" t="s">
        <v>86</v>
      </c>
      <c r="L61" s="3">
        <v>2</v>
      </c>
      <c r="M61" s="72">
        <v>194.52</v>
      </c>
      <c r="O61" s="29" t="s">
        <v>294</v>
      </c>
      <c r="P61" s="118" t="s">
        <v>153</v>
      </c>
      <c r="Q61" s="119" t="s">
        <v>27</v>
      </c>
      <c r="R61" s="61">
        <v>18.95</v>
      </c>
      <c r="T61" s="29" t="s">
        <v>382</v>
      </c>
      <c r="U61" s="118" t="s">
        <v>146</v>
      </c>
      <c r="V61" s="119" t="s">
        <v>30</v>
      </c>
      <c r="W61" s="61">
        <v>11.96</v>
      </c>
      <c r="Y61" s="29" t="s">
        <v>452</v>
      </c>
      <c r="Z61" s="118" t="s">
        <v>153</v>
      </c>
      <c r="AA61" s="119" t="s">
        <v>28</v>
      </c>
      <c r="AB61" s="61">
        <v>15.97</v>
      </c>
      <c r="AD61" s="29" t="s">
        <v>383</v>
      </c>
      <c r="AE61" s="118" t="s">
        <v>152</v>
      </c>
      <c r="AF61" s="119" t="s">
        <v>31</v>
      </c>
      <c r="AG61" s="61">
        <v>10.99</v>
      </c>
      <c r="AI61" s="29" t="s">
        <v>459</v>
      </c>
      <c r="AJ61" s="118" t="s">
        <v>146</v>
      </c>
      <c r="AK61" s="119" t="s">
        <v>29</v>
      </c>
      <c r="AL61" s="61">
        <v>12.98</v>
      </c>
    </row>
    <row r="62" spans="2:43" x14ac:dyDescent="0.35">
      <c r="K62" s="71" t="s">
        <v>87</v>
      </c>
      <c r="L62" s="3">
        <v>2</v>
      </c>
      <c r="M62" s="72">
        <v>192.51</v>
      </c>
      <c r="O62" s="29" t="s">
        <v>295</v>
      </c>
      <c r="P62" s="118" t="s">
        <v>150</v>
      </c>
      <c r="Q62" s="119" t="s">
        <v>27</v>
      </c>
      <c r="R62" s="61">
        <v>17.98</v>
      </c>
      <c r="T62" s="29" t="s">
        <v>383</v>
      </c>
      <c r="U62" s="118" t="s">
        <v>152</v>
      </c>
      <c r="V62" s="119" t="s">
        <v>30</v>
      </c>
      <c r="W62" s="61">
        <v>10.99</v>
      </c>
      <c r="Y62" s="29" t="s">
        <v>453</v>
      </c>
      <c r="Z62" s="118" t="s">
        <v>152</v>
      </c>
      <c r="AA62" s="119" t="s">
        <v>28</v>
      </c>
      <c r="AB62" s="61">
        <v>15.96</v>
      </c>
      <c r="AD62" s="29" t="s">
        <v>470</v>
      </c>
      <c r="AE62" s="118" t="s">
        <v>151</v>
      </c>
      <c r="AF62" s="119" t="s">
        <v>31</v>
      </c>
      <c r="AG62" s="61">
        <v>10.98</v>
      </c>
      <c r="AI62" s="29" t="s">
        <v>341</v>
      </c>
      <c r="AJ62" s="118" t="s">
        <v>20</v>
      </c>
      <c r="AK62" s="119" t="s">
        <v>29</v>
      </c>
      <c r="AL62" s="61">
        <v>12.98</v>
      </c>
    </row>
    <row r="63" spans="2:43" x14ac:dyDescent="0.35">
      <c r="K63" s="71" t="s">
        <v>88</v>
      </c>
      <c r="L63" s="3">
        <v>2</v>
      </c>
      <c r="M63" s="72">
        <v>187.55</v>
      </c>
      <c r="O63" s="29" t="s">
        <v>296</v>
      </c>
      <c r="P63" s="118" t="s">
        <v>153</v>
      </c>
      <c r="Q63" s="119" t="s">
        <v>27</v>
      </c>
      <c r="R63" s="61">
        <v>17.98</v>
      </c>
      <c r="T63" s="29" t="s">
        <v>265</v>
      </c>
      <c r="U63" s="118" t="s">
        <v>146</v>
      </c>
      <c r="V63" s="119" t="s">
        <v>30</v>
      </c>
      <c r="W63" s="61">
        <v>10.99</v>
      </c>
      <c r="Y63" s="29" t="s">
        <v>454</v>
      </c>
      <c r="Z63" s="118" t="s">
        <v>149</v>
      </c>
      <c r="AA63" s="119" t="s">
        <v>28</v>
      </c>
      <c r="AB63" s="61">
        <v>15.96</v>
      </c>
      <c r="AD63" s="29" t="s">
        <v>375</v>
      </c>
      <c r="AE63" s="118" t="s">
        <v>148</v>
      </c>
      <c r="AF63" s="119" t="s">
        <v>31</v>
      </c>
      <c r="AG63" s="61">
        <v>10.98</v>
      </c>
      <c r="AI63" s="29" t="s">
        <v>484</v>
      </c>
      <c r="AJ63" s="118" t="s">
        <v>147</v>
      </c>
      <c r="AK63" s="119" t="s">
        <v>29</v>
      </c>
      <c r="AL63" s="61">
        <v>12.98</v>
      </c>
    </row>
    <row r="64" spans="2:43" x14ac:dyDescent="0.35">
      <c r="K64" s="71" t="s">
        <v>89</v>
      </c>
      <c r="L64" s="3">
        <v>2</v>
      </c>
      <c r="M64" s="72">
        <v>186.49</v>
      </c>
      <c r="O64" s="29" t="s">
        <v>297</v>
      </c>
      <c r="P64" s="118" t="s">
        <v>145</v>
      </c>
      <c r="Q64" s="119" t="s">
        <v>27</v>
      </c>
      <c r="R64" s="61">
        <v>17.97</v>
      </c>
      <c r="T64" s="29" t="s">
        <v>255</v>
      </c>
      <c r="U64" s="118" t="s">
        <v>149</v>
      </c>
      <c r="V64" s="119" t="s">
        <v>30</v>
      </c>
      <c r="W64" s="61">
        <v>10.99</v>
      </c>
      <c r="Y64" s="29" t="s">
        <v>455</v>
      </c>
      <c r="Z64" s="118" t="s">
        <v>152</v>
      </c>
      <c r="AA64" s="119" t="s">
        <v>28</v>
      </c>
      <c r="AB64" s="61">
        <v>15.95</v>
      </c>
      <c r="AD64" s="29" t="s">
        <v>300</v>
      </c>
      <c r="AE64" s="118" t="s">
        <v>18</v>
      </c>
      <c r="AF64" s="119" t="s">
        <v>31</v>
      </c>
      <c r="AG64" s="61">
        <v>10.98</v>
      </c>
      <c r="AI64" s="29" t="s">
        <v>453</v>
      </c>
      <c r="AJ64" s="118" t="s">
        <v>152</v>
      </c>
      <c r="AK64" s="119" t="s">
        <v>29</v>
      </c>
      <c r="AL64" s="61">
        <v>12.97</v>
      </c>
    </row>
    <row r="65" spans="11:38" x14ac:dyDescent="0.35">
      <c r="K65" s="71" t="s">
        <v>90</v>
      </c>
      <c r="L65" s="3">
        <v>2</v>
      </c>
      <c r="M65" s="72">
        <v>179.53</v>
      </c>
      <c r="O65" s="29" t="s">
        <v>298</v>
      </c>
      <c r="P65" s="118" t="s">
        <v>153</v>
      </c>
      <c r="Q65" s="119" t="s">
        <v>27</v>
      </c>
      <c r="R65" s="61">
        <v>17.97</v>
      </c>
      <c r="T65" s="29" t="s">
        <v>384</v>
      </c>
      <c r="U65" s="118" t="s">
        <v>155</v>
      </c>
      <c r="V65" s="119" t="s">
        <v>30</v>
      </c>
      <c r="W65" s="61">
        <v>10.98</v>
      </c>
      <c r="Y65" s="29" t="s">
        <v>456</v>
      </c>
      <c r="Z65" s="118" t="s">
        <v>151</v>
      </c>
      <c r="AA65" s="119" t="s">
        <v>28</v>
      </c>
      <c r="AB65" s="61">
        <v>15.95</v>
      </c>
      <c r="AD65" s="29" t="s">
        <v>507</v>
      </c>
      <c r="AE65" s="118" t="s">
        <v>146</v>
      </c>
      <c r="AF65" s="119" t="s">
        <v>31</v>
      </c>
      <c r="AG65" s="61">
        <v>10.98</v>
      </c>
      <c r="AI65" s="29" t="s">
        <v>550</v>
      </c>
      <c r="AJ65" s="118" t="s">
        <v>151</v>
      </c>
      <c r="AK65" s="119" t="s">
        <v>29</v>
      </c>
      <c r="AL65" s="61">
        <v>12.97</v>
      </c>
    </row>
    <row r="66" spans="11:38" x14ac:dyDescent="0.35">
      <c r="K66" s="71" t="s">
        <v>91</v>
      </c>
      <c r="L66" s="3">
        <v>2</v>
      </c>
      <c r="M66" s="72">
        <v>179.51</v>
      </c>
      <c r="O66" s="29" t="s">
        <v>299</v>
      </c>
      <c r="P66" s="118" t="s">
        <v>19</v>
      </c>
      <c r="Q66" s="119" t="s">
        <v>27</v>
      </c>
      <c r="R66" s="61">
        <v>17.97</v>
      </c>
      <c r="T66" s="29" t="s">
        <v>385</v>
      </c>
      <c r="U66" s="118" t="s">
        <v>150</v>
      </c>
      <c r="V66" s="119" t="s">
        <v>30</v>
      </c>
      <c r="W66" s="61">
        <v>10.98</v>
      </c>
      <c r="Y66" s="29" t="s">
        <v>457</v>
      </c>
      <c r="Z66" s="118" t="s">
        <v>21</v>
      </c>
      <c r="AA66" s="119" t="s">
        <v>28</v>
      </c>
      <c r="AB66" s="61">
        <v>15.95</v>
      </c>
      <c r="AD66" s="29" t="s">
        <v>358</v>
      </c>
      <c r="AE66" s="118" t="s">
        <v>153</v>
      </c>
      <c r="AF66" s="119" t="s">
        <v>31</v>
      </c>
      <c r="AG66" s="61">
        <v>10.98</v>
      </c>
      <c r="AI66" s="29" t="s">
        <v>416</v>
      </c>
      <c r="AJ66" s="118" t="s">
        <v>21</v>
      </c>
      <c r="AK66" s="119" t="s">
        <v>29</v>
      </c>
      <c r="AL66" s="61">
        <v>12.97</v>
      </c>
    </row>
    <row r="67" spans="11:38" x14ac:dyDescent="0.35">
      <c r="K67" s="71" t="s">
        <v>92</v>
      </c>
      <c r="L67" s="3">
        <v>2</v>
      </c>
      <c r="M67" s="72">
        <v>178.56</v>
      </c>
      <c r="O67" s="29" t="s">
        <v>300</v>
      </c>
      <c r="P67" s="118" t="s">
        <v>18</v>
      </c>
      <c r="Q67" s="119" t="s">
        <v>27</v>
      </c>
      <c r="R67" s="61">
        <v>17.97</v>
      </c>
      <c r="T67" s="29" t="s">
        <v>302</v>
      </c>
      <c r="U67" s="118" t="s">
        <v>19</v>
      </c>
      <c r="V67" s="119" t="s">
        <v>30</v>
      </c>
      <c r="W67" s="61">
        <v>10.98</v>
      </c>
      <c r="Y67" s="29" t="s">
        <v>458</v>
      </c>
      <c r="Z67" s="118" t="s">
        <v>154</v>
      </c>
      <c r="AA67" s="119" t="s">
        <v>28</v>
      </c>
      <c r="AB67" s="61">
        <v>15.94</v>
      </c>
      <c r="AD67" s="29" t="s">
        <v>425</v>
      </c>
      <c r="AE67" s="118" t="s">
        <v>19</v>
      </c>
      <c r="AF67" s="119" t="s">
        <v>31</v>
      </c>
      <c r="AG67" s="61">
        <v>10.98</v>
      </c>
      <c r="AI67" s="29" t="s">
        <v>312</v>
      </c>
      <c r="AJ67" s="118" t="s">
        <v>149</v>
      </c>
      <c r="AK67" s="119" t="s">
        <v>29</v>
      </c>
      <c r="AL67" s="61">
        <v>12.97</v>
      </c>
    </row>
    <row r="68" spans="11:38" x14ac:dyDescent="0.35">
      <c r="K68" s="71" t="s">
        <v>93</v>
      </c>
      <c r="L68" s="3">
        <v>2</v>
      </c>
      <c r="M68" s="72">
        <v>168.58</v>
      </c>
      <c r="O68" s="29" t="s">
        <v>301</v>
      </c>
      <c r="P68" s="118" t="s">
        <v>147</v>
      </c>
      <c r="Q68" s="119" t="s">
        <v>27</v>
      </c>
      <c r="R68" s="61">
        <v>17.93</v>
      </c>
      <c r="T68" s="29" t="s">
        <v>386</v>
      </c>
      <c r="U68" s="118" t="s">
        <v>19</v>
      </c>
      <c r="V68" s="119" t="s">
        <v>30</v>
      </c>
      <c r="W68" s="61">
        <v>10.98</v>
      </c>
      <c r="Y68" s="29" t="s">
        <v>459</v>
      </c>
      <c r="Z68" s="118" t="s">
        <v>146</v>
      </c>
      <c r="AA68" s="119" t="s">
        <v>28</v>
      </c>
      <c r="AB68" s="61">
        <v>14.98</v>
      </c>
      <c r="AD68" s="29" t="s">
        <v>386</v>
      </c>
      <c r="AE68" s="118" t="s">
        <v>19</v>
      </c>
      <c r="AF68" s="119" t="s">
        <v>31</v>
      </c>
      <c r="AG68" s="61">
        <v>10.98</v>
      </c>
      <c r="AI68" s="29" t="s">
        <v>551</v>
      </c>
      <c r="AJ68" s="118" t="s">
        <v>20</v>
      </c>
      <c r="AK68" s="119" t="s">
        <v>29</v>
      </c>
      <c r="AL68" s="61">
        <v>12.96</v>
      </c>
    </row>
    <row r="69" spans="11:38" x14ac:dyDescent="0.35">
      <c r="K69" s="71" t="s">
        <v>94</v>
      </c>
      <c r="L69" s="3">
        <v>2</v>
      </c>
      <c r="M69" s="72">
        <v>161.56</v>
      </c>
      <c r="O69" s="29" t="s">
        <v>302</v>
      </c>
      <c r="P69" s="118" t="s">
        <v>19</v>
      </c>
      <c r="Q69" s="119" t="s">
        <v>27</v>
      </c>
      <c r="R69" s="61">
        <v>16.98</v>
      </c>
      <c r="T69" s="29" t="s">
        <v>387</v>
      </c>
      <c r="U69" s="118" t="s">
        <v>21</v>
      </c>
      <c r="V69" s="119" t="s">
        <v>30</v>
      </c>
      <c r="W69" s="61">
        <v>10.98</v>
      </c>
      <c r="Y69" s="29" t="s">
        <v>279</v>
      </c>
      <c r="Z69" s="118" t="s">
        <v>21</v>
      </c>
      <c r="AA69" s="119" t="s">
        <v>28</v>
      </c>
      <c r="AB69" s="61">
        <v>14.97</v>
      </c>
      <c r="AD69" s="29" t="s">
        <v>360</v>
      </c>
      <c r="AE69" s="118" t="s">
        <v>21</v>
      </c>
      <c r="AF69" s="119" t="s">
        <v>31</v>
      </c>
      <c r="AG69" s="61">
        <v>10.98</v>
      </c>
      <c r="AI69" s="29" t="s">
        <v>552</v>
      </c>
      <c r="AJ69" s="118" t="s">
        <v>145</v>
      </c>
      <c r="AK69" s="119" t="s">
        <v>29</v>
      </c>
      <c r="AL69" s="61">
        <v>12.95</v>
      </c>
    </row>
    <row r="70" spans="11:38" x14ac:dyDescent="0.35">
      <c r="K70" s="71" t="s">
        <v>95</v>
      </c>
      <c r="L70" s="3">
        <v>1</v>
      </c>
      <c r="M70" s="72">
        <v>146.68</v>
      </c>
      <c r="O70" s="29" t="s">
        <v>303</v>
      </c>
      <c r="P70" s="118" t="s">
        <v>152</v>
      </c>
      <c r="Q70" s="119" t="s">
        <v>27</v>
      </c>
      <c r="R70" s="61">
        <v>16.97</v>
      </c>
      <c r="T70" s="29" t="s">
        <v>388</v>
      </c>
      <c r="U70" s="118" t="s">
        <v>155</v>
      </c>
      <c r="V70" s="119" t="s">
        <v>30</v>
      </c>
      <c r="W70" s="61">
        <v>10.98</v>
      </c>
      <c r="Y70" s="29" t="s">
        <v>460</v>
      </c>
      <c r="Z70" s="118" t="s">
        <v>19</v>
      </c>
      <c r="AA70" s="119" t="s">
        <v>28</v>
      </c>
      <c r="AB70" s="61">
        <v>14.97</v>
      </c>
      <c r="AD70" s="29" t="s">
        <v>508</v>
      </c>
      <c r="AE70" s="118" t="s">
        <v>147</v>
      </c>
      <c r="AF70" s="119" t="s">
        <v>31</v>
      </c>
      <c r="AG70" s="61">
        <v>10.97</v>
      </c>
      <c r="AI70" s="29" t="s">
        <v>323</v>
      </c>
      <c r="AJ70" s="118" t="s">
        <v>154</v>
      </c>
      <c r="AK70" s="119" t="s">
        <v>29</v>
      </c>
      <c r="AL70" s="61">
        <v>11.98</v>
      </c>
    </row>
    <row r="71" spans="11:38" x14ac:dyDescent="0.35">
      <c r="K71" s="71" t="s">
        <v>96</v>
      </c>
      <c r="L71" s="3">
        <v>1</v>
      </c>
      <c r="M71" s="72">
        <v>143.69999999999999</v>
      </c>
      <c r="O71" s="29" t="s">
        <v>304</v>
      </c>
      <c r="P71" s="118" t="s">
        <v>21</v>
      </c>
      <c r="Q71" s="119" t="s">
        <v>27</v>
      </c>
      <c r="R71" s="61">
        <v>16.97</v>
      </c>
      <c r="T71" s="29" t="s">
        <v>389</v>
      </c>
      <c r="U71" s="118" t="s">
        <v>17</v>
      </c>
      <c r="V71" s="119" t="s">
        <v>30</v>
      </c>
      <c r="W71" s="61">
        <v>10.98</v>
      </c>
      <c r="Y71" s="29" t="s">
        <v>461</v>
      </c>
      <c r="Z71" s="118" t="s">
        <v>18</v>
      </c>
      <c r="AA71" s="119" t="s">
        <v>28</v>
      </c>
      <c r="AB71" s="61">
        <v>14.97</v>
      </c>
      <c r="AD71" s="29" t="s">
        <v>509</v>
      </c>
      <c r="AE71" s="118" t="s">
        <v>17</v>
      </c>
      <c r="AF71" s="119" t="s">
        <v>31</v>
      </c>
      <c r="AG71" s="61">
        <v>10.97</v>
      </c>
      <c r="AI71" s="29" t="s">
        <v>553</v>
      </c>
      <c r="AJ71" s="118" t="s">
        <v>18</v>
      </c>
      <c r="AK71" s="119" t="s">
        <v>29</v>
      </c>
      <c r="AL71" s="61">
        <v>11.98</v>
      </c>
    </row>
    <row r="72" spans="11:38" x14ac:dyDescent="0.35">
      <c r="K72" s="71" t="s">
        <v>97</v>
      </c>
      <c r="L72" s="3">
        <v>1</v>
      </c>
      <c r="M72" s="72">
        <v>139.66999999999999</v>
      </c>
      <c r="O72" s="29" t="s">
        <v>305</v>
      </c>
      <c r="P72" s="118" t="s">
        <v>155</v>
      </c>
      <c r="Q72" s="119" t="s">
        <v>27</v>
      </c>
      <c r="R72" s="61">
        <v>16.97</v>
      </c>
      <c r="T72" s="29" t="s">
        <v>390</v>
      </c>
      <c r="U72" s="118" t="s">
        <v>21</v>
      </c>
      <c r="V72" s="119" t="s">
        <v>30</v>
      </c>
      <c r="W72" s="61">
        <v>10.97</v>
      </c>
      <c r="Y72" s="29" t="s">
        <v>462</v>
      </c>
      <c r="Z72" s="118" t="s">
        <v>147</v>
      </c>
      <c r="AA72" s="119" t="s">
        <v>28</v>
      </c>
      <c r="AB72" s="61">
        <v>14.97</v>
      </c>
      <c r="AD72" s="29" t="s">
        <v>510</v>
      </c>
      <c r="AE72" s="118" t="s">
        <v>19</v>
      </c>
      <c r="AF72" s="119" t="s">
        <v>31</v>
      </c>
      <c r="AG72" s="61">
        <v>10.97</v>
      </c>
      <c r="AI72" s="29" t="s">
        <v>512</v>
      </c>
      <c r="AJ72" s="118" t="s">
        <v>155</v>
      </c>
      <c r="AK72" s="119" t="s">
        <v>29</v>
      </c>
      <c r="AL72" s="61">
        <v>11.98</v>
      </c>
    </row>
    <row r="73" spans="11:38" x14ac:dyDescent="0.35">
      <c r="K73" s="71" t="s">
        <v>98</v>
      </c>
      <c r="L73" s="3">
        <v>1</v>
      </c>
      <c r="M73" s="72">
        <v>132.72</v>
      </c>
      <c r="O73" s="29" t="s">
        <v>306</v>
      </c>
      <c r="P73" s="118" t="s">
        <v>148</v>
      </c>
      <c r="Q73" s="119" t="s">
        <v>27</v>
      </c>
      <c r="R73" s="61">
        <v>16.97</v>
      </c>
      <c r="T73" s="29" t="s">
        <v>391</v>
      </c>
      <c r="U73" s="118" t="s">
        <v>151</v>
      </c>
      <c r="V73" s="119" t="s">
        <v>30</v>
      </c>
      <c r="W73" s="61">
        <v>10.97</v>
      </c>
      <c r="Y73" s="29" t="s">
        <v>340</v>
      </c>
      <c r="Z73" s="118" t="s">
        <v>20</v>
      </c>
      <c r="AA73" s="119" t="s">
        <v>28</v>
      </c>
      <c r="AB73" s="61">
        <v>14.97</v>
      </c>
      <c r="AD73" s="29" t="s">
        <v>511</v>
      </c>
      <c r="AE73" s="118" t="s">
        <v>19</v>
      </c>
      <c r="AF73" s="119" t="s">
        <v>31</v>
      </c>
      <c r="AG73" s="61">
        <v>10.97</v>
      </c>
      <c r="AI73" s="29" t="s">
        <v>437</v>
      </c>
      <c r="AJ73" s="118" t="s">
        <v>152</v>
      </c>
      <c r="AK73" s="119" t="s">
        <v>29</v>
      </c>
      <c r="AL73" s="61">
        <v>11.98</v>
      </c>
    </row>
    <row r="74" spans="11:38" x14ac:dyDescent="0.35">
      <c r="K74" s="71" t="s">
        <v>99</v>
      </c>
      <c r="L74" s="3">
        <v>1</v>
      </c>
      <c r="M74" s="72">
        <v>127.66</v>
      </c>
      <c r="O74" s="29" t="s">
        <v>307</v>
      </c>
      <c r="P74" s="118" t="s">
        <v>21</v>
      </c>
      <c r="Q74" s="119" t="s">
        <v>27</v>
      </c>
      <c r="R74" s="61">
        <v>16.97</v>
      </c>
      <c r="T74" s="29" t="s">
        <v>392</v>
      </c>
      <c r="U74" s="118" t="s">
        <v>153</v>
      </c>
      <c r="V74" s="119" t="s">
        <v>30</v>
      </c>
      <c r="W74" s="61">
        <v>10.97</v>
      </c>
      <c r="Y74" s="29" t="s">
        <v>263</v>
      </c>
      <c r="Z74" s="118" t="s">
        <v>146</v>
      </c>
      <c r="AA74" s="119" t="s">
        <v>28</v>
      </c>
      <c r="AB74" s="61">
        <v>14.97</v>
      </c>
      <c r="AD74" s="29" t="s">
        <v>369</v>
      </c>
      <c r="AE74" s="118" t="s">
        <v>19</v>
      </c>
      <c r="AF74" s="119" t="s">
        <v>31</v>
      </c>
      <c r="AG74" s="61">
        <v>9.99</v>
      </c>
      <c r="AI74" s="29" t="s">
        <v>554</v>
      </c>
      <c r="AJ74" s="118" t="s">
        <v>18</v>
      </c>
      <c r="AK74" s="119" t="s">
        <v>29</v>
      </c>
      <c r="AL74" s="61">
        <v>11.98</v>
      </c>
    </row>
    <row r="75" spans="11:38" x14ac:dyDescent="0.35">
      <c r="K75" s="71" t="s">
        <v>100</v>
      </c>
      <c r="L75" s="3">
        <v>1</v>
      </c>
      <c r="M75" s="72">
        <v>126.74</v>
      </c>
      <c r="O75" s="29" t="s">
        <v>308</v>
      </c>
      <c r="P75" s="118" t="s">
        <v>152</v>
      </c>
      <c r="Q75" s="119" t="s">
        <v>27</v>
      </c>
      <c r="R75" s="61">
        <v>16.96</v>
      </c>
      <c r="T75" s="29" t="s">
        <v>393</v>
      </c>
      <c r="U75" s="118" t="s">
        <v>20</v>
      </c>
      <c r="V75" s="119" t="s">
        <v>30</v>
      </c>
      <c r="W75" s="61">
        <v>9.99</v>
      </c>
      <c r="Y75" s="29" t="s">
        <v>463</v>
      </c>
      <c r="Z75" s="118" t="s">
        <v>150</v>
      </c>
      <c r="AA75" s="119" t="s">
        <v>28</v>
      </c>
      <c r="AB75" s="61">
        <v>14.97</v>
      </c>
      <c r="AD75" s="29" t="s">
        <v>424</v>
      </c>
      <c r="AE75" s="118" t="s">
        <v>21</v>
      </c>
      <c r="AF75" s="119" t="s">
        <v>31</v>
      </c>
      <c r="AG75" s="61">
        <v>9.99</v>
      </c>
      <c r="AI75" s="29" t="s">
        <v>555</v>
      </c>
      <c r="AJ75" s="118" t="s">
        <v>148</v>
      </c>
      <c r="AK75" s="119" t="s">
        <v>29</v>
      </c>
      <c r="AL75" s="61">
        <v>11.97</v>
      </c>
    </row>
    <row r="76" spans="11:38" x14ac:dyDescent="0.35">
      <c r="K76" s="71" t="s">
        <v>101</v>
      </c>
      <c r="L76" s="3">
        <v>1</v>
      </c>
      <c r="M76" s="72">
        <v>122.72</v>
      </c>
      <c r="O76" s="29" t="s">
        <v>309</v>
      </c>
      <c r="P76" s="118" t="s">
        <v>148</v>
      </c>
      <c r="Q76" s="119" t="s">
        <v>27</v>
      </c>
      <c r="R76" s="61">
        <v>16.96</v>
      </c>
      <c r="T76" s="29" t="s">
        <v>394</v>
      </c>
      <c r="U76" s="118" t="s">
        <v>21</v>
      </c>
      <c r="V76" s="119" t="s">
        <v>30</v>
      </c>
      <c r="W76" s="61">
        <v>9.99</v>
      </c>
      <c r="Y76" s="29" t="s">
        <v>293</v>
      </c>
      <c r="Z76" s="118" t="s">
        <v>153</v>
      </c>
      <c r="AA76" s="119" t="s">
        <v>28</v>
      </c>
      <c r="AB76" s="61">
        <v>14.97</v>
      </c>
      <c r="AD76" s="29" t="s">
        <v>442</v>
      </c>
      <c r="AE76" s="118" t="s">
        <v>150</v>
      </c>
      <c r="AF76" s="119" t="s">
        <v>31</v>
      </c>
      <c r="AG76" s="61">
        <v>9.99</v>
      </c>
      <c r="AI76" s="29" t="s">
        <v>556</v>
      </c>
      <c r="AJ76" s="118" t="s">
        <v>149</v>
      </c>
      <c r="AK76" s="119" t="s">
        <v>29</v>
      </c>
      <c r="AL76" s="61">
        <v>11.97</v>
      </c>
    </row>
    <row r="77" spans="11:38" x14ac:dyDescent="0.35">
      <c r="K77" s="71" t="s">
        <v>102</v>
      </c>
      <c r="L77" s="3">
        <v>1</v>
      </c>
      <c r="M77" s="72">
        <v>121.73</v>
      </c>
      <c r="O77" s="29" t="s">
        <v>310</v>
      </c>
      <c r="P77" s="118" t="s">
        <v>147</v>
      </c>
      <c r="Q77" s="119" t="s">
        <v>27</v>
      </c>
      <c r="R77" s="61">
        <v>16.96</v>
      </c>
      <c r="T77" s="29" t="s">
        <v>395</v>
      </c>
      <c r="U77" s="118" t="s">
        <v>21</v>
      </c>
      <c r="V77" s="119" t="s">
        <v>30</v>
      </c>
      <c r="W77" s="61">
        <v>9.99</v>
      </c>
      <c r="Y77" s="29" t="s">
        <v>306</v>
      </c>
      <c r="Z77" s="118" t="s">
        <v>148</v>
      </c>
      <c r="AA77" s="119" t="s">
        <v>28</v>
      </c>
      <c r="AB77" s="61">
        <v>14.97</v>
      </c>
      <c r="AD77" s="29" t="s">
        <v>282</v>
      </c>
      <c r="AE77" s="118" t="s">
        <v>153</v>
      </c>
      <c r="AF77" s="119" t="s">
        <v>31</v>
      </c>
      <c r="AG77" s="61">
        <v>9.99</v>
      </c>
      <c r="AI77" s="29" t="s">
        <v>557</v>
      </c>
      <c r="AJ77" s="118" t="s">
        <v>151</v>
      </c>
      <c r="AK77" s="119" t="s">
        <v>29</v>
      </c>
      <c r="AL77" s="61">
        <v>11.96</v>
      </c>
    </row>
    <row r="78" spans="11:38" x14ac:dyDescent="0.35">
      <c r="K78" s="71" t="s">
        <v>103</v>
      </c>
      <c r="L78" s="3">
        <v>1</v>
      </c>
      <c r="M78" s="72">
        <v>121.7</v>
      </c>
      <c r="O78" s="29" t="s">
        <v>311</v>
      </c>
      <c r="P78" s="118" t="s">
        <v>150</v>
      </c>
      <c r="Q78" s="119" t="s">
        <v>27</v>
      </c>
      <c r="R78" s="61">
        <v>16.96</v>
      </c>
      <c r="T78" s="29" t="s">
        <v>396</v>
      </c>
      <c r="U78" s="118" t="s">
        <v>148</v>
      </c>
      <c r="V78" s="119" t="s">
        <v>30</v>
      </c>
      <c r="W78" s="61">
        <v>9.99</v>
      </c>
      <c r="Y78" s="29" t="s">
        <v>464</v>
      </c>
      <c r="Z78" s="118" t="s">
        <v>149</v>
      </c>
      <c r="AA78" s="119" t="s">
        <v>28</v>
      </c>
      <c r="AB78" s="61">
        <v>14.96</v>
      </c>
      <c r="AD78" s="29" t="s">
        <v>397</v>
      </c>
      <c r="AE78" s="118" t="s">
        <v>20</v>
      </c>
      <c r="AF78" s="119" t="s">
        <v>31</v>
      </c>
      <c r="AG78" s="61">
        <v>9.99</v>
      </c>
      <c r="AI78" s="29" t="s">
        <v>558</v>
      </c>
      <c r="AJ78" s="118" t="s">
        <v>149</v>
      </c>
      <c r="AK78" s="119" t="s">
        <v>29</v>
      </c>
      <c r="AL78" s="61">
        <v>10.99</v>
      </c>
    </row>
    <row r="79" spans="11:38" x14ac:dyDescent="0.35">
      <c r="K79" s="71" t="s">
        <v>104</v>
      </c>
      <c r="L79" s="3">
        <v>1</v>
      </c>
      <c r="M79" s="72">
        <v>121.69</v>
      </c>
      <c r="O79" s="29" t="s">
        <v>312</v>
      </c>
      <c r="P79" s="118" t="s">
        <v>149</v>
      </c>
      <c r="Q79" s="119" t="s">
        <v>27</v>
      </c>
      <c r="R79" s="61">
        <v>16.95</v>
      </c>
      <c r="T79" s="29" t="s">
        <v>397</v>
      </c>
      <c r="U79" s="118" t="s">
        <v>20</v>
      </c>
      <c r="V79" s="119" t="s">
        <v>30</v>
      </c>
      <c r="W79" s="61">
        <v>9.99</v>
      </c>
      <c r="Y79" s="29" t="s">
        <v>465</v>
      </c>
      <c r="Z79" s="118" t="s">
        <v>154</v>
      </c>
      <c r="AA79" s="119" t="s">
        <v>28</v>
      </c>
      <c r="AB79" s="61">
        <v>14.96</v>
      </c>
      <c r="AD79" s="29" t="s">
        <v>332</v>
      </c>
      <c r="AE79" s="118" t="s">
        <v>148</v>
      </c>
      <c r="AF79" s="119" t="s">
        <v>31</v>
      </c>
      <c r="AG79" s="61">
        <v>9.99</v>
      </c>
      <c r="AI79" s="29" t="s">
        <v>274</v>
      </c>
      <c r="AJ79" s="118" t="s">
        <v>148</v>
      </c>
      <c r="AK79" s="119" t="s">
        <v>29</v>
      </c>
      <c r="AL79" s="61">
        <v>10.99</v>
      </c>
    </row>
    <row r="80" spans="11:38" x14ac:dyDescent="0.35">
      <c r="K80" s="71" t="s">
        <v>105</v>
      </c>
      <c r="L80" s="3">
        <v>1</v>
      </c>
      <c r="M80" s="72">
        <v>119.72</v>
      </c>
      <c r="O80" s="29" t="s">
        <v>313</v>
      </c>
      <c r="P80" s="118" t="s">
        <v>145</v>
      </c>
      <c r="Q80" s="119" t="s">
        <v>27</v>
      </c>
      <c r="R80" s="61">
        <v>15.98</v>
      </c>
      <c r="T80" s="29" t="s">
        <v>398</v>
      </c>
      <c r="U80" s="118" t="s">
        <v>21</v>
      </c>
      <c r="V80" s="119" t="s">
        <v>30</v>
      </c>
      <c r="W80" s="61">
        <v>9.98</v>
      </c>
      <c r="Y80" s="29" t="s">
        <v>466</v>
      </c>
      <c r="Z80" s="118" t="s">
        <v>145</v>
      </c>
      <c r="AA80" s="119" t="s">
        <v>28</v>
      </c>
      <c r="AB80" s="61">
        <v>14.95</v>
      </c>
      <c r="AD80" s="29" t="s">
        <v>244</v>
      </c>
      <c r="AE80" s="118" t="s">
        <v>20</v>
      </c>
      <c r="AF80" s="119" t="s">
        <v>31</v>
      </c>
      <c r="AG80" s="61">
        <v>9.99</v>
      </c>
      <c r="AI80" s="29" t="s">
        <v>559</v>
      </c>
      <c r="AJ80" s="118" t="s">
        <v>17</v>
      </c>
      <c r="AK80" s="119" t="s">
        <v>29</v>
      </c>
      <c r="AL80" s="61">
        <v>10.99</v>
      </c>
    </row>
    <row r="81" spans="11:38" x14ac:dyDescent="0.35">
      <c r="K81" s="71" t="s">
        <v>106</v>
      </c>
      <c r="L81" s="3">
        <v>1</v>
      </c>
      <c r="M81" s="72">
        <v>118.75</v>
      </c>
      <c r="O81" s="29" t="s">
        <v>314</v>
      </c>
      <c r="P81" s="118" t="s">
        <v>146</v>
      </c>
      <c r="Q81" s="119" t="s">
        <v>27</v>
      </c>
      <c r="R81" s="61">
        <v>15.98</v>
      </c>
      <c r="T81" s="29" t="s">
        <v>399</v>
      </c>
      <c r="U81" s="118" t="s">
        <v>18</v>
      </c>
      <c r="V81" s="119" t="s">
        <v>30</v>
      </c>
      <c r="W81" s="61">
        <v>9.98</v>
      </c>
      <c r="Y81" s="29" t="s">
        <v>467</v>
      </c>
      <c r="Z81" s="118" t="s">
        <v>149</v>
      </c>
      <c r="AA81" s="119" t="s">
        <v>28</v>
      </c>
      <c r="AB81" s="61">
        <v>14.95</v>
      </c>
      <c r="AD81" s="29" t="s">
        <v>512</v>
      </c>
      <c r="AE81" s="118" t="s">
        <v>155</v>
      </c>
      <c r="AF81" s="119" t="s">
        <v>31</v>
      </c>
      <c r="AG81" s="61">
        <v>9.99</v>
      </c>
      <c r="AI81" s="29" t="s">
        <v>302</v>
      </c>
      <c r="AJ81" s="118" t="s">
        <v>19</v>
      </c>
      <c r="AK81" s="119" t="s">
        <v>29</v>
      </c>
      <c r="AL81" s="61">
        <v>10.98</v>
      </c>
    </row>
    <row r="82" spans="11:38" x14ac:dyDescent="0.35">
      <c r="K82" s="71" t="s">
        <v>107</v>
      </c>
      <c r="L82" s="3">
        <v>1</v>
      </c>
      <c r="M82" s="72">
        <v>114.73</v>
      </c>
      <c r="O82" s="29" t="s">
        <v>315</v>
      </c>
      <c r="P82" s="118" t="s">
        <v>148</v>
      </c>
      <c r="Q82" s="119" t="s">
        <v>27</v>
      </c>
      <c r="R82" s="61">
        <v>15.98</v>
      </c>
      <c r="T82" s="29" t="s">
        <v>400</v>
      </c>
      <c r="U82" s="118" t="s">
        <v>150</v>
      </c>
      <c r="V82" s="119" t="s">
        <v>30</v>
      </c>
      <c r="W82" s="61">
        <v>9.98</v>
      </c>
      <c r="Y82" s="29" t="s">
        <v>468</v>
      </c>
      <c r="Z82" s="118" t="s">
        <v>145</v>
      </c>
      <c r="AA82" s="119" t="s">
        <v>28</v>
      </c>
      <c r="AB82" s="61">
        <v>14.94</v>
      </c>
      <c r="AD82" s="29" t="s">
        <v>401</v>
      </c>
      <c r="AE82" s="118" t="s">
        <v>19</v>
      </c>
      <c r="AF82" s="119" t="s">
        <v>31</v>
      </c>
      <c r="AG82" s="61">
        <v>9.99</v>
      </c>
      <c r="AI82" s="29" t="s">
        <v>560</v>
      </c>
      <c r="AJ82" s="118" t="s">
        <v>18</v>
      </c>
      <c r="AK82" s="119" t="s">
        <v>29</v>
      </c>
      <c r="AL82" s="61">
        <v>10.98</v>
      </c>
    </row>
    <row r="83" spans="11:38" x14ac:dyDescent="0.35">
      <c r="K83" s="71" t="s">
        <v>108</v>
      </c>
      <c r="L83" s="3">
        <v>1</v>
      </c>
      <c r="M83" s="72">
        <v>111.73</v>
      </c>
      <c r="O83" s="29" t="s">
        <v>316</v>
      </c>
      <c r="P83" s="118" t="s">
        <v>20</v>
      </c>
      <c r="Q83" s="119" t="s">
        <v>27</v>
      </c>
      <c r="R83" s="61">
        <v>15.98</v>
      </c>
      <c r="T83" s="29" t="s">
        <v>401</v>
      </c>
      <c r="U83" s="118" t="s">
        <v>19</v>
      </c>
      <c r="V83" s="119" t="s">
        <v>30</v>
      </c>
      <c r="W83" s="61">
        <v>9.98</v>
      </c>
      <c r="Y83" s="29" t="s">
        <v>258</v>
      </c>
      <c r="Z83" s="118" t="s">
        <v>151</v>
      </c>
      <c r="AA83" s="119" t="s">
        <v>28</v>
      </c>
      <c r="AB83" s="61">
        <v>13.98</v>
      </c>
      <c r="AD83" s="29" t="s">
        <v>287</v>
      </c>
      <c r="AE83" s="118" t="s">
        <v>17</v>
      </c>
      <c r="AF83" s="119" t="s">
        <v>31</v>
      </c>
      <c r="AG83" s="61">
        <v>9.98</v>
      </c>
      <c r="AI83" s="29" t="s">
        <v>561</v>
      </c>
      <c r="AJ83" s="118" t="s">
        <v>155</v>
      </c>
      <c r="AK83" s="119" t="s">
        <v>29</v>
      </c>
      <c r="AL83" s="61">
        <v>10.98</v>
      </c>
    </row>
    <row r="84" spans="11:38" x14ac:dyDescent="0.35">
      <c r="K84" s="71" t="s">
        <v>109</v>
      </c>
      <c r="L84" s="3">
        <v>1</v>
      </c>
      <c r="M84" s="72">
        <v>111.71</v>
      </c>
      <c r="O84" s="29" t="s">
        <v>317</v>
      </c>
      <c r="P84" s="118" t="s">
        <v>19</v>
      </c>
      <c r="Q84" s="119" t="s">
        <v>27</v>
      </c>
      <c r="R84" s="61">
        <v>15.98</v>
      </c>
      <c r="T84" s="29" t="s">
        <v>402</v>
      </c>
      <c r="U84" s="118" t="s">
        <v>153</v>
      </c>
      <c r="V84" s="119" t="s">
        <v>30</v>
      </c>
      <c r="W84" s="61">
        <v>9.98</v>
      </c>
      <c r="Y84" s="29" t="s">
        <v>396</v>
      </c>
      <c r="Z84" s="118" t="s">
        <v>148</v>
      </c>
      <c r="AA84" s="119" t="s">
        <v>28</v>
      </c>
      <c r="AB84" s="61">
        <v>13.98</v>
      </c>
      <c r="AD84" s="29" t="s">
        <v>513</v>
      </c>
      <c r="AE84" s="118" t="s">
        <v>152</v>
      </c>
      <c r="AF84" s="119" t="s">
        <v>31</v>
      </c>
      <c r="AG84" s="61">
        <v>9.98</v>
      </c>
      <c r="AI84" s="29" t="s">
        <v>562</v>
      </c>
      <c r="AJ84" s="118" t="s">
        <v>147</v>
      </c>
      <c r="AK84" s="119" t="s">
        <v>29</v>
      </c>
      <c r="AL84" s="61">
        <v>10.98</v>
      </c>
    </row>
    <row r="85" spans="11:38" x14ac:dyDescent="0.35">
      <c r="K85" s="71" t="s">
        <v>110</v>
      </c>
      <c r="L85" s="3">
        <v>1</v>
      </c>
      <c r="M85" s="72">
        <v>108.76</v>
      </c>
      <c r="O85" s="29" t="s">
        <v>318</v>
      </c>
      <c r="P85" s="118" t="s">
        <v>20</v>
      </c>
      <c r="Q85" s="119" t="s">
        <v>27</v>
      </c>
      <c r="R85" s="61">
        <v>15.97</v>
      </c>
      <c r="T85" s="29" t="s">
        <v>403</v>
      </c>
      <c r="U85" s="118" t="s">
        <v>145</v>
      </c>
      <c r="V85" s="119" t="s">
        <v>30</v>
      </c>
      <c r="W85" s="61">
        <v>9.98</v>
      </c>
      <c r="Y85" s="29" t="s">
        <v>469</v>
      </c>
      <c r="Z85" s="118" t="s">
        <v>153</v>
      </c>
      <c r="AA85" s="119" t="s">
        <v>28</v>
      </c>
      <c r="AB85" s="61">
        <v>13.98</v>
      </c>
      <c r="AD85" s="29" t="s">
        <v>514</v>
      </c>
      <c r="AE85" s="118" t="s">
        <v>147</v>
      </c>
      <c r="AF85" s="119" t="s">
        <v>31</v>
      </c>
      <c r="AG85" s="61">
        <v>9.98</v>
      </c>
      <c r="AI85" s="29" t="s">
        <v>303</v>
      </c>
      <c r="AJ85" s="118" t="s">
        <v>152</v>
      </c>
      <c r="AK85" s="119" t="s">
        <v>29</v>
      </c>
      <c r="AL85" s="61">
        <v>10.98</v>
      </c>
    </row>
    <row r="86" spans="11:38" x14ac:dyDescent="0.35">
      <c r="K86" s="71" t="s">
        <v>111</v>
      </c>
      <c r="L86" s="3">
        <v>1</v>
      </c>
      <c r="M86" s="72">
        <v>107.71</v>
      </c>
      <c r="O86" s="29" t="s">
        <v>319</v>
      </c>
      <c r="P86" s="118" t="s">
        <v>151</v>
      </c>
      <c r="Q86" s="119" t="s">
        <v>27</v>
      </c>
      <c r="R86" s="61">
        <v>15.97</v>
      </c>
      <c r="T86" s="29" t="s">
        <v>404</v>
      </c>
      <c r="U86" s="118" t="s">
        <v>20</v>
      </c>
      <c r="V86" s="119" t="s">
        <v>30</v>
      </c>
      <c r="W86" s="61">
        <v>9.98</v>
      </c>
      <c r="Y86" s="29" t="s">
        <v>470</v>
      </c>
      <c r="Z86" s="118" t="s">
        <v>151</v>
      </c>
      <c r="AA86" s="119" t="s">
        <v>28</v>
      </c>
      <c r="AB86" s="61">
        <v>13.98</v>
      </c>
      <c r="AD86" s="29" t="s">
        <v>252</v>
      </c>
      <c r="AE86" s="118" t="s">
        <v>17</v>
      </c>
      <c r="AF86" s="119" t="s">
        <v>31</v>
      </c>
      <c r="AG86" s="61">
        <v>9.98</v>
      </c>
      <c r="AI86" s="29" t="s">
        <v>563</v>
      </c>
      <c r="AJ86" s="118" t="s">
        <v>151</v>
      </c>
      <c r="AK86" s="119" t="s">
        <v>29</v>
      </c>
      <c r="AL86" s="61">
        <v>10.98</v>
      </c>
    </row>
    <row r="87" spans="11:38" x14ac:dyDescent="0.35">
      <c r="K87" s="71" t="s">
        <v>112</v>
      </c>
      <c r="L87" s="3">
        <v>1</v>
      </c>
      <c r="M87" s="72">
        <v>107.66</v>
      </c>
      <c r="O87" s="29" t="s">
        <v>320</v>
      </c>
      <c r="P87" s="118" t="s">
        <v>153</v>
      </c>
      <c r="Q87" s="119" t="s">
        <v>27</v>
      </c>
      <c r="R87" s="61">
        <v>15.97</v>
      </c>
      <c r="T87" s="29" t="s">
        <v>405</v>
      </c>
      <c r="U87" s="118" t="s">
        <v>154</v>
      </c>
      <c r="V87" s="119" t="s">
        <v>30</v>
      </c>
      <c r="W87" s="61">
        <v>9.98</v>
      </c>
      <c r="Y87" s="29" t="s">
        <v>471</v>
      </c>
      <c r="Z87" s="118" t="s">
        <v>145</v>
      </c>
      <c r="AA87" s="119" t="s">
        <v>28</v>
      </c>
      <c r="AB87" s="61">
        <v>13.98</v>
      </c>
      <c r="AD87" s="29" t="s">
        <v>515</v>
      </c>
      <c r="AE87" s="118" t="s">
        <v>18</v>
      </c>
      <c r="AF87" s="119" t="s">
        <v>31</v>
      </c>
      <c r="AG87" s="61">
        <v>9.98</v>
      </c>
      <c r="AI87" s="29" t="s">
        <v>564</v>
      </c>
      <c r="AJ87" s="118" t="s">
        <v>147</v>
      </c>
      <c r="AK87" s="119" t="s">
        <v>29</v>
      </c>
      <c r="AL87" s="61">
        <v>10.98</v>
      </c>
    </row>
    <row r="88" spans="11:38" x14ac:dyDescent="0.35">
      <c r="K88" s="71" t="s">
        <v>113</v>
      </c>
      <c r="L88" s="3">
        <v>1</v>
      </c>
      <c r="M88" s="72">
        <v>106.75</v>
      </c>
      <c r="O88" s="29" t="s">
        <v>321</v>
      </c>
      <c r="P88" s="118" t="s">
        <v>18</v>
      </c>
      <c r="Q88" s="119" t="s">
        <v>27</v>
      </c>
      <c r="R88" s="61">
        <v>15.97</v>
      </c>
      <c r="T88" s="29" t="s">
        <v>406</v>
      </c>
      <c r="U88" s="118" t="s">
        <v>148</v>
      </c>
      <c r="V88" s="119" t="s">
        <v>30</v>
      </c>
      <c r="W88" s="61">
        <v>9.98</v>
      </c>
      <c r="Y88" s="29" t="s">
        <v>472</v>
      </c>
      <c r="Z88" s="118" t="s">
        <v>18</v>
      </c>
      <c r="AA88" s="119" t="s">
        <v>28</v>
      </c>
      <c r="AB88" s="61">
        <v>13.98</v>
      </c>
      <c r="AD88" s="29" t="s">
        <v>241</v>
      </c>
      <c r="AE88" s="118" t="s">
        <v>18</v>
      </c>
      <c r="AF88" s="119" t="s">
        <v>31</v>
      </c>
      <c r="AG88" s="61">
        <v>9.98</v>
      </c>
      <c r="AI88" s="29" t="s">
        <v>486</v>
      </c>
      <c r="AJ88" s="118" t="s">
        <v>17</v>
      </c>
      <c r="AK88" s="119" t="s">
        <v>29</v>
      </c>
      <c r="AL88" s="61">
        <v>10.98</v>
      </c>
    </row>
    <row r="89" spans="11:38" x14ac:dyDescent="0.35">
      <c r="K89" s="71" t="s">
        <v>114</v>
      </c>
      <c r="L89" s="3">
        <v>1</v>
      </c>
      <c r="M89" s="72">
        <v>105.72</v>
      </c>
      <c r="O89" s="29" t="s">
        <v>322</v>
      </c>
      <c r="P89" s="118" t="s">
        <v>147</v>
      </c>
      <c r="Q89" s="119" t="s">
        <v>27</v>
      </c>
      <c r="R89" s="61">
        <v>15.97</v>
      </c>
      <c r="T89" s="29" t="s">
        <v>407</v>
      </c>
      <c r="U89" s="118" t="s">
        <v>154</v>
      </c>
      <c r="V89" s="119" t="s">
        <v>30</v>
      </c>
      <c r="W89" s="61">
        <v>9.98</v>
      </c>
      <c r="Y89" s="29" t="s">
        <v>327</v>
      </c>
      <c r="Z89" s="118" t="s">
        <v>148</v>
      </c>
      <c r="AA89" s="119" t="s">
        <v>28</v>
      </c>
      <c r="AB89" s="61">
        <v>13.98</v>
      </c>
      <c r="AD89" s="29" t="s">
        <v>253</v>
      </c>
      <c r="AE89" s="118" t="s">
        <v>147</v>
      </c>
      <c r="AF89" s="119" t="s">
        <v>31</v>
      </c>
      <c r="AG89" s="61">
        <v>9.98</v>
      </c>
      <c r="AI89" s="29" t="s">
        <v>565</v>
      </c>
      <c r="AJ89" s="118" t="s">
        <v>18</v>
      </c>
      <c r="AK89" s="119" t="s">
        <v>29</v>
      </c>
      <c r="AL89" s="61">
        <v>10.98</v>
      </c>
    </row>
    <row r="90" spans="11:38" x14ac:dyDescent="0.35">
      <c r="K90" s="71" t="s">
        <v>115</v>
      </c>
      <c r="L90" s="3">
        <v>1</v>
      </c>
      <c r="M90" s="72">
        <v>104.76</v>
      </c>
      <c r="O90" s="29" t="s">
        <v>323</v>
      </c>
      <c r="P90" s="118" t="s">
        <v>154</v>
      </c>
      <c r="Q90" s="119" t="s">
        <v>27</v>
      </c>
      <c r="R90" s="61">
        <v>15.97</v>
      </c>
      <c r="T90" s="29" t="s">
        <v>408</v>
      </c>
      <c r="U90" s="118" t="s">
        <v>150</v>
      </c>
      <c r="V90" s="119" t="s">
        <v>30</v>
      </c>
      <c r="W90" s="61">
        <v>9.98</v>
      </c>
      <c r="Y90" s="29" t="s">
        <v>296</v>
      </c>
      <c r="Z90" s="118" t="s">
        <v>153</v>
      </c>
      <c r="AA90" s="119" t="s">
        <v>28</v>
      </c>
      <c r="AB90" s="61">
        <v>13.98</v>
      </c>
      <c r="AD90" s="29" t="s">
        <v>516</v>
      </c>
      <c r="AE90" s="118" t="s">
        <v>18</v>
      </c>
      <c r="AF90" s="119" t="s">
        <v>31</v>
      </c>
      <c r="AG90" s="61">
        <v>9.98</v>
      </c>
      <c r="AI90" s="29" t="s">
        <v>372</v>
      </c>
      <c r="AJ90" s="118" t="s">
        <v>21</v>
      </c>
      <c r="AK90" s="119" t="s">
        <v>29</v>
      </c>
      <c r="AL90" s="61">
        <v>10.98</v>
      </c>
    </row>
    <row r="91" spans="11:38" x14ac:dyDescent="0.35">
      <c r="K91" s="71" t="s">
        <v>116</v>
      </c>
      <c r="L91" s="3">
        <v>1</v>
      </c>
      <c r="M91" s="72">
        <v>103.73</v>
      </c>
      <c r="O91" s="29" t="s">
        <v>324</v>
      </c>
      <c r="P91" s="118" t="s">
        <v>153</v>
      </c>
      <c r="Q91" s="119" t="s">
        <v>27</v>
      </c>
      <c r="R91" s="61">
        <v>15.97</v>
      </c>
      <c r="T91" s="29" t="s">
        <v>409</v>
      </c>
      <c r="U91" s="118" t="s">
        <v>20</v>
      </c>
      <c r="V91" s="119" t="s">
        <v>30</v>
      </c>
      <c r="W91" s="61">
        <v>9.98</v>
      </c>
      <c r="Y91" s="29" t="s">
        <v>473</v>
      </c>
      <c r="Z91" s="118" t="s">
        <v>149</v>
      </c>
      <c r="AA91" s="119" t="s">
        <v>28</v>
      </c>
      <c r="AB91" s="61">
        <v>13.98</v>
      </c>
      <c r="AD91" s="29" t="s">
        <v>517</v>
      </c>
      <c r="AE91" s="118" t="s">
        <v>147</v>
      </c>
      <c r="AF91" s="119" t="s">
        <v>31</v>
      </c>
      <c r="AG91" s="61">
        <v>9.98</v>
      </c>
      <c r="AI91" s="29" t="s">
        <v>343</v>
      </c>
      <c r="AJ91" s="118" t="s">
        <v>149</v>
      </c>
      <c r="AK91" s="119" t="s">
        <v>29</v>
      </c>
      <c r="AL91" s="61">
        <v>10.98</v>
      </c>
    </row>
    <row r="92" spans="11:38" x14ac:dyDescent="0.35">
      <c r="K92" s="71" t="s">
        <v>117</v>
      </c>
      <c r="L92" s="3">
        <v>1</v>
      </c>
      <c r="M92" s="72">
        <v>99.74</v>
      </c>
      <c r="O92" s="29" t="s">
        <v>325</v>
      </c>
      <c r="P92" s="118" t="s">
        <v>149</v>
      </c>
      <c r="Q92" s="119" t="s">
        <v>27</v>
      </c>
      <c r="R92" s="61">
        <v>14.98</v>
      </c>
      <c r="T92" s="29" t="s">
        <v>410</v>
      </c>
      <c r="U92" s="118" t="s">
        <v>146</v>
      </c>
      <c r="V92" s="119" t="s">
        <v>30</v>
      </c>
      <c r="W92" s="61">
        <v>9.98</v>
      </c>
      <c r="Y92" s="29" t="s">
        <v>474</v>
      </c>
      <c r="Z92" s="118" t="s">
        <v>19</v>
      </c>
      <c r="AA92" s="119" t="s">
        <v>28</v>
      </c>
      <c r="AB92" s="61">
        <v>13.97</v>
      </c>
      <c r="AD92" s="29" t="s">
        <v>518</v>
      </c>
      <c r="AE92" s="118" t="s">
        <v>150</v>
      </c>
      <c r="AF92" s="119" t="s">
        <v>31</v>
      </c>
      <c r="AG92" s="61">
        <v>9.98</v>
      </c>
      <c r="AI92" s="29" t="s">
        <v>566</v>
      </c>
      <c r="AJ92" s="118" t="s">
        <v>147</v>
      </c>
      <c r="AK92" s="119" t="s">
        <v>29</v>
      </c>
      <c r="AL92" s="61">
        <v>10.98</v>
      </c>
    </row>
    <row r="93" spans="11:38" x14ac:dyDescent="0.35">
      <c r="K93" s="71" t="s">
        <v>118</v>
      </c>
      <c r="L93" s="3">
        <v>1</v>
      </c>
      <c r="M93" s="72">
        <v>99.68</v>
      </c>
      <c r="O93" s="29" t="s">
        <v>326</v>
      </c>
      <c r="P93" s="118" t="s">
        <v>147</v>
      </c>
      <c r="Q93" s="119" t="s">
        <v>27</v>
      </c>
      <c r="R93" s="61">
        <v>14.98</v>
      </c>
      <c r="T93" s="29" t="s">
        <v>411</v>
      </c>
      <c r="U93" s="118" t="s">
        <v>151</v>
      </c>
      <c r="V93" s="119" t="s">
        <v>30</v>
      </c>
      <c r="W93" s="61">
        <v>9.98</v>
      </c>
      <c r="Y93" s="29" t="s">
        <v>315</v>
      </c>
      <c r="Z93" s="118" t="s">
        <v>148</v>
      </c>
      <c r="AA93" s="119" t="s">
        <v>28</v>
      </c>
      <c r="AB93" s="61">
        <v>13.97</v>
      </c>
      <c r="AD93" s="29" t="s">
        <v>519</v>
      </c>
      <c r="AE93" s="118" t="s">
        <v>152</v>
      </c>
      <c r="AF93" s="119" t="s">
        <v>31</v>
      </c>
      <c r="AG93" s="61">
        <v>9.98</v>
      </c>
      <c r="AI93" s="29" t="s">
        <v>567</v>
      </c>
      <c r="AJ93" s="118" t="s">
        <v>17</v>
      </c>
      <c r="AK93" s="119" t="s">
        <v>29</v>
      </c>
      <c r="AL93" s="61">
        <v>10.98</v>
      </c>
    </row>
    <row r="94" spans="11:38" x14ac:dyDescent="0.35">
      <c r="K94" s="71" t="s">
        <v>119</v>
      </c>
      <c r="L94" s="3">
        <v>1</v>
      </c>
      <c r="M94" s="72">
        <v>97.8</v>
      </c>
      <c r="O94" s="29" t="s">
        <v>327</v>
      </c>
      <c r="P94" s="118" t="s">
        <v>148</v>
      </c>
      <c r="Q94" s="119" t="s">
        <v>27</v>
      </c>
      <c r="R94" s="61">
        <v>14.98</v>
      </c>
      <c r="T94" s="29" t="s">
        <v>412</v>
      </c>
      <c r="U94" s="118" t="s">
        <v>150</v>
      </c>
      <c r="V94" s="119" t="s">
        <v>30</v>
      </c>
      <c r="W94" s="61">
        <v>9.98</v>
      </c>
      <c r="Y94" s="29" t="s">
        <v>475</v>
      </c>
      <c r="Z94" s="118" t="s">
        <v>19</v>
      </c>
      <c r="AA94" s="119" t="s">
        <v>28</v>
      </c>
      <c r="AB94" s="61">
        <v>13.96</v>
      </c>
      <c r="AD94" s="29" t="s">
        <v>520</v>
      </c>
      <c r="AE94" s="118" t="s">
        <v>155</v>
      </c>
      <c r="AF94" s="119" t="s">
        <v>31</v>
      </c>
      <c r="AG94" s="61">
        <v>9.98</v>
      </c>
      <c r="AI94" s="29" t="s">
        <v>248</v>
      </c>
      <c r="AJ94" s="118" t="s">
        <v>151</v>
      </c>
      <c r="AK94" s="119" t="s">
        <v>29</v>
      </c>
      <c r="AL94" s="61">
        <v>10.98</v>
      </c>
    </row>
    <row r="95" spans="11:38" x14ac:dyDescent="0.35">
      <c r="K95" s="71" t="s">
        <v>120</v>
      </c>
      <c r="L95" s="3">
        <v>1</v>
      </c>
      <c r="M95" s="72">
        <v>96.76</v>
      </c>
      <c r="O95" s="29" t="s">
        <v>328</v>
      </c>
      <c r="P95" s="118" t="s">
        <v>21</v>
      </c>
      <c r="Q95" s="119" t="s">
        <v>27</v>
      </c>
      <c r="R95" s="61">
        <v>14.98</v>
      </c>
      <c r="T95" s="29" t="s">
        <v>413</v>
      </c>
      <c r="U95" s="118" t="s">
        <v>145</v>
      </c>
      <c r="V95" s="119" t="s">
        <v>30</v>
      </c>
      <c r="W95" s="61">
        <v>9.98</v>
      </c>
      <c r="Y95" s="29" t="s">
        <v>476</v>
      </c>
      <c r="Z95" s="118" t="s">
        <v>17</v>
      </c>
      <c r="AA95" s="119" t="s">
        <v>28</v>
      </c>
      <c r="AB95" s="61">
        <v>13.96</v>
      </c>
      <c r="AD95" s="29" t="s">
        <v>443</v>
      </c>
      <c r="AE95" s="118" t="s">
        <v>149</v>
      </c>
      <c r="AF95" s="119" t="s">
        <v>31</v>
      </c>
      <c r="AG95" s="61">
        <v>9.98</v>
      </c>
      <c r="AI95" s="29" t="s">
        <v>474</v>
      </c>
      <c r="AJ95" s="118" t="s">
        <v>19</v>
      </c>
      <c r="AK95" s="119" t="s">
        <v>29</v>
      </c>
      <c r="AL95" s="61">
        <v>10.98</v>
      </c>
    </row>
    <row r="96" spans="11:38" x14ac:dyDescent="0.35">
      <c r="K96" s="71" t="s">
        <v>121</v>
      </c>
      <c r="L96" s="3">
        <v>1</v>
      </c>
      <c r="M96" s="72">
        <v>95.76</v>
      </c>
      <c r="O96" s="29" t="s">
        <v>329</v>
      </c>
      <c r="P96" s="118" t="s">
        <v>18</v>
      </c>
      <c r="Q96" s="119" t="s">
        <v>27</v>
      </c>
      <c r="R96" s="61">
        <v>14.98</v>
      </c>
      <c r="T96" s="29" t="s">
        <v>414</v>
      </c>
      <c r="U96" s="118" t="s">
        <v>150</v>
      </c>
      <c r="V96" s="119" t="s">
        <v>30</v>
      </c>
      <c r="W96" s="61">
        <v>9.98</v>
      </c>
      <c r="Y96" s="29" t="s">
        <v>260</v>
      </c>
      <c r="Z96" s="118" t="s">
        <v>20</v>
      </c>
      <c r="AA96" s="119" t="s">
        <v>28</v>
      </c>
      <c r="AB96" s="61">
        <v>12.98</v>
      </c>
      <c r="AD96" s="29" t="s">
        <v>521</v>
      </c>
      <c r="AE96" s="118" t="s">
        <v>146</v>
      </c>
      <c r="AF96" s="119" t="s">
        <v>31</v>
      </c>
      <c r="AG96" s="61">
        <v>9.98</v>
      </c>
      <c r="AI96" s="29" t="s">
        <v>400</v>
      </c>
      <c r="AJ96" s="118" t="s">
        <v>150</v>
      </c>
      <c r="AK96" s="119" t="s">
        <v>29</v>
      </c>
      <c r="AL96" s="61">
        <v>10.98</v>
      </c>
    </row>
    <row r="97" spans="11:38" x14ac:dyDescent="0.35">
      <c r="K97" s="71" t="s">
        <v>122</v>
      </c>
      <c r="L97" s="3">
        <v>1</v>
      </c>
      <c r="M97" s="72">
        <v>93.83</v>
      </c>
      <c r="O97" s="29" t="s">
        <v>330</v>
      </c>
      <c r="P97" s="118" t="s">
        <v>150</v>
      </c>
      <c r="Q97" s="119" t="s">
        <v>27</v>
      </c>
      <c r="R97" s="61">
        <v>14.98</v>
      </c>
      <c r="T97" s="29" t="s">
        <v>415</v>
      </c>
      <c r="U97" s="118" t="s">
        <v>18</v>
      </c>
      <c r="V97" s="119" t="s">
        <v>30</v>
      </c>
      <c r="W97" s="61">
        <v>9.98</v>
      </c>
      <c r="Y97" s="29" t="s">
        <v>477</v>
      </c>
      <c r="Z97" s="118" t="s">
        <v>154</v>
      </c>
      <c r="AA97" s="119" t="s">
        <v>28</v>
      </c>
      <c r="AB97" s="61">
        <v>12.98</v>
      </c>
      <c r="AD97" s="29" t="s">
        <v>522</v>
      </c>
      <c r="AE97" s="118" t="s">
        <v>20</v>
      </c>
      <c r="AF97" s="119" t="s">
        <v>31</v>
      </c>
      <c r="AG97" s="61">
        <v>9.9700000000000006</v>
      </c>
      <c r="AI97" s="29" t="s">
        <v>508</v>
      </c>
      <c r="AJ97" s="118" t="s">
        <v>147</v>
      </c>
      <c r="AK97" s="119" t="s">
        <v>29</v>
      </c>
      <c r="AL97" s="61">
        <v>10.98</v>
      </c>
    </row>
    <row r="98" spans="11:38" x14ac:dyDescent="0.35">
      <c r="K98" s="71" t="s">
        <v>123</v>
      </c>
      <c r="L98" s="3">
        <v>1</v>
      </c>
      <c r="M98" s="72">
        <v>93.78</v>
      </c>
      <c r="O98" s="29" t="s">
        <v>331</v>
      </c>
      <c r="P98" s="118" t="s">
        <v>153</v>
      </c>
      <c r="Q98" s="119" t="s">
        <v>27</v>
      </c>
      <c r="R98" s="61">
        <v>14.98</v>
      </c>
      <c r="T98" s="29" t="s">
        <v>416</v>
      </c>
      <c r="U98" s="118" t="s">
        <v>21</v>
      </c>
      <c r="V98" s="119" t="s">
        <v>30</v>
      </c>
      <c r="W98" s="61">
        <v>9.98</v>
      </c>
      <c r="Y98" s="29" t="s">
        <v>478</v>
      </c>
      <c r="Z98" s="118" t="s">
        <v>145</v>
      </c>
      <c r="AA98" s="119" t="s">
        <v>28</v>
      </c>
      <c r="AB98" s="61">
        <v>12.98</v>
      </c>
      <c r="AD98" s="29" t="s">
        <v>523</v>
      </c>
      <c r="AE98" s="118" t="s">
        <v>147</v>
      </c>
      <c r="AF98" s="119" t="s">
        <v>31</v>
      </c>
      <c r="AG98" s="61">
        <v>9.9700000000000006</v>
      </c>
      <c r="AI98" s="29" t="s">
        <v>568</v>
      </c>
      <c r="AJ98" s="118" t="s">
        <v>18</v>
      </c>
      <c r="AK98" s="119" t="s">
        <v>29</v>
      </c>
      <c r="AL98" s="61">
        <v>10.97</v>
      </c>
    </row>
    <row r="99" spans="11:38" x14ac:dyDescent="0.35">
      <c r="K99" s="71" t="s">
        <v>124</v>
      </c>
      <c r="L99" s="3">
        <v>1</v>
      </c>
      <c r="M99" s="72">
        <v>92.79</v>
      </c>
      <c r="O99" s="29" t="s">
        <v>332</v>
      </c>
      <c r="P99" s="118" t="s">
        <v>148</v>
      </c>
      <c r="Q99" s="119" t="s">
        <v>27</v>
      </c>
      <c r="R99" s="61">
        <v>14.98</v>
      </c>
      <c r="T99" s="29" t="s">
        <v>318</v>
      </c>
      <c r="U99" s="118" t="s">
        <v>20</v>
      </c>
      <c r="V99" s="119" t="s">
        <v>30</v>
      </c>
      <c r="W99" s="61">
        <v>9.98</v>
      </c>
      <c r="Y99" s="29" t="s">
        <v>479</v>
      </c>
      <c r="Z99" s="118" t="s">
        <v>155</v>
      </c>
      <c r="AA99" s="119" t="s">
        <v>28</v>
      </c>
      <c r="AB99" s="61">
        <v>12.98</v>
      </c>
      <c r="AD99" s="29" t="s">
        <v>469</v>
      </c>
      <c r="AE99" s="118" t="s">
        <v>153</v>
      </c>
      <c r="AF99" s="119" t="s">
        <v>31</v>
      </c>
      <c r="AG99" s="61">
        <v>8.99</v>
      </c>
      <c r="AI99" s="29" t="s">
        <v>569</v>
      </c>
      <c r="AJ99" s="118" t="s">
        <v>149</v>
      </c>
      <c r="AK99" s="119" t="s">
        <v>29</v>
      </c>
      <c r="AL99" s="61">
        <v>10.97</v>
      </c>
    </row>
    <row r="100" spans="11:38" x14ac:dyDescent="0.35">
      <c r="K100" s="71" t="s">
        <v>125</v>
      </c>
      <c r="L100" s="3">
        <v>1</v>
      </c>
      <c r="M100" s="72">
        <v>91.77</v>
      </c>
      <c r="O100" s="29" t="s">
        <v>333</v>
      </c>
      <c r="P100" s="118" t="s">
        <v>20</v>
      </c>
      <c r="Q100" s="119" t="s">
        <v>27</v>
      </c>
      <c r="R100" s="61">
        <v>14.98</v>
      </c>
      <c r="T100" s="29" t="s">
        <v>278</v>
      </c>
      <c r="U100" s="118" t="s">
        <v>19</v>
      </c>
      <c r="V100" s="119" t="s">
        <v>30</v>
      </c>
      <c r="W100" s="61">
        <v>9.98</v>
      </c>
      <c r="Y100" s="29" t="s">
        <v>480</v>
      </c>
      <c r="Z100" s="118" t="s">
        <v>153</v>
      </c>
      <c r="AA100" s="119" t="s">
        <v>28</v>
      </c>
      <c r="AB100" s="61">
        <v>12.98</v>
      </c>
      <c r="AD100" s="29" t="s">
        <v>336</v>
      </c>
      <c r="AE100" s="118" t="s">
        <v>21</v>
      </c>
      <c r="AF100" s="119" t="s">
        <v>31</v>
      </c>
      <c r="AG100" s="61">
        <v>8.99</v>
      </c>
      <c r="AI100" s="29" t="s">
        <v>570</v>
      </c>
      <c r="AJ100" s="118" t="s">
        <v>150</v>
      </c>
      <c r="AK100" s="119" t="s">
        <v>29</v>
      </c>
      <c r="AL100" s="61">
        <v>10.97</v>
      </c>
    </row>
    <row r="101" spans="11:38" x14ac:dyDescent="0.35">
      <c r="K101" s="71" t="s">
        <v>126</v>
      </c>
      <c r="L101" s="3">
        <v>1</v>
      </c>
      <c r="M101" s="72">
        <v>85.77</v>
      </c>
      <c r="O101" s="29" t="s">
        <v>334</v>
      </c>
      <c r="P101" s="118" t="s">
        <v>155</v>
      </c>
      <c r="Q101" s="119" t="s">
        <v>27</v>
      </c>
      <c r="R101" s="61">
        <v>14.97</v>
      </c>
      <c r="T101" s="29" t="s">
        <v>417</v>
      </c>
      <c r="U101" s="118" t="s">
        <v>155</v>
      </c>
      <c r="V101" s="119" t="s">
        <v>30</v>
      </c>
      <c r="W101" s="61">
        <v>9.98</v>
      </c>
      <c r="Y101" s="29" t="s">
        <v>481</v>
      </c>
      <c r="Z101" s="118" t="s">
        <v>148</v>
      </c>
      <c r="AA101" s="119" t="s">
        <v>28</v>
      </c>
      <c r="AB101" s="61">
        <v>12.98</v>
      </c>
      <c r="AD101" s="29" t="s">
        <v>247</v>
      </c>
      <c r="AE101" s="118" t="s">
        <v>17</v>
      </c>
      <c r="AF101" s="119" t="s">
        <v>31</v>
      </c>
      <c r="AG101" s="61">
        <v>8.99</v>
      </c>
      <c r="AI101" s="29" t="s">
        <v>571</v>
      </c>
      <c r="AJ101" s="118" t="s">
        <v>148</v>
      </c>
      <c r="AK101" s="119" t="s">
        <v>29</v>
      </c>
      <c r="AL101" s="61">
        <v>10.95</v>
      </c>
    </row>
    <row r="102" spans="11:38" x14ac:dyDescent="0.35">
      <c r="K102" s="71" t="s">
        <v>127</v>
      </c>
      <c r="L102" s="3">
        <v>1</v>
      </c>
      <c r="M102" s="72">
        <v>80.77</v>
      </c>
      <c r="O102" s="120" t="s">
        <v>335</v>
      </c>
      <c r="P102" s="30" t="s">
        <v>145</v>
      </c>
      <c r="Q102" s="121" t="s">
        <v>27</v>
      </c>
      <c r="R102" s="62">
        <v>14.97</v>
      </c>
      <c r="T102" s="120" t="s">
        <v>418</v>
      </c>
      <c r="U102" s="30" t="s">
        <v>17</v>
      </c>
      <c r="V102" s="121" t="s">
        <v>30</v>
      </c>
      <c r="W102" s="62">
        <v>9.98</v>
      </c>
      <c r="Y102" s="120" t="s">
        <v>248</v>
      </c>
      <c r="Z102" s="30" t="s">
        <v>151</v>
      </c>
      <c r="AA102" s="121" t="s">
        <v>28</v>
      </c>
      <c r="AB102" s="62">
        <v>12.98</v>
      </c>
      <c r="AD102" s="120" t="s">
        <v>373</v>
      </c>
      <c r="AE102" s="30" t="s">
        <v>152</v>
      </c>
      <c r="AF102" s="121" t="s">
        <v>31</v>
      </c>
      <c r="AG102" s="62">
        <v>8.99</v>
      </c>
      <c r="AI102" s="120" t="s">
        <v>244</v>
      </c>
      <c r="AJ102" s="30" t="s">
        <v>20</v>
      </c>
      <c r="AK102" s="121" t="s">
        <v>29</v>
      </c>
      <c r="AL102" s="62">
        <v>9.99</v>
      </c>
    </row>
    <row r="103" spans="11:38" x14ac:dyDescent="0.35">
      <c r="K103" s="71" t="s">
        <v>128</v>
      </c>
      <c r="L103" s="3">
        <v>1</v>
      </c>
      <c r="M103" s="72">
        <v>78.790000000000006</v>
      </c>
    </row>
    <row r="104" spans="11:38" x14ac:dyDescent="0.35">
      <c r="K104" s="71" t="s">
        <v>129</v>
      </c>
      <c r="L104" s="3">
        <v>1</v>
      </c>
      <c r="M104" s="72">
        <v>73.78</v>
      </c>
      <c r="P104" s="70" t="s">
        <v>577</v>
      </c>
      <c r="U104" s="70" t="s">
        <v>577</v>
      </c>
      <c r="Z104" s="70" t="s">
        <v>577</v>
      </c>
      <c r="AE104" s="70" t="s">
        <v>577</v>
      </c>
      <c r="AJ104" s="70" t="s">
        <v>577</v>
      </c>
    </row>
    <row r="105" spans="11:38" x14ac:dyDescent="0.35">
      <c r="K105" s="71" t="s">
        <v>130</v>
      </c>
      <c r="L105" s="3">
        <v>1</v>
      </c>
      <c r="M105" s="72">
        <v>67.819999999999993</v>
      </c>
      <c r="O105" s="126" t="s">
        <v>17</v>
      </c>
      <c r="P105" s="1">
        <f>COUNTIF($P$3:$P$102,"Sports")</f>
        <v>6</v>
      </c>
      <c r="T105" s="126" t="s">
        <v>17</v>
      </c>
      <c r="U105" s="1">
        <f>COUNTIF($U$3:$U$102,"Sports")</f>
        <v>7</v>
      </c>
      <c r="Y105" s="126" t="s">
        <v>17</v>
      </c>
      <c r="Z105" s="1">
        <f>COUNTIF($Z$3:$Z$102,"Sports")</f>
        <v>5</v>
      </c>
      <c r="AD105" s="130" t="s">
        <v>17</v>
      </c>
      <c r="AE105" s="105">
        <f>COUNTIF($AE$3:$AE$102,"Sports")</f>
        <v>11</v>
      </c>
      <c r="AI105" s="130" t="s">
        <v>17</v>
      </c>
      <c r="AJ105" s="105">
        <f>COUNTIF($AJ$3:$AJ$102,"Sports")</f>
        <v>9</v>
      </c>
    </row>
    <row r="106" spans="11:38" x14ac:dyDescent="0.35">
      <c r="K106" s="71" t="s">
        <v>131</v>
      </c>
      <c r="L106" s="3">
        <v>1</v>
      </c>
      <c r="M106" s="72">
        <v>64.84</v>
      </c>
      <c r="O106" s="127" t="s">
        <v>18</v>
      </c>
      <c r="P106" s="1">
        <f>COUNTIF($P$3:$P$102,"Sci-Fi")</f>
        <v>7</v>
      </c>
      <c r="T106" s="127" t="s">
        <v>18</v>
      </c>
      <c r="U106" s="1">
        <f>COUNTIF($U$3:$U$102,"Sci-Fi")</f>
        <v>8</v>
      </c>
      <c r="Y106" s="127" t="s">
        <v>18</v>
      </c>
      <c r="Z106" s="1">
        <f>COUNTIF($Z$3:$Z$102,"Sci-Fi")</f>
        <v>5</v>
      </c>
      <c r="AD106" s="127" t="s">
        <v>18</v>
      </c>
      <c r="AE106" s="1">
        <f>COUNTIF($AE$3:$AE$102,"Sci-Fi")</f>
        <v>9</v>
      </c>
      <c r="AI106" s="127" t="s">
        <v>18</v>
      </c>
      <c r="AJ106" s="1">
        <f>COUNTIF($AJ$3:$AJ$102,"Sci-Fi")</f>
        <v>8</v>
      </c>
    </row>
    <row r="107" spans="11:38" x14ac:dyDescent="0.35">
      <c r="K107" s="71" t="s">
        <v>132</v>
      </c>
      <c r="L107" s="3">
        <v>1</v>
      </c>
      <c r="M107" s="72">
        <v>64.819999999999993</v>
      </c>
      <c r="O107" s="127" t="s">
        <v>19</v>
      </c>
      <c r="P107" s="1">
        <f>COUNTIF($P$3:$P$102,"Animation")</f>
        <v>4</v>
      </c>
      <c r="T107" s="129" t="s">
        <v>19</v>
      </c>
      <c r="U107" s="105">
        <f>COUNTIF($U$3:$U$102,"Animation")</f>
        <v>9</v>
      </c>
      <c r="Y107" s="129" t="s">
        <v>19</v>
      </c>
      <c r="Z107" s="105">
        <f>COUNTIF($Z$3:$Z$102,"Animation")</f>
        <v>10</v>
      </c>
      <c r="AD107" s="127" t="s">
        <v>19</v>
      </c>
      <c r="AE107" s="1">
        <f>COUNTIF($AE$3:$AE$102,"Animation")</f>
        <v>6</v>
      </c>
      <c r="AI107" s="127" t="s">
        <v>19</v>
      </c>
      <c r="AJ107" s="1">
        <f>COUNTIF($AJ$3:$AJ$102,"Animation")</f>
        <v>3</v>
      </c>
    </row>
    <row r="108" spans="11:38" x14ac:dyDescent="0.35">
      <c r="K108" s="71" t="s">
        <v>133</v>
      </c>
      <c r="L108" s="3">
        <v>1</v>
      </c>
      <c r="M108" s="72">
        <v>63.78</v>
      </c>
      <c r="O108" s="129" t="s">
        <v>20</v>
      </c>
      <c r="P108" s="105">
        <f>COUNTIF($P$3:$P$102,"Drama")</f>
        <v>9</v>
      </c>
      <c r="T108" s="129" t="s">
        <v>20</v>
      </c>
      <c r="U108" s="105">
        <f>COUNTIF($U$3:$U$102,"Drama")</f>
        <v>12</v>
      </c>
      <c r="Y108" s="127" t="s">
        <v>20</v>
      </c>
      <c r="Z108" s="1">
        <f>COUNTIF($Z$3:$Z$102,"Drama")</f>
        <v>7</v>
      </c>
      <c r="AD108" s="129" t="s">
        <v>20</v>
      </c>
      <c r="AE108" s="105">
        <f>COUNTIF($AE$3:$AE$102,"Drama")</f>
        <v>10</v>
      </c>
      <c r="AI108" s="129" t="s">
        <v>20</v>
      </c>
      <c r="AJ108" s="105">
        <f>COUNTIF($AJ$3:$AJ$102,"Drama")</f>
        <v>10</v>
      </c>
    </row>
    <row r="109" spans="11:38" x14ac:dyDescent="0.35">
      <c r="K109" s="71" t="s">
        <v>134</v>
      </c>
      <c r="L109" s="3">
        <v>1</v>
      </c>
      <c r="M109" s="72">
        <v>47.85</v>
      </c>
      <c r="O109" s="127" t="s">
        <v>21</v>
      </c>
      <c r="P109" s="1">
        <f>COUNTIF($P$3:$P$102,"Comedy")</f>
        <v>6</v>
      </c>
      <c r="T109" s="129" t="s">
        <v>21</v>
      </c>
      <c r="U109" s="105">
        <f>COUNTIF($U$3:$U$102,"Comedy")</f>
        <v>9</v>
      </c>
      <c r="Y109" s="127" t="s">
        <v>21</v>
      </c>
      <c r="Z109" s="1">
        <f>COUNTIF($Z$3:$Z$102,"Comedy")</f>
        <v>6</v>
      </c>
      <c r="AD109" s="127" t="s">
        <v>21</v>
      </c>
      <c r="AE109" s="1">
        <f>COUNTIF($AE$3:$AE$102,"Comedy")</f>
        <v>6</v>
      </c>
      <c r="AI109" s="127" t="s">
        <v>21</v>
      </c>
      <c r="AJ109" s="1">
        <f>COUNTIF($AJ$3:$AJ$102,"Comedy")</f>
        <v>7</v>
      </c>
    </row>
    <row r="110" spans="11:38" x14ac:dyDescent="0.35">
      <c r="K110" s="71"/>
      <c r="M110" s="72"/>
      <c r="O110" s="129" t="s">
        <v>145</v>
      </c>
      <c r="P110" s="105">
        <f>COUNTIF($P$3:$P$102,"New")</f>
        <v>8</v>
      </c>
      <c r="T110" s="129" t="s">
        <v>145</v>
      </c>
      <c r="U110" s="105">
        <f>COUNTIF($U$3:$U$102,"New")</f>
        <v>9</v>
      </c>
      <c r="Y110" s="129" t="s">
        <v>145</v>
      </c>
      <c r="Z110" s="105">
        <f>COUNTIF($Z$3:$Z$102,"New")</f>
        <v>10</v>
      </c>
      <c r="AD110" s="127" t="s">
        <v>145</v>
      </c>
      <c r="AE110" s="1">
        <f>COUNTIF($AE$3:$AE$102,"New")</f>
        <v>3</v>
      </c>
      <c r="AI110" s="127" t="s">
        <v>145</v>
      </c>
      <c r="AJ110" s="1">
        <f>COUNTIF($AJ$3:$AJ$102,"New")</f>
        <v>2</v>
      </c>
    </row>
    <row r="111" spans="11:38" x14ac:dyDescent="0.35">
      <c r="K111" s="78" t="s">
        <v>138</v>
      </c>
      <c r="L111" s="20">
        <f>SUM(L2:L109)</f>
        <v>599</v>
      </c>
      <c r="M111" s="28">
        <f>SUM(M2:M109)</f>
        <v>61312.040000000023</v>
      </c>
      <c r="O111" s="127" t="s">
        <v>146</v>
      </c>
      <c r="P111" s="1">
        <f>COUNTIF($P$3:$P$102,"Action")</f>
        <v>7</v>
      </c>
      <c r="T111" s="127" t="s">
        <v>146</v>
      </c>
      <c r="U111" s="1">
        <f>COUNTIF($U$3:$U$102,"Action")</f>
        <v>3</v>
      </c>
      <c r="Y111" s="127" t="s">
        <v>146</v>
      </c>
      <c r="Z111" s="1">
        <f>COUNTIF($Z$3:$Z$102,"Action")</f>
        <v>5</v>
      </c>
      <c r="AD111" s="127" t="s">
        <v>146</v>
      </c>
      <c r="AE111" s="1">
        <f>COUNTIF($AE$3:$AE$102,"Action")</f>
        <v>6</v>
      </c>
      <c r="AI111" s="127" t="s">
        <v>146</v>
      </c>
      <c r="AJ111" s="1">
        <f>COUNTIF($AJ$3:$AJ$102,"Action")</f>
        <v>5</v>
      </c>
    </row>
    <row r="112" spans="11:38" x14ac:dyDescent="0.35">
      <c r="O112" s="129" t="s">
        <v>147</v>
      </c>
      <c r="P112" s="105">
        <f>COUNTIF($P$3:$P$102,"Foreign")</f>
        <v>8</v>
      </c>
      <c r="T112" s="127" t="s">
        <v>147</v>
      </c>
      <c r="U112" s="1">
        <f>COUNTIF($U$3:$U$102,"Foreign")</f>
        <v>3</v>
      </c>
      <c r="Y112" s="127" t="s">
        <v>147</v>
      </c>
      <c r="Z112" s="1">
        <f>COUNTIF($Z$3:$Z$102,"Foreign")</f>
        <v>3</v>
      </c>
      <c r="AD112" s="129" t="s">
        <v>147</v>
      </c>
      <c r="AE112" s="105">
        <f>COUNTIF($AE$3:$AE$102,"Foreign")</f>
        <v>11</v>
      </c>
      <c r="AI112" s="127" t="s">
        <v>147</v>
      </c>
      <c r="AJ112" s="1">
        <f>COUNTIF($AJ$3:$AJ$102,"Foreign")</f>
        <v>7</v>
      </c>
    </row>
    <row r="113" spans="15:36" x14ac:dyDescent="0.35">
      <c r="O113" s="127" t="s">
        <v>148</v>
      </c>
      <c r="P113" s="1">
        <f>COUNTIF($P$3:$P$102,"Games")</f>
        <v>6</v>
      </c>
      <c r="T113" s="127" t="s">
        <v>148</v>
      </c>
      <c r="U113" s="1">
        <f>COUNTIF($U$3:$U$102,"Games")</f>
        <v>5</v>
      </c>
      <c r="Y113" s="129" t="s">
        <v>148</v>
      </c>
      <c r="Z113" s="105">
        <f>COUNTIF($Z$3:$Z$102,"Games")</f>
        <v>11</v>
      </c>
      <c r="AD113" s="127" t="s">
        <v>148</v>
      </c>
      <c r="AE113" s="1">
        <f>COUNTIF($AE$3:$AE$102,"Games")</f>
        <v>6</v>
      </c>
      <c r="AI113" s="127" t="s">
        <v>148</v>
      </c>
      <c r="AJ113" s="1">
        <f>COUNTIF($AJ$3:$AJ$102,"Games")</f>
        <v>7</v>
      </c>
    </row>
    <row r="114" spans="15:36" x14ac:dyDescent="0.35">
      <c r="O114" s="127" t="s">
        <v>149</v>
      </c>
      <c r="P114" s="1">
        <f>COUNTIF($P$3:$P$102,"Family")</f>
        <v>4</v>
      </c>
      <c r="T114" s="127" t="s">
        <v>149</v>
      </c>
      <c r="U114" s="1">
        <f>COUNTIF($U$3:$U$102,"Family")</f>
        <v>3</v>
      </c>
      <c r="Y114" s="127" t="s">
        <v>149</v>
      </c>
      <c r="Z114" s="1">
        <f>COUNTIF($Z$3:$Z$102,"Family")</f>
        <v>8</v>
      </c>
      <c r="AD114" s="127" t="s">
        <v>149</v>
      </c>
      <c r="AE114" s="1">
        <f>COUNTIF($AE$3:$AE$102,"Family")</f>
        <v>3</v>
      </c>
      <c r="AI114" s="127" t="s">
        <v>149</v>
      </c>
      <c r="AJ114" s="1">
        <f>COUNTIF($AJ$3:$AJ$102,"Family")</f>
        <v>8</v>
      </c>
    </row>
    <row r="115" spans="15:36" x14ac:dyDescent="0.35">
      <c r="O115" s="127" t="s">
        <v>150</v>
      </c>
      <c r="P115" s="1">
        <f>COUNTIF($P$3:$P$102,"Documentary")</f>
        <v>7</v>
      </c>
      <c r="T115" s="127" t="s">
        <v>150</v>
      </c>
      <c r="U115" s="1">
        <f>COUNTIF($U$3:$U$102,"Documentary")</f>
        <v>7</v>
      </c>
      <c r="Y115" s="127" t="s">
        <v>150</v>
      </c>
      <c r="Z115" s="1">
        <f>COUNTIF($Z$3:$Z$102,"Documentary")</f>
        <v>5</v>
      </c>
      <c r="AD115" s="127" t="s">
        <v>150</v>
      </c>
      <c r="AE115" s="1">
        <f>COUNTIF($AE$3:$AE$102,"Documentary")</f>
        <v>6</v>
      </c>
      <c r="AI115" s="127" t="s">
        <v>150</v>
      </c>
      <c r="AJ115" s="1">
        <f>COUNTIF($AJ$3:$AJ$102,"Documentary")</f>
        <v>8</v>
      </c>
    </row>
    <row r="116" spans="15:36" x14ac:dyDescent="0.35">
      <c r="O116" s="127" t="s">
        <v>151</v>
      </c>
      <c r="P116" s="1">
        <f>COUNTIF($P$3:$P$102,"Horror")</f>
        <v>6</v>
      </c>
      <c r="T116" s="127" t="s">
        <v>151</v>
      </c>
      <c r="U116" s="1">
        <f>COUNTIF($U$3:$U$102,"Horror")</f>
        <v>4</v>
      </c>
      <c r="Y116" s="127" t="s">
        <v>151</v>
      </c>
      <c r="Z116" s="1">
        <f>COUNTIF($Z$3:$Z$102,"Horror")</f>
        <v>6</v>
      </c>
      <c r="AD116" s="127" t="s">
        <v>151</v>
      </c>
      <c r="AE116" s="1">
        <f>COUNTIF($AE$3:$AE$102,"Horror")</f>
        <v>5</v>
      </c>
      <c r="AI116" s="129" t="s">
        <v>151</v>
      </c>
      <c r="AJ116" s="105">
        <f>COUNTIF($AJ$3:$AJ$102,"Horror")</f>
        <v>11</v>
      </c>
    </row>
    <row r="117" spans="15:36" x14ac:dyDescent="0.35">
      <c r="O117" s="127" t="s">
        <v>152</v>
      </c>
      <c r="P117" s="1">
        <f>COUNTIF($P$3:$P$102,"Classics")</f>
        <v>7</v>
      </c>
      <c r="T117" s="127" t="s">
        <v>152</v>
      </c>
      <c r="U117" s="1">
        <f>COUNTIF($U$3:$U$102,"Classics")</f>
        <v>3</v>
      </c>
      <c r="Y117" s="127" t="s">
        <v>152</v>
      </c>
      <c r="Z117" s="1">
        <f>COUNTIF($Z$3:$Z$102,"Classics")</f>
        <v>5</v>
      </c>
      <c r="AD117" s="127" t="s">
        <v>152</v>
      </c>
      <c r="AE117" s="1">
        <f>COUNTIF($AE$3:$AE$102,"Classics")</f>
        <v>6</v>
      </c>
      <c r="AI117" s="127" t="s">
        <v>152</v>
      </c>
      <c r="AJ117" s="1">
        <f>COUNTIF($AJ$3:$AJ$102,"Classics")</f>
        <v>6</v>
      </c>
    </row>
    <row r="118" spans="15:36" x14ac:dyDescent="0.35">
      <c r="O118" s="129" t="s">
        <v>153</v>
      </c>
      <c r="P118" s="105">
        <f>COUNTIF($P$3:$P$102,"Children")</f>
        <v>11</v>
      </c>
      <c r="T118" s="127" t="s">
        <v>153</v>
      </c>
      <c r="U118" s="1">
        <f>COUNTIF($U$3:$U$102,"Children")</f>
        <v>6</v>
      </c>
      <c r="Y118" s="127" t="s">
        <v>153</v>
      </c>
      <c r="Z118" s="1">
        <f>COUNTIF($Z$3:$Z$102,"Children")</f>
        <v>5</v>
      </c>
      <c r="AD118" s="127" t="s">
        <v>153</v>
      </c>
      <c r="AE118" s="1">
        <f>COUNTIF($AE$3:$AE$102,"Children")</f>
        <v>5</v>
      </c>
      <c r="AI118" s="127" t="s">
        <v>153</v>
      </c>
      <c r="AJ118" s="1">
        <f>COUNTIF($AJ$3:$AJ$102,"Children")</f>
        <v>3</v>
      </c>
    </row>
    <row r="119" spans="15:36" x14ac:dyDescent="0.35">
      <c r="O119" s="127" t="s">
        <v>154</v>
      </c>
      <c r="P119" s="1">
        <f>COUNTIF($P$3:$P$102,"Travel")</f>
        <v>1</v>
      </c>
      <c r="T119" s="127" t="s">
        <v>154</v>
      </c>
      <c r="U119" s="1">
        <f>COUNTIF($U$3:$U$102,"Travel")</f>
        <v>8</v>
      </c>
      <c r="Y119" s="127" t="s">
        <v>154</v>
      </c>
      <c r="Z119" s="1">
        <f>COUNTIF($Z$3:$Z$102,"Travel")</f>
        <v>4</v>
      </c>
      <c r="AD119" s="127" t="s">
        <v>154</v>
      </c>
      <c r="AE119" s="1">
        <f>COUNTIF($AE$3:$AE$102,"Travel")</f>
        <v>3</v>
      </c>
      <c r="AI119" s="127" t="s">
        <v>154</v>
      </c>
      <c r="AJ119" s="1">
        <f>COUNTIF($AJ$3:$AJ$102,"Travel")</f>
        <v>2</v>
      </c>
    </row>
    <row r="120" spans="15:36" x14ac:dyDescent="0.35">
      <c r="O120" s="127" t="s">
        <v>155</v>
      </c>
      <c r="P120" s="1">
        <f>COUNTIF($P$3:$P$102,"Music")</f>
        <v>3</v>
      </c>
      <c r="T120" s="127" t="s">
        <v>155</v>
      </c>
      <c r="U120" s="1">
        <f>COUNTIF($U$3:$U$102,"Music")</f>
        <v>4</v>
      </c>
      <c r="Y120" s="127" t="s">
        <v>155</v>
      </c>
      <c r="Z120" s="1">
        <f>COUNTIF($Z$3:$Z$102,"Music")</f>
        <v>5</v>
      </c>
      <c r="AD120" s="127" t="s">
        <v>155</v>
      </c>
      <c r="AE120" s="1">
        <f>COUNTIF($AE$3:$AE$102,"Music")</f>
        <v>4</v>
      </c>
      <c r="AI120" s="127" t="s">
        <v>155</v>
      </c>
      <c r="AJ120" s="1">
        <f>COUNTIF($AJ$3:$AJ$102,"Music")</f>
        <v>4</v>
      </c>
    </row>
    <row r="121" spans="15:36" x14ac:dyDescent="0.35">
      <c r="O121" s="128" t="s">
        <v>156</v>
      </c>
      <c r="P121" s="1">
        <f>COUNTIF($P$3:$P$102,"Thriller")</f>
        <v>0</v>
      </c>
      <c r="T121" s="128" t="s">
        <v>156</v>
      </c>
      <c r="U121" s="1">
        <f>COUNTIF($U$3:$U$102,"Thriller")</f>
        <v>0</v>
      </c>
      <c r="Y121" s="128" t="s">
        <v>156</v>
      </c>
      <c r="Z121" s="1">
        <f>COUNTIF($Z$3:$Z$102,"Thriller")</f>
        <v>0</v>
      </c>
      <c r="AD121" s="128" t="s">
        <v>156</v>
      </c>
      <c r="AE121" s="1">
        <f>COUNTIF($AE$3:$AE$102,"Thriller")</f>
        <v>0</v>
      </c>
      <c r="AI121" s="128" t="s">
        <v>156</v>
      </c>
      <c r="AJ121" s="1">
        <f>COUNTIF($AJ$3:$AJ$102,"Thriller")</f>
        <v>0</v>
      </c>
    </row>
  </sheetData>
  <mergeCells count="11">
    <mergeCell ref="AN40:AQ40"/>
    <mergeCell ref="AD1:AG1"/>
    <mergeCell ref="AI1:AL1"/>
    <mergeCell ref="AN1:AQ1"/>
    <mergeCell ref="AN14:AQ14"/>
    <mergeCell ref="AN27:AQ27"/>
    <mergeCell ref="F4:I4"/>
    <mergeCell ref="B5:D5"/>
    <mergeCell ref="O1:R1"/>
    <mergeCell ref="T1:W1"/>
    <mergeCell ref="Y1:AB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6C2D-343E-4F0D-A464-2FBCC0C960C0}">
  <dimension ref="B2"/>
  <sheetViews>
    <sheetView topLeftCell="B1" zoomScale="85" zoomScaleNormal="85" workbookViewId="0">
      <selection activeCell="B2" sqref="B2"/>
    </sheetView>
  </sheetViews>
  <sheetFormatPr defaultRowHeight="14.4" x14ac:dyDescent="0.3"/>
  <sheetData>
    <row r="2" spans="2:2" ht="18" x14ac:dyDescent="0.35">
      <c r="B2" s="2" t="s">
        <v>168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2B103-91F7-4E2F-AD1E-671A8ED4EF6C}">
  <dimension ref="A2:Q72"/>
  <sheetViews>
    <sheetView zoomScale="85" zoomScaleNormal="85" workbookViewId="0">
      <selection activeCell="I68" sqref="I68"/>
    </sheetView>
  </sheetViews>
  <sheetFormatPr defaultRowHeight="14.4" x14ac:dyDescent="0.3"/>
  <cols>
    <col min="2" max="2" width="20.5546875" customWidth="1"/>
    <col min="3" max="3" width="17" bestFit="1" customWidth="1"/>
    <col min="4" max="4" width="15.5546875" bestFit="1" customWidth="1"/>
    <col min="5" max="5" width="29.44140625" bestFit="1" customWidth="1"/>
    <col min="12" max="12" width="20.21875" customWidth="1"/>
    <col min="13" max="13" width="20.109375" bestFit="1" customWidth="1"/>
    <col min="14" max="14" width="12.109375" bestFit="1" customWidth="1"/>
    <col min="15" max="15" width="13.33203125" bestFit="1" customWidth="1"/>
    <col min="16" max="16" width="19.6640625" bestFit="1" customWidth="1"/>
    <col min="17" max="17" width="18.5546875" bestFit="1" customWidth="1"/>
  </cols>
  <sheetData>
    <row r="2" spans="2:17" ht="18" x14ac:dyDescent="0.35">
      <c r="B2" s="2" t="s">
        <v>169</v>
      </c>
    </row>
    <row r="4" spans="2:17" ht="15" x14ac:dyDescent="0.35">
      <c r="L4" s="34" t="s">
        <v>170</v>
      </c>
      <c r="M4" s="35" t="s">
        <v>171</v>
      </c>
      <c r="N4" s="35" t="s">
        <v>172</v>
      </c>
      <c r="O4" s="35" t="s">
        <v>24</v>
      </c>
      <c r="P4" s="35" t="s">
        <v>173</v>
      </c>
      <c r="Q4" s="36" t="s">
        <v>174</v>
      </c>
    </row>
    <row r="5" spans="2:17" ht="15" x14ac:dyDescent="0.35">
      <c r="L5" s="37" t="s">
        <v>175</v>
      </c>
      <c r="M5" s="38" t="s">
        <v>176</v>
      </c>
      <c r="N5" s="43">
        <v>148</v>
      </c>
      <c r="O5" s="38" t="s">
        <v>81</v>
      </c>
      <c r="P5" s="38" t="s">
        <v>177</v>
      </c>
      <c r="Q5" s="39">
        <v>211.55</v>
      </c>
    </row>
    <row r="6" spans="2:17" ht="15" x14ac:dyDescent="0.35">
      <c r="L6" s="37" t="s">
        <v>178</v>
      </c>
      <c r="M6" s="38" t="s">
        <v>179</v>
      </c>
      <c r="N6" s="43">
        <v>526</v>
      </c>
      <c r="O6" s="38" t="s">
        <v>29</v>
      </c>
      <c r="P6" s="38" t="s">
        <v>180</v>
      </c>
      <c r="Q6" s="39">
        <v>208.58</v>
      </c>
    </row>
    <row r="7" spans="2:17" ht="15" x14ac:dyDescent="0.35">
      <c r="L7" s="37" t="s">
        <v>181</v>
      </c>
      <c r="M7" s="38" t="s">
        <v>182</v>
      </c>
      <c r="N7" s="43">
        <v>178</v>
      </c>
      <c r="O7" s="38" t="s">
        <v>32</v>
      </c>
      <c r="P7" s="38" t="s">
        <v>183</v>
      </c>
      <c r="Q7" s="39">
        <v>194.61</v>
      </c>
    </row>
    <row r="8" spans="2:17" ht="15" x14ac:dyDescent="0.35">
      <c r="L8" s="37" t="s">
        <v>184</v>
      </c>
      <c r="M8" s="38" t="s">
        <v>185</v>
      </c>
      <c r="N8" s="43">
        <v>137</v>
      </c>
      <c r="O8" s="38" t="s">
        <v>52</v>
      </c>
      <c r="P8" s="38" t="s">
        <v>186</v>
      </c>
      <c r="Q8" s="39">
        <v>191.62</v>
      </c>
    </row>
    <row r="9" spans="2:17" ht="15" x14ac:dyDescent="0.35">
      <c r="L9" s="37" t="s">
        <v>187</v>
      </c>
      <c r="M9" s="38" t="s">
        <v>188</v>
      </c>
      <c r="N9" s="43">
        <v>144</v>
      </c>
      <c r="O9" s="38" t="s">
        <v>74</v>
      </c>
      <c r="P9" s="38" t="s">
        <v>189</v>
      </c>
      <c r="Q9" s="39">
        <v>189.6</v>
      </c>
    </row>
    <row r="10" spans="2:17" ht="15" x14ac:dyDescent="0.35">
      <c r="L10" s="37" t="s">
        <v>190</v>
      </c>
      <c r="M10" s="38" t="s">
        <v>191</v>
      </c>
      <c r="N10" s="43">
        <v>459</v>
      </c>
      <c r="O10" s="38" t="s">
        <v>41</v>
      </c>
      <c r="P10" s="38" t="s">
        <v>192</v>
      </c>
      <c r="Q10" s="39">
        <v>183.63</v>
      </c>
    </row>
    <row r="11" spans="2:17" ht="15" x14ac:dyDescent="0.35">
      <c r="L11" s="37" t="s">
        <v>193</v>
      </c>
      <c r="M11" s="38" t="s">
        <v>194</v>
      </c>
      <c r="N11" s="43">
        <v>181</v>
      </c>
      <c r="O11" s="38" t="s">
        <v>29</v>
      </c>
      <c r="P11" s="38" t="s">
        <v>195</v>
      </c>
      <c r="Q11" s="39">
        <v>167.67</v>
      </c>
    </row>
    <row r="12" spans="2:17" ht="15" x14ac:dyDescent="0.35">
      <c r="L12" s="37" t="s">
        <v>196</v>
      </c>
      <c r="M12" s="38" t="s">
        <v>197</v>
      </c>
      <c r="N12" s="43">
        <v>410</v>
      </c>
      <c r="O12" s="38" t="s">
        <v>51</v>
      </c>
      <c r="P12" s="38" t="s">
        <v>198</v>
      </c>
      <c r="Q12" s="39">
        <v>167.62</v>
      </c>
    </row>
    <row r="13" spans="2:17" ht="15" x14ac:dyDescent="0.35">
      <c r="L13" s="37" t="s">
        <v>199</v>
      </c>
      <c r="M13" s="38" t="s">
        <v>200</v>
      </c>
      <c r="N13" s="43">
        <v>236</v>
      </c>
      <c r="O13" s="38" t="s">
        <v>34</v>
      </c>
      <c r="P13" s="38" t="s">
        <v>201</v>
      </c>
      <c r="Q13" s="39">
        <v>166.61</v>
      </c>
    </row>
    <row r="14" spans="2:17" ht="15" x14ac:dyDescent="0.35">
      <c r="L14" s="40" t="s">
        <v>202</v>
      </c>
      <c r="M14" s="41" t="s">
        <v>203</v>
      </c>
      <c r="N14" s="44">
        <v>403</v>
      </c>
      <c r="O14" s="41" t="s">
        <v>27</v>
      </c>
      <c r="P14" s="41" t="s">
        <v>204</v>
      </c>
      <c r="Q14" s="42">
        <v>162.66999999999999</v>
      </c>
    </row>
    <row r="45" spans="1:5" ht="15" x14ac:dyDescent="0.35">
      <c r="A45" s="1"/>
      <c r="B45" s="31" t="s">
        <v>24</v>
      </c>
      <c r="C45" s="32" t="s">
        <v>25</v>
      </c>
      <c r="D45" s="32" t="s">
        <v>26</v>
      </c>
      <c r="E45" s="33" t="s">
        <v>232</v>
      </c>
    </row>
    <row r="46" spans="1:5" ht="15" x14ac:dyDescent="0.35">
      <c r="A46" s="1">
        <v>1</v>
      </c>
      <c r="B46" s="29" t="s">
        <v>27</v>
      </c>
      <c r="C46" s="1">
        <v>60</v>
      </c>
      <c r="D46" s="63">
        <v>6034.78</v>
      </c>
      <c r="E46" s="61">
        <v>100.579666666666</v>
      </c>
    </row>
    <row r="47" spans="1:5" ht="15" x14ac:dyDescent="0.35">
      <c r="A47" s="1">
        <v>2</v>
      </c>
      <c r="B47" s="29" t="s">
        <v>28</v>
      </c>
      <c r="C47" s="1">
        <v>53</v>
      </c>
      <c r="D47" s="63">
        <v>5251.03</v>
      </c>
      <c r="E47" s="61">
        <v>99.076037735848999</v>
      </c>
    </row>
    <row r="48" spans="1:5" ht="15" x14ac:dyDescent="0.35">
      <c r="A48" s="1">
        <v>3</v>
      </c>
      <c r="B48" s="29" t="s">
        <v>29</v>
      </c>
      <c r="C48" s="1">
        <v>36</v>
      </c>
      <c r="D48" s="63">
        <v>3685.31</v>
      </c>
      <c r="E48" s="61">
        <v>102.36972222222199</v>
      </c>
    </row>
    <row r="49" spans="1:5" ht="15" x14ac:dyDescent="0.35">
      <c r="A49" s="1">
        <v>4</v>
      </c>
      <c r="B49" s="29" t="s">
        <v>30</v>
      </c>
      <c r="C49" s="1">
        <v>31</v>
      </c>
      <c r="D49" s="63">
        <v>3122.51</v>
      </c>
      <c r="E49" s="61">
        <v>100.726129032258</v>
      </c>
    </row>
    <row r="50" spans="1:5" ht="15" x14ac:dyDescent="0.35">
      <c r="A50" s="1">
        <v>5</v>
      </c>
      <c r="B50" s="29" t="s">
        <v>31</v>
      </c>
      <c r="C50" s="1">
        <v>30</v>
      </c>
      <c r="D50" s="63">
        <v>2984.82</v>
      </c>
      <c r="E50" s="61">
        <v>99.494</v>
      </c>
    </row>
    <row r="51" spans="1:5" ht="15" x14ac:dyDescent="0.35">
      <c r="A51" s="1">
        <v>6</v>
      </c>
      <c r="B51" s="29" t="s">
        <v>32</v>
      </c>
      <c r="C51" s="1">
        <v>28</v>
      </c>
      <c r="D51" s="63">
        <v>2919.19</v>
      </c>
      <c r="E51" s="61">
        <v>104.256785714285</v>
      </c>
    </row>
    <row r="52" spans="1:5" ht="15" x14ac:dyDescent="0.35">
      <c r="A52" s="1">
        <v>7</v>
      </c>
      <c r="B52" s="29" t="s">
        <v>33</v>
      </c>
      <c r="C52" s="1">
        <v>28</v>
      </c>
      <c r="D52" s="63">
        <v>2765.62</v>
      </c>
      <c r="E52" s="61">
        <v>98.772142857142796</v>
      </c>
    </row>
    <row r="53" spans="1:5" ht="15" x14ac:dyDescent="0.35">
      <c r="A53" s="1">
        <v>8</v>
      </c>
      <c r="B53" s="29" t="s">
        <v>34</v>
      </c>
      <c r="C53" s="1">
        <v>20</v>
      </c>
      <c r="D53" s="63">
        <v>2219.6999999999998</v>
      </c>
      <c r="E53" s="61">
        <v>110.985</v>
      </c>
    </row>
    <row r="54" spans="1:5" ht="15" x14ac:dyDescent="0.35">
      <c r="A54" s="1">
        <v>9</v>
      </c>
      <c r="B54" s="29" t="s">
        <v>35</v>
      </c>
      <c r="C54" s="1">
        <v>15</v>
      </c>
      <c r="D54" s="63">
        <v>1498.49</v>
      </c>
      <c r="E54" s="61">
        <v>99.899333333333303</v>
      </c>
    </row>
    <row r="55" spans="1:5" ht="15" x14ac:dyDescent="0.35">
      <c r="A55" s="1">
        <v>10</v>
      </c>
      <c r="B55" s="29" t="s">
        <v>36</v>
      </c>
      <c r="C55" s="1">
        <v>14</v>
      </c>
      <c r="D55" s="63">
        <v>1352.69</v>
      </c>
      <c r="E55" s="61">
        <v>96.6207142857142</v>
      </c>
    </row>
    <row r="56" spans="1:5" ht="15" x14ac:dyDescent="0.35">
      <c r="A56" s="1">
        <v>11</v>
      </c>
      <c r="B56" s="29" t="s">
        <v>37</v>
      </c>
      <c r="C56" s="1">
        <v>13</v>
      </c>
      <c r="D56" s="63">
        <v>1314.92</v>
      </c>
      <c r="E56" s="61">
        <v>101.147692307692</v>
      </c>
    </row>
    <row r="57" spans="1:5" ht="15" x14ac:dyDescent="0.35">
      <c r="A57" s="1">
        <v>12</v>
      </c>
      <c r="B57" s="29" t="s">
        <v>38</v>
      </c>
      <c r="C57" s="1">
        <v>13</v>
      </c>
      <c r="D57" s="63">
        <v>1298.8</v>
      </c>
      <c r="E57" s="61">
        <v>99.907692307692301</v>
      </c>
    </row>
    <row r="58" spans="1:5" ht="15" x14ac:dyDescent="0.35">
      <c r="A58" s="1">
        <v>13</v>
      </c>
      <c r="B58" s="29" t="s">
        <v>39</v>
      </c>
      <c r="C58" s="1">
        <v>10</v>
      </c>
      <c r="D58" s="63">
        <v>1155.0999999999999</v>
      </c>
      <c r="E58" s="61">
        <v>115.51</v>
      </c>
    </row>
    <row r="59" spans="1:5" ht="15" x14ac:dyDescent="0.35">
      <c r="A59" s="1">
        <v>14</v>
      </c>
      <c r="B59" s="29" t="s">
        <v>40</v>
      </c>
      <c r="C59" s="1">
        <v>11</v>
      </c>
      <c r="D59" s="63">
        <v>1069.46</v>
      </c>
      <c r="E59" s="61">
        <v>97.223636363636302</v>
      </c>
    </row>
    <row r="60" spans="1:5" ht="15" x14ac:dyDescent="0.35">
      <c r="A60" s="1">
        <v>15</v>
      </c>
      <c r="B60" s="29" t="s">
        <v>41</v>
      </c>
      <c r="C60" s="1">
        <v>8</v>
      </c>
      <c r="D60" s="63">
        <v>877.96</v>
      </c>
      <c r="E60" s="61">
        <v>109.745</v>
      </c>
    </row>
    <row r="61" spans="1:5" ht="15" x14ac:dyDescent="0.35">
      <c r="A61" s="1">
        <v>16</v>
      </c>
      <c r="B61" s="29" t="s">
        <v>42</v>
      </c>
      <c r="C61" s="1">
        <v>9</v>
      </c>
      <c r="D61" s="63">
        <v>850.96</v>
      </c>
      <c r="E61" s="61">
        <v>94.551111111111098</v>
      </c>
    </row>
    <row r="62" spans="1:5" ht="15" x14ac:dyDescent="0.35">
      <c r="A62" s="1">
        <v>17</v>
      </c>
      <c r="B62" s="29" t="s">
        <v>43</v>
      </c>
      <c r="C62" s="1">
        <v>8</v>
      </c>
      <c r="D62" s="63">
        <v>786.16</v>
      </c>
      <c r="E62" s="61">
        <v>98.27</v>
      </c>
    </row>
    <row r="63" spans="1:5" ht="15" x14ac:dyDescent="0.35">
      <c r="A63" s="1">
        <v>18</v>
      </c>
      <c r="B63" s="29" t="s">
        <v>44</v>
      </c>
      <c r="C63" s="1">
        <v>7</v>
      </c>
      <c r="D63" s="63">
        <v>753.26</v>
      </c>
      <c r="E63" s="61">
        <v>107.608571428571</v>
      </c>
    </row>
    <row r="64" spans="1:5" ht="15" x14ac:dyDescent="0.35">
      <c r="A64" s="1">
        <v>19</v>
      </c>
      <c r="B64" s="29" t="s">
        <v>45</v>
      </c>
      <c r="C64" s="1">
        <v>7</v>
      </c>
      <c r="D64" s="63">
        <v>741.24</v>
      </c>
      <c r="E64" s="61">
        <v>105.89142857142799</v>
      </c>
    </row>
    <row r="65" spans="1:5" ht="15" x14ac:dyDescent="0.35">
      <c r="A65" s="1">
        <v>20</v>
      </c>
      <c r="B65" s="29" t="s">
        <v>46</v>
      </c>
      <c r="C65" s="1">
        <v>6</v>
      </c>
      <c r="D65" s="63">
        <v>676.45</v>
      </c>
      <c r="E65" s="61">
        <v>112.74166666666601</v>
      </c>
    </row>
    <row r="66" spans="1:5" ht="15" x14ac:dyDescent="0.35">
      <c r="A66" s="1">
        <v>21</v>
      </c>
      <c r="B66" s="29" t="s">
        <v>47</v>
      </c>
      <c r="C66" s="1">
        <v>6</v>
      </c>
      <c r="D66" s="63">
        <v>675.53</v>
      </c>
      <c r="E66" s="61">
        <v>112.588333333333</v>
      </c>
    </row>
    <row r="67" spans="1:5" ht="15" x14ac:dyDescent="0.35">
      <c r="A67" s="1">
        <v>22</v>
      </c>
      <c r="B67" s="29" t="s">
        <v>48</v>
      </c>
      <c r="C67" s="1">
        <v>6</v>
      </c>
      <c r="D67" s="63">
        <v>661.54</v>
      </c>
      <c r="E67" s="61">
        <v>110.25666666666601</v>
      </c>
    </row>
    <row r="68" spans="1:5" ht="15" x14ac:dyDescent="0.35">
      <c r="A68" s="1">
        <v>23</v>
      </c>
      <c r="B68" s="29" t="s">
        <v>49</v>
      </c>
      <c r="C68" s="1">
        <v>6</v>
      </c>
      <c r="D68" s="63">
        <v>659.48</v>
      </c>
      <c r="E68" s="61">
        <v>109.913333333333</v>
      </c>
    </row>
    <row r="69" spans="1:5" ht="15" x14ac:dyDescent="0.35">
      <c r="A69" s="1">
        <v>24</v>
      </c>
      <c r="B69" s="29" t="s">
        <v>50</v>
      </c>
      <c r="C69" s="1">
        <v>7</v>
      </c>
      <c r="D69" s="63">
        <v>632.42999999999995</v>
      </c>
      <c r="E69" s="61">
        <v>90.347142857142799</v>
      </c>
    </row>
    <row r="70" spans="1:5" ht="15" x14ac:dyDescent="0.35">
      <c r="A70" s="1">
        <v>25</v>
      </c>
      <c r="B70" s="29" t="s">
        <v>51</v>
      </c>
      <c r="C70" s="30">
        <v>5</v>
      </c>
      <c r="D70" s="64">
        <v>559.70000000000005</v>
      </c>
      <c r="E70" s="62">
        <v>111.94</v>
      </c>
    </row>
    <row r="71" spans="1:5" ht="15" x14ac:dyDescent="0.35">
      <c r="B71" s="87" t="s">
        <v>23</v>
      </c>
      <c r="C71" s="88"/>
      <c r="D71" s="89">
        <f>SUM(D46:D70)</f>
        <v>44547.13</v>
      </c>
      <c r="E71" s="90"/>
    </row>
    <row r="72" spans="1:5" ht="15" x14ac:dyDescent="0.35">
      <c r="B72" s="91" t="s">
        <v>233</v>
      </c>
      <c r="C72" s="92"/>
      <c r="D72" s="92"/>
      <c r="E72" s="93">
        <f>SUM(E46:E70)/25</f>
        <v>103.61687227178969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of Contents</vt:lpstr>
      <vt:lpstr>Company Overview</vt:lpstr>
      <vt:lpstr>Movie Statistics</vt:lpstr>
      <vt:lpstr>Movie Averages</vt:lpstr>
      <vt:lpstr>Movie Title Revenues</vt:lpstr>
      <vt:lpstr>Movie Genre Revenues</vt:lpstr>
      <vt:lpstr>Top Countries</vt:lpstr>
      <vt:lpstr>Top Cities</vt:lpstr>
      <vt:lpstr>High Lifetime Value Cust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Dallas</dc:creator>
  <cp:lastModifiedBy>Dallas</cp:lastModifiedBy>
  <dcterms:created xsi:type="dcterms:W3CDTF">2023-04-16T22:15:32Z</dcterms:created>
  <dcterms:modified xsi:type="dcterms:W3CDTF">2023-04-28T06:10:42Z</dcterms:modified>
</cp:coreProperties>
</file>