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2.xml" ContentType="application/vnd.ms-excel.slicer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3.xml" ContentType="application/vnd.ms-excel.slicer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ike/Documents/Обучения/Анализ данных/1. Эксель/"/>
    </mc:Choice>
  </mc:AlternateContent>
  <xr:revisionPtr revIDLastSave="0" documentId="13_ncr:1_{7EA88961-B37E-7040-84B1-2A56A5512BBF}" xr6:coauthVersionLast="47" xr6:coauthVersionMax="47" xr10:uidLastSave="{00000000-0000-0000-0000-000000000000}"/>
  <bookViews>
    <workbookView xWindow="0" yWindow="500" windowWidth="33600" windowHeight="19080" activeTab="1" xr2:uid="{00000000-000D-0000-FFFF-FFFF00000000}"/>
  </bookViews>
  <sheets>
    <sheet name="интро" sheetId="5" r:id="rId1"/>
    <sheet name="Dashboard" sheetId="11" r:id="rId2"/>
    <sheet name="Суммарные продажи по сетям" sheetId="8" r:id="rId3"/>
    <sheet name="Платежеспособность по странам" sheetId="10" r:id="rId4"/>
    <sheet name="продажи по категориям" sheetId="12" r:id="rId5"/>
    <sheet name="цены по категориям и поставщика" sheetId="13" r:id="rId6"/>
    <sheet name="продажи по поставщикам" sheetId="14" r:id="rId7"/>
    <sheet name="Продажи магазинов" sheetId="6" r:id="rId8"/>
    <sheet name="выгода клиентам" sheetId="7" r:id="rId9"/>
    <sheet name="продажи" sheetId="1" r:id="rId10"/>
    <sheet name="товар" sheetId="2" r:id="rId11"/>
    <sheet name="География клиентов" sheetId="9" r:id="rId12"/>
    <sheet name="частотность имен" sheetId="15" r:id="rId13"/>
    <sheet name="клиенты" sheetId="4" r:id="rId14"/>
    <sheet name="коды стран" sheetId="3" r:id="rId15"/>
  </sheets>
  <definedNames>
    <definedName name="_xlchart.v1.0" hidden="1">продажи!$N$2:$N$1001</definedName>
    <definedName name="_xlchart.v1.1" hidden="1">продажи!$O$2:$O$1001</definedName>
    <definedName name="_xlchart.v1.2" hidden="1">продажи!$N$2:$N$1001</definedName>
    <definedName name="_xlchart.v1.3" hidden="1">продажи!$O$2:$O$1001</definedName>
    <definedName name="_xlchart.v1.4" hidden="1">продажи!$N$2:$N$1001</definedName>
    <definedName name="Срез_Категория">#N/A</definedName>
    <definedName name="Срез_магазин_покупки">#N/A</definedName>
    <definedName name="Срез_поставщик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2" i="4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K425" i="4" l="1"/>
  <c r="L425" i="4" s="1"/>
  <c r="M425" i="4"/>
  <c r="N425" i="4" s="1"/>
  <c r="K377" i="4"/>
  <c r="L377" i="4" s="1"/>
  <c r="M377" i="4"/>
  <c r="N377" i="4" s="1"/>
  <c r="K345" i="4"/>
  <c r="L345" i="4" s="1"/>
  <c r="M345" i="4"/>
  <c r="N345" i="4" s="1"/>
  <c r="K329" i="4"/>
  <c r="L329" i="4" s="1"/>
  <c r="M329" i="4"/>
  <c r="N329" i="4" s="1"/>
  <c r="K313" i="4"/>
  <c r="L313" i="4" s="1"/>
  <c r="M313" i="4"/>
  <c r="N313" i="4" s="1"/>
  <c r="K305" i="4"/>
  <c r="L305" i="4" s="1"/>
  <c r="M305" i="4"/>
  <c r="N305" i="4" s="1"/>
  <c r="K297" i="4"/>
  <c r="L297" i="4" s="1"/>
  <c r="M297" i="4"/>
  <c r="N297" i="4" s="1"/>
  <c r="K289" i="4"/>
  <c r="L289" i="4" s="1"/>
  <c r="M289" i="4"/>
  <c r="N289" i="4" s="1"/>
  <c r="K281" i="4"/>
  <c r="L281" i="4" s="1"/>
  <c r="M281" i="4"/>
  <c r="N281" i="4" s="1"/>
  <c r="K273" i="4"/>
  <c r="L273" i="4" s="1"/>
  <c r="M273" i="4"/>
  <c r="N273" i="4" s="1"/>
  <c r="K265" i="4"/>
  <c r="L265" i="4" s="1"/>
  <c r="M265" i="4"/>
  <c r="N265" i="4" s="1"/>
  <c r="K257" i="4"/>
  <c r="L257" i="4" s="1"/>
  <c r="M257" i="4"/>
  <c r="N257" i="4" s="1"/>
  <c r="K249" i="4"/>
  <c r="L249" i="4" s="1"/>
  <c r="M249" i="4"/>
  <c r="N249" i="4" s="1"/>
  <c r="K241" i="4"/>
  <c r="L241" i="4" s="1"/>
  <c r="M241" i="4"/>
  <c r="N241" i="4" s="1"/>
  <c r="K233" i="4"/>
  <c r="L233" i="4" s="1"/>
  <c r="M233" i="4"/>
  <c r="N233" i="4" s="1"/>
  <c r="K225" i="4"/>
  <c r="L225" i="4" s="1"/>
  <c r="M225" i="4"/>
  <c r="N225" i="4" s="1"/>
  <c r="K217" i="4"/>
  <c r="L217" i="4" s="1"/>
  <c r="M217" i="4"/>
  <c r="N217" i="4" s="1"/>
  <c r="K209" i="4"/>
  <c r="L209" i="4" s="1"/>
  <c r="M209" i="4"/>
  <c r="N209" i="4" s="1"/>
  <c r="K201" i="4"/>
  <c r="L201" i="4" s="1"/>
  <c r="M201" i="4"/>
  <c r="N201" i="4" s="1"/>
  <c r="K193" i="4"/>
  <c r="L193" i="4" s="1"/>
  <c r="M193" i="4"/>
  <c r="N193" i="4" s="1"/>
  <c r="K185" i="4"/>
  <c r="L185" i="4" s="1"/>
  <c r="M185" i="4"/>
  <c r="N185" i="4" s="1"/>
  <c r="K177" i="4"/>
  <c r="L177" i="4" s="1"/>
  <c r="M177" i="4"/>
  <c r="N177" i="4" s="1"/>
  <c r="K169" i="4"/>
  <c r="L169" i="4" s="1"/>
  <c r="M169" i="4"/>
  <c r="N169" i="4" s="1"/>
  <c r="K161" i="4"/>
  <c r="L161" i="4" s="1"/>
  <c r="M161" i="4"/>
  <c r="N161" i="4" s="1"/>
  <c r="K153" i="4"/>
  <c r="L153" i="4" s="1"/>
  <c r="M153" i="4"/>
  <c r="N153" i="4" s="1"/>
  <c r="K145" i="4"/>
  <c r="L145" i="4" s="1"/>
  <c r="M145" i="4"/>
  <c r="N145" i="4" s="1"/>
  <c r="K137" i="4"/>
  <c r="L137" i="4" s="1"/>
  <c r="M137" i="4"/>
  <c r="N137" i="4" s="1"/>
  <c r="K129" i="4"/>
  <c r="L129" i="4" s="1"/>
  <c r="M129" i="4"/>
  <c r="N129" i="4" s="1"/>
  <c r="K121" i="4"/>
  <c r="L121" i="4" s="1"/>
  <c r="M121" i="4"/>
  <c r="N121" i="4" s="1"/>
  <c r="K113" i="4"/>
  <c r="L113" i="4" s="1"/>
  <c r="M113" i="4"/>
  <c r="N113" i="4" s="1"/>
  <c r="K105" i="4"/>
  <c r="L105" i="4" s="1"/>
  <c r="M105" i="4"/>
  <c r="N105" i="4" s="1"/>
  <c r="K97" i="4"/>
  <c r="L97" i="4" s="1"/>
  <c r="M97" i="4"/>
  <c r="N97" i="4" s="1"/>
  <c r="K89" i="4"/>
  <c r="L89" i="4" s="1"/>
  <c r="M89" i="4"/>
  <c r="N89" i="4" s="1"/>
  <c r="K81" i="4"/>
  <c r="L81" i="4" s="1"/>
  <c r="M81" i="4"/>
  <c r="N81" i="4" s="1"/>
  <c r="K73" i="4"/>
  <c r="L73" i="4" s="1"/>
  <c r="M73" i="4"/>
  <c r="N73" i="4" s="1"/>
  <c r="K65" i="4"/>
  <c r="L65" i="4" s="1"/>
  <c r="M65" i="4"/>
  <c r="N65" i="4" s="1"/>
  <c r="K57" i="4"/>
  <c r="L57" i="4" s="1"/>
  <c r="M57" i="4"/>
  <c r="N57" i="4" s="1"/>
  <c r="K49" i="4"/>
  <c r="L49" i="4" s="1"/>
  <c r="M49" i="4"/>
  <c r="N49" i="4" s="1"/>
  <c r="K41" i="4"/>
  <c r="L41" i="4" s="1"/>
  <c r="M41" i="4"/>
  <c r="N41" i="4" s="1"/>
  <c r="K33" i="4"/>
  <c r="L33" i="4" s="1"/>
  <c r="M33" i="4"/>
  <c r="N33" i="4" s="1"/>
  <c r="K25" i="4"/>
  <c r="L25" i="4" s="1"/>
  <c r="M25" i="4"/>
  <c r="N25" i="4" s="1"/>
  <c r="K17" i="4"/>
  <c r="L17" i="4" s="1"/>
  <c r="M17" i="4"/>
  <c r="N17" i="4" s="1"/>
  <c r="K9" i="4"/>
  <c r="L9" i="4" s="1"/>
  <c r="M9" i="4"/>
  <c r="N9" i="4" s="1"/>
  <c r="K361" i="4"/>
  <c r="L361" i="4" s="1"/>
  <c r="M361" i="4"/>
  <c r="N361" i="4" s="1"/>
  <c r="K337" i="4"/>
  <c r="L337" i="4" s="1"/>
  <c r="M337" i="4"/>
  <c r="N337" i="4" s="1"/>
  <c r="K321" i="4"/>
  <c r="L321" i="4" s="1"/>
  <c r="M321" i="4"/>
  <c r="N321" i="4" s="1"/>
  <c r="K432" i="4"/>
  <c r="L432" i="4" s="1"/>
  <c r="M432" i="4"/>
  <c r="N432" i="4" s="1"/>
  <c r="K424" i="4"/>
  <c r="L424" i="4" s="1"/>
  <c r="M424" i="4"/>
  <c r="N424" i="4" s="1"/>
  <c r="K416" i="4"/>
  <c r="L416" i="4" s="1"/>
  <c r="M416" i="4"/>
  <c r="N416" i="4" s="1"/>
  <c r="K408" i="4"/>
  <c r="L408" i="4" s="1"/>
  <c r="M408" i="4"/>
  <c r="N408" i="4" s="1"/>
  <c r="K400" i="4"/>
  <c r="L400" i="4" s="1"/>
  <c r="M400" i="4"/>
  <c r="N400" i="4" s="1"/>
  <c r="K392" i="4"/>
  <c r="L392" i="4" s="1"/>
  <c r="M392" i="4"/>
  <c r="N392" i="4" s="1"/>
  <c r="K384" i="4"/>
  <c r="L384" i="4" s="1"/>
  <c r="M384" i="4"/>
  <c r="N384" i="4" s="1"/>
  <c r="K376" i="4"/>
  <c r="L376" i="4" s="1"/>
  <c r="M376" i="4"/>
  <c r="N376" i="4" s="1"/>
  <c r="K368" i="4"/>
  <c r="L368" i="4" s="1"/>
  <c r="M368" i="4"/>
  <c r="N368" i="4" s="1"/>
  <c r="K360" i="4"/>
  <c r="L360" i="4" s="1"/>
  <c r="M360" i="4"/>
  <c r="N360" i="4" s="1"/>
  <c r="K352" i="4"/>
  <c r="L352" i="4" s="1"/>
  <c r="M352" i="4"/>
  <c r="N352" i="4" s="1"/>
  <c r="K344" i="4"/>
  <c r="L344" i="4" s="1"/>
  <c r="M344" i="4"/>
  <c r="N344" i="4" s="1"/>
  <c r="K336" i="4"/>
  <c r="L336" i="4" s="1"/>
  <c r="M336" i="4"/>
  <c r="N336" i="4" s="1"/>
  <c r="K328" i="4"/>
  <c r="L328" i="4" s="1"/>
  <c r="M328" i="4"/>
  <c r="N328" i="4" s="1"/>
  <c r="K320" i="4"/>
  <c r="L320" i="4" s="1"/>
  <c r="M320" i="4"/>
  <c r="N320" i="4" s="1"/>
  <c r="K312" i="4"/>
  <c r="L312" i="4" s="1"/>
  <c r="M312" i="4"/>
  <c r="N312" i="4" s="1"/>
  <c r="K304" i="4"/>
  <c r="L304" i="4" s="1"/>
  <c r="M304" i="4"/>
  <c r="N304" i="4" s="1"/>
  <c r="K296" i="4"/>
  <c r="L296" i="4" s="1"/>
  <c r="M296" i="4"/>
  <c r="N296" i="4" s="1"/>
  <c r="K288" i="4"/>
  <c r="L288" i="4" s="1"/>
  <c r="M288" i="4"/>
  <c r="N288" i="4" s="1"/>
  <c r="K280" i="4"/>
  <c r="L280" i="4" s="1"/>
  <c r="M280" i="4"/>
  <c r="N280" i="4" s="1"/>
  <c r="K272" i="4"/>
  <c r="L272" i="4" s="1"/>
  <c r="M272" i="4"/>
  <c r="N272" i="4" s="1"/>
  <c r="K264" i="4"/>
  <c r="L264" i="4" s="1"/>
  <c r="M264" i="4"/>
  <c r="N264" i="4" s="1"/>
  <c r="K256" i="4"/>
  <c r="L256" i="4" s="1"/>
  <c r="M256" i="4"/>
  <c r="N256" i="4" s="1"/>
  <c r="K248" i="4"/>
  <c r="L248" i="4" s="1"/>
  <c r="M248" i="4"/>
  <c r="N248" i="4" s="1"/>
  <c r="K240" i="4"/>
  <c r="L240" i="4" s="1"/>
  <c r="M240" i="4"/>
  <c r="N240" i="4" s="1"/>
  <c r="K232" i="4"/>
  <c r="L232" i="4" s="1"/>
  <c r="M232" i="4"/>
  <c r="N232" i="4" s="1"/>
  <c r="K224" i="4"/>
  <c r="L224" i="4" s="1"/>
  <c r="M224" i="4"/>
  <c r="N224" i="4" s="1"/>
  <c r="K216" i="4"/>
  <c r="L216" i="4" s="1"/>
  <c r="M216" i="4"/>
  <c r="N216" i="4" s="1"/>
  <c r="K208" i="4"/>
  <c r="L208" i="4" s="1"/>
  <c r="M208" i="4"/>
  <c r="N208" i="4" s="1"/>
  <c r="K200" i="4"/>
  <c r="L200" i="4" s="1"/>
  <c r="M200" i="4"/>
  <c r="N200" i="4" s="1"/>
  <c r="K192" i="4"/>
  <c r="L192" i="4" s="1"/>
  <c r="M192" i="4"/>
  <c r="N192" i="4" s="1"/>
  <c r="K184" i="4"/>
  <c r="L184" i="4" s="1"/>
  <c r="M184" i="4"/>
  <c r="N184" i="4" s="1"/>
  <c r="K176" i="4"/>
  <c r="L176" i="4" s="1"/>
  <c r="M176" i="4"/>
  <c r="N176" i="4" s="1"/>
  <c r="K168" i="4"/>
  <c r="L168" i="4" s="1"/>
  <c r="M168" i="4"/>
  <c r="N168" i="4" s="1"/>
  <c r="K160" i="4"/>
  <c r="L160" i="4" s="1"/>
  <c r="M160" i="4"/>
  <c r="N160" i="4" s="1"/>
  <c r="K152" i="4"/>
  <c r="L152" i="4" s="1"/>
  <c r="M152" i="4"/>
  <c r="N152" i="4" s="1"/>
  <c r="K144" i="4"/>
  <c r="L144" i="4" s="1"/>
  <c r="M144" i="4"/>
  <c r="N144" i="4" s="1"/>
  <c r="K136" i="4"/>
  <c r="L136" i="4" s="1"/>
  <c r="M136" i="4"/>
  <c r="N136" i="4" s="1"/>
  <c r="K128" i="4"/>
  <c r="L128" i="4" s="1"/>
  <c r="M128" i="4"/>
  <c r="N128" i="4" s="1"/>
  <c r="K120" i="4"/>
  <c r="L120" i="4" s="1"/>
  <c r="M120" i="4"/>
  <c r="N120" i="4" s="1"/>
  <c r="K112" i="4"/>
  <c r="L112" i="4" s="1"/>
  <c r="M112" i="4"/>
  <c r="N112" i="4" s="1"/>
  <c r="K104" i="4"/>
  <c r="L104" i="4" s="1"/>
  <c r="M104" i="4"/>
  <c r="N104" i="4" s="1"/>
  <c r="K96" i="4"/>
  <c r="L96" i="4" s="1"/>
  <c r="M96" i="4"/>
  <c r="N96" i="4" s="1"/>
  <c r="K88" i="4"/>
  <c r="L88" i="4" s="1"/>
  <c r="M88" i="4"/>
  <c r="N88" i="4" s="1"/>
  <c r="K80" i="4"/>
  <c r="L80" i="4" s="1"/>
  <c r="M80" i="4"/>
  <c r="N80" i="4" s="1"/>
  <c r="K72" i="4"/>
  <c r="L72" i="4" s="1"/>
  <c r="M72" i="4"/>
  <c r="N72" i="4" s="1"/>
  <c r="K64" i="4"/>
  <c r="L64" i="4" s="1"/>
  <c r="M64" i="4"/>
  <c r="N64" i="4" s="1"/>
  <c r="K56" i="4"/>
  <c r="L56" i="4" s="1"/>
  <c r="M56" i="4"/>
  <c r="N56" i="4" s="1"/>
  <c r="K48" i="4"/>
  <c r="L48" i="4" s="1"/>
  <c r="M48" i="4"/>
  <c r="N48" i="4" s="1"/>
  <c r="K40" i="4"/>
  <c r="L40" i="4" s="1"/>
  <c r="M40" i="4"/>
  <c r="N40" i="4" s="1"/>
  <c r="K32" i="4"/>
  <c r="L32" i="4" s="1"/>
  <c r="M32" i="4"/>
  <c r="N32" i="4" s="1"/>
  <c r="K24" i="4"/>
  <c r="L24" i="4" s="1"/>
  <c r="M24" i="4"/>
  <c r="N24" i="4" s="1"/>
  <c r="K16" i="4"/>
  <c r="L16" i="4" s="1"/>
  <c r="M16" i="4"/>
  <c r="N16" i="4" s="1"/>
  <c r="K8" i="4"/>
  <c r="L8" i="4" s="1"/>
  <c r="M8" i="4"/>
  <c r="N8" i="4" s="1"/>
  <c r="K401" i="4"/>
  <c r="L401" i="4" s="1"/>
  <c r="M401" i="4"/>
  <c r="N401" i="4" s="1"/>
  <c r="K423" i="4"/>
  <c r="L423" i="4" s="1"/>
  <c r="M423" i="4"/>
  <c r="N423" i="4" s="1"/>
  <c r="K415" i="4"/>
  <c r="L415" i="4" s="1"/>
  <c r="M415" i="4"/>
  <c r="N415" i="4" s="1"/>
  <c r="K407" i="4"/>
  <c r="L407" i="4" s="1"/>
  <c r="M407" i="4"/>
  <c r="N407" i="4" s="1"/>
  <c r="K399" i="4"/>
  <c r="L399" i="4" s="1"/>
  <c r="M399" i="4"/>
  <c r="N399" i="4" s="1"/>
  <c r="K391" i="4"/>
  <c r="L391" i="4" s="1"/>
  <c r="M391" i="4"/>
  <c r="N391" i="4" s="1"/>
  <c r="K383" i="4"/>
  <c r="L383" i="4" s="1"/>
  <c r="M383" i="4"/>
  <c r="N383" i="4" s="1"/>
  <c r="K375" i="4"/>
  <c r="L375" i="4" s="1"/>
  <c r="M375" i="4"/>
  <c r="N375" i="4" s="1"/>
  <c r="K367" i="4"/>
  <c r="L367" i="4" s="1"/>
  <c r="M367" i="4"/>
  <c r="N367" i="4" s="1"/>
  <c r="K359" i="4"/>
  <c r="L359" i="4" s="1"/>
  <c r="M359" i="4"/>
  <c r="N359" i="4" s="1"/>
  <c r="K351" i="4"/>
  <c r="L351" i="4" s="1"/>
  <c r="M351" i="4"/>
  <c r="N351" i="4" s="1"/>
  <c r="K343" i="4"/>
  <c r="L343" i="4" s="1"/>
  <c r="M343" i="4"/>
  <c r="N343" i="4" s="1"/>
  <c r="K335" i="4"/>
  <c r="L335" i="4" s="1"/>
  <c r="M335" i="4"/>
  <c r="N335" i="4" s="1"/>
  <c r="K327" i="4"/>
  <c r="L327" i="4" s="1"/>
  <c r="M327" i="4"/>
  <c r="N327" i="4" s="1"/>
  <c r="K319" i="4"/>
  <c r="L319" i="4" s="1"/>
  <c r="M319" i="4"/>
  <c r="N319" i="4" s="1"/>
  <c r="K311" i="4"/>
  <c r="L311" i="4" s="1"/>
  <c r="M311" i="4"/>
  <c r="N311" i="4" s="1"/>
  <c r="K303" i="4"/>
  <c r="L303" i="4" s="1"/>
  <c r="M303" i="4"/>
  <c r="N303" i="4" s="1"/>
  <c r="K295" i="4"/>
  <c r="L295" i="4" s="1"/>
  <c r="M295" i="4"/>
  <c r="N295" i="4" s="1"/>
  <c r="K287" i="4"/>
  <c r="L287" i="4" s="1"/>
  <c r="M287" i="4"/>
  <c r="N287" i="4" s="1"/>
  <c r="K279" i="4"/>
  <c r="L279" i="4" s="1"/>
  <c r="M279" i="4"/>
  <c r="N279" i="4" s="1"/>
  <c r="K271" i="4"/>
  <c r="L271" i="4" s="1"/>
  <c r="M271" i="4"/>
  <c r="N271" i="4" s="1"/>
  <c r="K263" i="4"/>
  <c r="L263" i="4" s="1"/>
  <c r="M263" i="4"/>
  <c r="N263" i="4" s="1"/>
  <c r="K255" i="4"/>
  <c r="L255" i="4" s="1"/>
  <c r="M255" i="4"/>
  <c r="N255" i="4" s="1"/>
  <c r="K247" i="4"/>
  <c r="L247" i="4" s="1"/>
  <c r="M247" i="4"/>
  <c r="N247" i="4" s="1"/>
  <c r="K239" i="4"/>
  <c r="L239" i="4" s="1"/>
  <c r="M239" i="4"/>
  <c r="N239" i="4" s="1"/>
  <c r="K231" i="4"/>
  <c r="L231" i="4" s="1"/>
  <c r="M231" i="4"/>
  <c r="N231" i="4" s="1"/>
  <c r="K223" i="4"/>
  <c r="L223" i="4" s="1"/>
  <c r="M223" i="4"/>
  <c r="N223" i="4" s="1"/>
  <c r="K215" i="4"/>
  <c r="L215" i="4" s="1"/>
  <c r="M215" i="4"/>
  <c r="N215" i="4" s="1"/>
  <c r="K207" i="4"/>
  <c r="L207" i="4" s="1"/>
  <c r="M207" i="4"/>
  <c r="N207" i="4" s="1"/>
  <c r="K199" i="4"/>
  <c r="L199" i="4" s="1"/>
  <c r="M199" i="4"/>
  <c r="N199" i="4" s="1"/>
  <c r="K191" i="4"/>
  <c r="L191" i="4" s="1"/>
  <c r="M191" i="4"/>
  <c r="N191" i="4" s="1"/>
  <c r="K183" i="4"/>
  <c r="L183" i="4" s="1"/>
  <c r="M183" i="4"/>
  <c r="N183" i="4" s="1"/>
  <c r="K175" i="4"/>
  <c r="L175" i="4" s="1"/>
  <c r="M175" i="4"/>
  <c r="N175" i="4" s="1"/>
  <c r="K167" i="4"/>
  <c r="L167" i="4" s="1"/>
  <c r="M167" i="4"/>
  <c r="N167" i="4" s="1"/>
  <c r="K159" i="4"/>
  <c r="L159" i="4" s="1"/>
  <c r="M159" i="4"/>
  <c r="N159" i="4" s="1"/>
  <c r="K151" i="4"/>
  <c r="L151" i="4" s="1"/>
  <c r="M151" i="4"/>
  <c r="N151" i="4" s="1"/>
  <c r="K143" i="4"/>
  <c r="L143" i="4" s="1"/>
  <c r="M143" i="4"/>
  <c r="N143" i="4" s="1"/>
  <c r="K135" i="4"/>
  <c r="L135" i="4" s="1"/>
  <c r="M135" i="4"/>
  <c r="N135" i="4" s="1"/>
  <c r="K127" i="4"/>
  <c r="L127" i="4" s="1"/>
  <c r="M127" i="4"/>
  <c r="N127" i="4" s="1"/>
  <c r="K119" i="4"/>
  <c r="L119" i="4" s="1"/>
  <c r="M119" i="4"/>
  <c r="N119" i="4" s="1"/>
  <c r="K111" i="4"/>
  <c r="L111" i="4" s="1"/>
  <c r="M111" i="4"/>
  <c r="N111" i="4" s="1"/>
  <c r="K103" i="4"/>
  <c r="L103" i="4" s="1"/>
  <c r="M103" i="4"/>
  <c r="N103" i="4" s="1"/>
  <c r="K95" i="4"/>
  <c r="L95" i="4" s="1"/>
  <c r="M95" i="4"/>
  <c r="N95" i="4" s="1"/>
  <c r="K87" i="4"/>
  <c r="L87" i="4" s="1"/>
  <c r="M87" i="4"/>
  <c r="N87" i="4" s="1"/>
  <c r="K79" i="4"/>
  <c r="L79" i="4" s="1"/>
  <c r="M79" i="4"/>
  <c r="N79" i="4" s="1"/>
  <c r="K71" i="4"/>
  <c r="L71" i="4" s="1"/>
  <c r="M71" i="4"/>
  <c r="N71" i="4" s="1"/>
  <c r="K63" i="4"/>
  <c r="L63" i="4" s="1"/>
  <c r="M63" i="4"/>
  <c r="N63" i="4" s="1"/>
  <c r="K55" i="4"/>
  <c r="L55" i="4" s="1"/>
  <c r="M55" i="4"/>
  <c r="N55" i="4" s="1"/>
  <c r="K47" i="4"/>
  <c r="L47" i="4" s="1"/>
  <c r="M47" i="4"/>
  <c r="N47" i="4" s="1"/>
  <c r="K39" i="4"/>
  <c r="L39" i="4" s="1"/>
  <c r="M39" i="4"/>
  <c r="N39" i="4" s="1"/>
  <c r="K31" i="4"/>
  <c r="L31" i="4" s="1"/>
  <c r="M31" i="4"/>
  <c r="N31" i="4" s="1"/>
  <c r="K23" i="4"/>
  <c r="L23" i="4" s="1"/>
  <c r="M23" i="4"/>
  <c r="N23" i="4" s="1"/>
  <c r="K15" i="4"/>
  <c r="L15" i="4" s="1"/>
  <c r="M15" i="4"/>
  <c r="N15" i="4" s="1"/>
  <c r="K7" i="4"/>
  <c r="L7" i="4" s="1"/>
  <c r="M7" i="4"/>
  <c r="N7" i="4" s="1"/>
  <c r="K433" i="4"/>
  <c r="L433" i="4" s="1"/>
  <c r="M433" i="4"/>
  <c r="N433" i="4" s="1"/>
  <c r="K385" i="4"/>
  <c r="L385" i="4" s="1"/>
  <c r="M385" i="4"/>
  <c r="N385" i="4" s="1"/>
  <c r="K422" i="4"/>
  <c r="L422" i="4" s="1"/>
  <c r="M422" i="4"/>
  <c r="N422" i="4" s="1"/>
  <c r="K382" i="4"/>
  <c r="L382" i="4" s="1"/>
  <c r="M382" i="4"/>
  <c r="N382" i="4" s="1"/>
  <c r="K334" i="4"/>
  <c r="L334" i="4" s="1"/>
  <c r="M334" i="4"/>
  <c r="N334" i="4" s="1"/>
  <c r="K302" i="4"/>
  <c r="L302" i="4" s="1"/>
  <c r="M302" i="4"/>
  <c r="N302" i="4" s="1"/>
  <c r="K286" i="4"/>
  <c r="L286" i="4" s="1"/>
  <c r="M286" i="4"/>
  <c r="N286" i="4" s="1"/>
  <c r="K278" i="4"/>
  <c r="L278" i="4" s="1"/>
  <c r="M278" i="4"/>
  <c r="N278" i="4" s="1"/>
  <c r="K270" i="4"/>
  <c r="L270" i="4" s="1"/>
  <c r="M270" i="4"/>
  <c r="N270" i="4" s="1"/>
  <c r="K262" i="4"/>
  <c r="L262" i="4" s="1"/>
  <c r="M262" i="4"/>
  <c r="N262" i="4" s="1"/>
  <c r="K254" i="4"/>
  <c r="L254" i="4" s="1"/>
  <c r="M254" i="4"/>
  <c r="N254" i="4" s="1"/>
  <c r="K246" i="4"/>
  <c r="L246" i="4" s="1"/>
  <c r="M246" i="4"/>
  <c r="N246" i="4" s="1"/>
  <c r="K238" i="4"/>
  <c r="L238" i="4" s="1"/>
  <c r="M238" i="4"/>
  <c r="N238" i="4" s="1"/>
  <c r="K230" i="4"/>
  <c r="L230" i="4" s="1"/>
  <c r="M230" i="4"/>
  <c r="N230" i="4" s="1"/>
  <c r="K222" i="4"/>
  <c r="L222" i="4" s="1"/>
  <c r="M222" i="4"/>
  <c r="N222" i="4" s="1"/>
  <c r="K214" i="4"/>
  <c r="L214" i="4" s="1"/>
  <c r="M214" i="4"/>
  <c r="N214" i="4" s="1"/>
  <c r="K206" i="4"/>
  <c r="L206" i="4" s="1"/>
  <c r="M206" i="4"/>
  <c r="N206" i="4" s="1"/>
  <c r="K198" i="4"/>
  <c r="L198" i="4" s="1"/>
  <c r="M198" i="4"/>
  <c r="N198" i="4" s="1"/>
  <c r="K190" i="4"/>
  <c r="L190" i="4" s="1"/>
  <c r="M190" i="4"/>
  <c r="N190" i="4" s="1"/>
  <c r="K182" i="4"/>
  <c r="L182" i="4" s="1"/>
  <c r="M182" i="4"/>
  <c r="N182" i="4" s="1"/>
  <c r="K174" i="4"/>
  <c r="L174" i="4" s="1"/>
  <c r="M174" i="4"/>
  <c r="N174" i="4" s="1"/>
  <c r="K166" i="4"/>
  <c r="L166" i="4" s="1"/>
  <c r="M166" i="4"/>
  <c r="N166" i="4" s="1"/>
  <c r="K158" i="4"/>
  <c r="L158" i="4" s="1"/>
  <c r="M158" i="4"/>
  <c r="N158" i="4" s="1"/>
  <c r="K150" i="4"/>
  <c r="L150" i="4" s="1"/>
  <c r="M150" i="4"/>
  <c r="N150" i="4" s="1"/>
  <c r="K142" i="4"/>
  <c r="L142" i="4" s="1"/>
  <c r="M142" i="4"/>
  <c r="N142" i="4" s="1"/>
  <c r="K134" i="4"/>
  <c r="L134" i="4" s="1"/>
  <c r="M134" i="4"/>
  <c r="N134" i="4" s="1"/>
  <c r="K126" i="4"/>
  <c r="L126" i="4" s="1"/>
  <c r="M126" i="4"/>
  <c r="N126" i="4" s="1"/>
  <c r="K118" i="4"/>
  <c r="L118" i="4" s="1"/>
  <c r="M118" i="4"/>
  <c r="N118" i="4" s="1"/>
  <c r="K110" i="4"/>
  <c r="L110" i="4" s="1"/>
  <c r="M110" i="4"/>
  <c r="N110" i="4" s="1"/>
  <c r="K102" i="4"/>
  <c r="L102" i="4" s="1"/>
  <c r="M102" i="4"/>
  <c r="N102" i="4" s="1"/>
  <c r="K94" i="4"/>
  <c r="L94" i="4" s="1"/>
  <c r="M94" i="4"/>
  <c r="N94" i="4" s="1"/>
  <c r="K86" i="4"/>
  <c r="L86" i="4" s="1"/>
  <c r="M86" i="4"/>
  <c r="N86" i="4" s="1"/>
  <c r="K78" i="4"/>
  <c r="L78" i="4" s="1"/>
  <c r="M78" i="4"/>
  <c r="N78" i="4" s="1"/>
  <c r="K70" i="4"/>
  <c r="L70" i="4" s="1"/>
  <c r="M70" i="4"/>
  <c r="N70" i="4" s="1"/>
  <c r="K62" i="4"/>
  <c r="L62" i="4" s="1"/>
  <c r="M62" i="4"/>
  <c r="N62" i="4" s="1"/>
  <c r="K54" i="4"/>
  <c r="L54" i="4" s="1"/>
  <c r="M54" i="4"/>
  <c r="N54" i="4" s="1"/>
  <c r="K46" i="4"/>
  <c r="L46" i="4" s="1"/>
  <c r="M46" i="4"/>
  <c r="N46" i="4" s="1"/>
  <c r="K38" i="4"/>
  <c r="L38" i="4" s="1"/>
  <c r="M38" i="4"/>
  <c r="N38" i="4" s="1"/>
  <c r="K30" i="4"/>
  <c r="L30" i="4" s="1"/>
  <c r="M30" i="4"/>
  <c r="N30" i="4" s="1"/>
  <c r="K22" i="4"/>
  <c r="L22" i="4" s="1"/>
  <c r="M22" i="4"/>
  <c r="N22" i="4" s="1"/>
  <c r="K14" i="4"/>
  <c r="L14" i="4" s="1"/>
  <c r="M14" i="4"/>
  <c r="N14" i="4" s="1"/>
  <c r="K6" i="4"/>
  <c r="L6" i="4" s="1"/>
  <c r="M6" i="4"/>
  <c r="N6" i="4" s="1"/>
  <c r="K393" i="4"/>
  <c r="L393" i="4" s="1"/>
  <c r="M393" i="4"/>
  <c r="N393" i="4" s="1"/>
  <c r="K431" i="4"/>
  <c r="L431" i="4" s="1"/>
  <c r="M431" i="4"/>
  <c r="N431" i="4" s="1"/>
  <c r="K398" i="4"/>
  <c r="L398" i="4" s="1"/>
  <c r="M398" i="4"/>
  <c r="N398" i="4" s="1"/>
  <c r="K366" i="4"/>
  <c r="L366" i="4" s="1"/>
  <c r="M366" i="4"/>
  <c r="N366" i="4" s="1"/>
  <c r="K326" i="4"/>
  <c r="L326" i="4" s="1"/>
  <c r="M326" i="4"/>
  <c r="N326" i="4" s="1"/>
  <c r="K421" i="4"/>
  <c r="L421" i="4" s="1"/>
  <c r="M421" i="4"/>
  <c r="N421" i="4" s="1"/>
  <c r="K397" i="4"/>
  <c r="L397" i="4" s="1"/>
  <c r="M397" i="4"/>
  <c r="N397" i="4" s="1"/>
  <c r="K389" i="4"/>
  <c r="L389" i="4" s="1"/>
  <c r="M389" i="4"/>
  <c r="N389" i="4" s="1"/>
  <c r="K381" i="4"/>
  <c r="L381" i="4" s="1"/>
  <c r="M381" i="4"/>
  <c r="N381" i="4" s="1"/>
  <c r="K373" i="4"/>
  <c r="L373" i="4" s="1"/>
  <c r="M373" i="4"/>
  <c r="N373" i="4" s="1"/>
  <c r="K365" i="4"/>
  <c r="L365" i="4" s="1"/>
  <c r="M365" i="4"/>
  <c r="N365" i="4" s="1"/>
  <c r="K357" i="4"/>
  <c r="L357" i="4" s="1"/>
  <c r="M357" i="4"/>
  <c r="N357" i="4" s="1"/>
  <c r="K349" i="4"/>
  <c r="L349" i="4" s="1"/>
  <c r="M349" i="4"/>
  <c r="N349" i="4" s="1"/>
  <c r="K341" i="4"/>
  <c r="L341" i="4" s="1"/>
  <c r="M341" i="4"/>
  <c r="N341" i="4" s="1"/>
  <c r="K333" i="4"/>
  <c r="L333" i="4" s="1"/>
  <c r="M333" i="4"/>
  <c r="N333" i="4" s="1"/>
  <c r="K325" i="4"/>
  <c r="L325" i="4" s="1"/>
  <c r="M325" i="4"/>
  <c r="N325" i="4" s="1"/>
  <c r="K317" i="4"/>
  <c r="L317" i="4" s="1"/>
  <c r="M317" i="4"/>
  <c r="N317" i="4" s="1"/>
  <c r="K309" i="4"/>
  <c r="L309" i="4" s="1"/>
  <c r="M309" i="4"/>
  <c r="N309" i="4" s="1"/>
  <c r="K301" i="4"/>
  <c r="L301" i="4" s="1"/>
  <c r="M301" i="4"/>
  <c r="N301" i="4" s="1"/>
  <c r="K293" i="4"/>
  <c r="L293" i="4" s="1"/>
  <c r="M293" i="4"/>
  <c r="N293" i="4" s="1"/>
  <c r="K285" i="4"/>
  <c r="L285" i="4" s="1"/>
  <c r="M285" i="4"/>
  <c r="N285" i="4" s="1"/>
  <c r="K277" i="4"/>
  <c r="L277" i="4" s="1"/>
  <c r="M277" i="4"/>
  <c r="N277" i="4" s="1"/>
  <c r="K269" i="4"/>
  <c r="L269" i="4" s="1"/>
  <c r="M269" i="4"/>
  <c r="N269" i="4" s="1"/>
  <c r="K261" i="4"/>
  <c r="L261" i="4" s="1"/>
  <c r="M261" i="4"/>
  <c r="N261" i="4" s="1"/>
  <c r="K253" i="4"/>
  <c r="L253" i="4" s="1"/>
  <c r="M253" i="4"/>
  <c r="N253" i="4" s="1"/>
  <c r="K245" i="4"/>
  <c r="L245" i="4" s="1"/>
  <c r="M245" i="4"/>
  <c r="N245" i="4" s="1"/>
  <c r="K237" i="4"/>
  <c r="L237" i="4" s="1"/>
  <c r="M237" i="4"/>
  <c r="N237" i="4" s="1"/>
  <c r="K229" i="4"/>
  <c r="L229" i="4" s="1"/>
  <c r="M229" i="4"/>
  <c r="N229" i="4" s="1"/>
  <c r="K221" i="4"/>
  <c r="L221" i="4" s="1"/>
  <c r="M221" i="4"/>
  <c r="N221" i="4" s="1"/>
  <c r="K213" i="4"/>
  <c r="L213" i="4" s="1"/>
  <c r="M213" i="4"/>
  <c r="N213" i="4" s="1"/>
  <c r="K205" i="4"/>
  <c r="L205" i="4" s="1"/>
  <c r="M205" i="4"/>
  <c r="N205" i="4" s="1"/>
  <c r="K197" i="4"/>
  <c r="L197" i="4" s="1"/>
  <c r="M197" i="4"/>
  <c r="N197" i="4" s="1"/>
  <c r="K189" i="4"/>
  <c r="L189" i="4" s="1"/>
  <c r="M189" i="4"/>
  <c r="N189" i="4" s="1"/>
  <c r="K181" i="4"/>
  <c r="L181" i="4" s="1"/>
  <c r="M181" i="4"/>
  <c r="N181" i="4" s="1"/>
  <c r="K173" i="4"/>
  <c r="L173" i="4" s="1"/>
  <c r="M173" i="4"/>
  <c r="N173" i="4" s="1"/>
  <c r="K165" i="4"/>
  <c r="L165" i="4" s="1"/>
  <c r="M165" i="4"/>
  <c r="N165" i="4" s="1"/>
  <c r="K157" i="4"/>
  <c r="L157" i="4" s="1"/>
  <c r="M157" i="4"/>
  <c r="N157" i="4" s="1"/>
  <c r="K149" i="4"/>
  <c r="L149" i="4" s="1"/>
  <c r="M149" i="4"/>
  <c r="N149" i="4" s="1"/>
  <c r="K141" i="4"/>
  <c r="L141" i="4" s="1"/>
  <c r="M141" i="4"/>
  <c r="N141" i="4" s="1"/>
  <c r="K133" i="4"/>
  <c r="L133" i="4" s="1"/>
  <c r="M133" i="4"/>
  <c r="N133" i="4" s="1"/>
  <c r="K125" i="4"/>
  <c r="L125" i="4" s="1"/>
  <c r="M125" i="4"/>
  <c r="N125" i="4" s="1"/>
  <c r="K117" i="4"/>
  <c r="L117" i="4" s="1"/>
  <c r="M117" i="4"/>
  <c r="N117" i="4" s="1"/>
  <c r="K109" i="4"/>
  <c r="L109" i="4" s="1"/>
  <c r="M109" i="4"/>
  <c r="N109" i="4" s="1"/>
  <c r="K101" i="4"/>
  <c r="L101" i="4" s="1"/>
  <c r="M101" i="4"/>
  <c r="N101" i="4" s="1"/>
  <c r="K93" i="4"/>
  <c r="L93" i="4" s="1"/>
  <c r="M93" i="4"/>
  <c r="N93" i="4" s="1"/>
  <c r="K85" i="4"/>
  <c r="L85" i="4" s="1"/>
  <c r="M85" i="4"/>
  <c r="N85" i="4" s="1"/>
  <c r="K77" i="4"/>
  <c r="L77" i="4" s="1"/>
  <c r="M77" i="4"/>
  <c r="N77" i="4" s="1"/>
  <c r="K69" i="4"/>
  <c r="L69" i="4" s="1"/>
  <c r="M69" i="4"/>
  <c r="N69" i="4" s="1"/>
  <c r="K61" i="4"/>
  <c r="L61" i="4" s="1"/>
  <c r="M61" i="4"/>
  <c r="N61" i="4" s="1"/>
  <c r="K53" i="4"/>
  <c r="L53" i="4" s="1"/>
  <c r="M53" i="4"/>
  <c r="N53" i="4" s="1"/>
  <c r="K45" i="4"/>
  <c r="L45" i="4" s="1"/>
  <c r="M45" i="4"/>
  <c r="N45" i="4" s="1"/>
  <c r="K37" i="4"/>
  <c r="L37" i="4" s="1"/>
  <c r="M37" i="4"/>
  <c r="N37" i="4" s="1"/>
  <c r="K29" i="4"/>
  <c r="L29" i="4" s="1"/>
  <c r="M29" i="4"/>
  <c r="N29" i="4" s="1"/>
  <c r="K21" i="4"/>
  <c r="L21" i="4" s="1"/>
  <c r="M21" i="4"/>
  <c r="N21" i="4" s="1"/>
  <c r="K13" i="4"/>
  <c r="L13" i="4" s="1"/>
  <c r="M13" i="4"/>
  <c r="N13" i="4" s="1"/>
  <c r="K5" i="4"/>
  <c r="L5" i="4" s="1"/>
  <c r="M5" i="4"/>
  <c r="N5" i="4" s="1"/>
  <c r="K406" i="4"/>
  <c r="L406" i="4" s="1"/>
  <c r="M406" i="4"/>
  <c r="N406" i="4" s="1"/>
  <c r="K350" i="4"/>
  <c r="L350" i="4" s="1"/>
  <c r="M350" i="4"/>
  <c r="N350" i="4" s="1"/>
  <c r="K294" i="4"/>
  <c r="L294" i="4" s="1"/>
  <c r="M294" i="4"/>
  <c r="N294" i="4" s="1"/>
  <c r="K405" i="4"/>
  <c r="L405" i="4" s="1"/>
  <c r="M405" i="4"/>
  <c r="N405" i="4" s="1"/>
  <c r="K412" i="4"/>
  <c r="L412" i="4" s="1"/>
  <c r="M412" i="4"/>
  <c r="N412" i="4" s="1"/>
  <c r="K388" i="4"/>
  <c r="L388" i="4" s="1"/>
  <c r="M388" i="4"/>
  <c r="N388" i="4" s="1"/>
  <c r="K364" i="4"/>
  <c r="L364" i="4" s="1"/>
  <c r="M364" i="4"/>
  <c r="N364" i="4" s="1"/>
  <c r="K356" i="4"/>
  <c r="L356" i="4" s="1"/>
  <c r="M356" i="4"/>
  <c r="N356" i="4" s="1"/>
  <c r="K348" i="4"/>
  <c r="L348" i="4" s="1"/>
  <c r="M348" i="4"/>
  <c r="N348" i="4" s="1"/>
  <c r="K340" i="4"/>
  <c r="L340" i="4" s="1"/>
  <c r="M340" i="4"/>
  <c r="N340" i="4" s="1"/>
  <c r="K332" i="4"/>
  <c r="L332" i="4" s="1"/>
  <c r="M332" i="4"/>
  <c r="N332" i="4" s="1"/>
  <c r="K324" i="4"/>
  <c r="L324" i="4" s="1"/>
  <c r="M324" i="4"/>
  <c r="N324" i="4" s="1"/>
  <c r="K316" i="4"/>
  <c r="L316" i="4" s="1"/>
  <c r="M316" i="4"/>
  <c r="N316" i="4" s="1"/>
  <c r="K308" i="4"/>
  <c r="L308" i="4" s="1"/>
  <c r="M308" i="4"/>
  <c r="N308" i="4" s="1"/>
  <c r="K300" i="4"/>
  <c r="L300" i="4" s="1"/>
  <c r="M300" i="4"/>
  <c r="N300" i="4" s="1"/>
  <c r="K292" i="4"/>
  <c r="L292" i="4" s="1"/>
  <c r="M292" i="4"/>
  <c r="N292" i="4" s="1"/>
  <c r="K284" i="4"/>
  <c r="L284" i="4" s="1"/>
  <c r="M284" i="4"/>
  <c r="N284" i="4" s="1"/>
  <c r="K276" i="4"/>
  <c r="L276" i="4" s="1"/>
  <c r="M276" i="4"/>
  <c r="N276" i="4" s="1"/>
  <c r="K268" i="4"/>
  <c r="L268" i="4" s="1"/>
  <c r="M268" i="4"/>
  <c r="N268" i="4" s="1"/>
  <c r="K260" i="4"/>
  <c r="L260" i="4" s="1"/>
  <c r="M260" i="4"/>
  <c r="N260" i="4" s="1"/>
  <c r="K252" i="4"/>
  <c r="L252" i="4" s="1"/>
  <c r="M252" i="4"/>
  <c r="N252" i="4" s="1"/>
  <c r="K244" i="4"/>
  <c r="L244" i="4" s="1"/>
  <c r="M244" i="4"/>
  <c r="N244" i="4" s="1"/>
  <c r="K236" i="4"/>
  <c r="L236" i="4" s="1"/>
  <c r="M236" i="4"/>
  <c r="N236" i="4" s="1"/>
  <c r="K228" i="4"/>
  <c r="L228" i="4" s="1"/>
  <c r="M228" i="4"/>
  <c r="N228" i="4" s="1"/>
  <c r="K220" i="4"/>
  <c r="L220" i="4" s="1"/>
  <c r="M220" i="4"/>
  <c r="N220" i="4" s="1"/>
  <c r="K212" i="4"/>
  <c r="L212" i="4" s="1"/>
  <c r="M212" i="4"/>
  <c r="N212" i="4" s="1"/>
  <c r="K204" i="4"/>
  <c r="L204" i="4" s="1"/>
  <c r="M204" i="4"/>
  <c r="N204" i="4" s="1"/>
  <c r="K196" i="4"/>
  <c r="L196" i="4" s="1"/>
  <c r="M196" i="4"/>
  <c r="N196" i="4" s="1"/>
  <c r="K188" i="4"/>
  <c r="L188" i="4" s="1"/>
  <c r="M188" i="4"/>
  <c r="N188" i="4" s="1"/>
  <c r="K180" i="4"/>
  <c r="L180" i="4" s="1"/>
  <c r="M180" i="4"/>
  <c r="N180" i="4" s="1"/>
  <c r="K172" i="4"/>
  <c r="L172" i="4" s="1"/>
  <c r="M172" i="4"/>
  <c r="N172" i="4" s="1"/>
  <c r="K164" i="4"/>
  <c r="L164" i="4" s="1"/>
  <c r="M164" i="4"/>
  <c r="N164" i="4" s="1"/>
  <c r="K156" i="4"/>
  <c r="L156" i="4" s="1"/>
  <c r="M156" i="4"/>
  <c r="N156" i="4" s="1"/>
  <c r="K148" i="4"/>
  <c r="L148" i="4" s="1"/>
  <c r="M148" i="4"/>
  <c r="N148" i="4" s="1"/>
  <c r="K140" i="4"/>
  <c r="L140" i="4" s="1"/>
  <c r="M140" i="4"/>
  <c r="N140" i="4" s="1"/>
  <c r="K132" i="4"/>
  <c r="L132" i="4" s="1"/>
  <c r="M132" i="4"/>
  <c r="N132" i="4" s="1"/>
  <c r="K124" i="4"/>
  <c r="L124" i="4" s="1"/>
  <c r="M124" i="4"/>
  <c r="N124" i="4" s="1"/>
  <c r="K116" i="4"/>
  <c r="L116" i="4" s="1"/>
  <c r="M116" i="4"/>
  <c r="N116" i="4" s="1"/>
  <c r="K108" i="4"/>
  <c r="L108" i="4" s="1"/>
  <c r="M108" i="4"/>
  <c r="N108" i="4" s="1"/>
  <c r="K100" i="4"/>
  <c r="L100" i="4" s="1"/>
  <c r="M100" i="4"/>
  <c r="N100" i="4" s="1"/>
  <c r="K92" i="4"/>
  <c r="L92" i="4" s="1"/>
  <c r="M92" i="4"/>
  <c r="N92" i="4" s="1"/>
  <c r="K84" i="4"/>
  <c r="L84" i="4" s="1"/>
  <c r="M84" i="4"/>
  <c r="N84" i="4" s="1"/>
  <c r="K76" i="4"/>
  <c r="L76" i="4" s="1"/>
  <c r="M76" i="4"/>
  <c r="N76" i="4" s="1"/>
  <c r="K68" i="4"/>
  <c r="L68" i="4" s="1"/>
  <c r="M68" i="4"/>
  <c r="N68" i="4" s="1"/>
  <c r="K60" i="4"/>
  <c r="L60" i="4" s="1"/>
  <c r="M60" i="4"/>
  <c r="N60" i="4" s="1"/>
  <c r="K52" i="4"/>
  <c r="L52" i="4" s="1"/>
  <c r="M52" i="4"/>
  <c r="N52" i="4" s="1"/>
  <c r="K44" i="4"/>
  <c r="L44" i="4" s="1"/>
  <c r="M44" i="4"/>
  <c r="N44" i="4" s="1"/>
  <c r="K36" i="4"/>
  <c r="L36" i="4" s="1"/>
  <c r="M36" i="4"/>
  <c r="N36" i="4" s="1"/>
  <c r="K28" i="4"/>
  <c r="L28" i="4" s="1"/>
  <c r="M28" i="4"/>
  <c r="N28" i="4" s="1"/>
  <c r="K20" i="4"/>
  <c r="L20" i="4" s="1"/>
  <c r="M20" i="4"/>
  <c r="N20" i="4" s="1"/>
  <c r="K12" i="4"/>
  <c r="L12" i="4" s="1"/>
  <c r="M12" i="4"/>
  <c r="N12" i="4" s="1"/>
  <c r="K4" i="4"/>
  <c r="L4" i="4" s="1"/>
  <c r="M4" i="4"/>
  <c r="N4" i="4" s="1"/>
  <c r="K417" i="4"/>
  <c r="L417" i="4" s="1"/>
  <c r="M417" i="4"/>
  <c r="N417" i="4" s="1"/>
  <c r="K369" i="4"/>
  <c r="L369" i="4" s="1"/>
  <c r="M369" i="4"/>
  <c r="N369" i="4" s="1"/>
  <c r="K430" i="4"/>
  <c r="L430" i="4" s="1"/>
  <c r="M430" i="4"/>
  <c r="N430" i="4" s="1"/>
  <c r="K390" i="4"/>
  <c r="L390" i="4" s="1"/>
  <c r="M390" i="4"/>
  <c r="N390" i="4" s="1"/>
  <c r="K358" i="4"/>
  <c r="L358" i="4" s="1"/>
  <c r="M358" i="4"/>
  <c r="N358" i="4" s="1"/>
  <c r="K318" i="4"/>
  <c r="L318" i="4" s="1"/>
  <c r="M318" i="4"/>
  <c r="N318" i="4" s="1"/>
  <c r="K429" i="4"/>
  <c r="L429" i="4" s="1"/>
  <c r="M429" i="4"/>
  <c r="N429" i="4" s="1"/>
  <c r="K428" i="4"/>
  <c r="L428" i="4" s="1"/>
  <c r="M428" i="4"/>
  <c r="N428" i="4" s="1"/>
  <c r="K404" i="4"/>
  <c r="L404" i="4" s="1"/>
  <c r="M404" i="4"/>
  <c r="N404" i="4" s="1"/>
  <c r="K380" i="4"/>
  <c r="L380" i="4" s="1"/>
  <c r="M380" i="4"/>
  <c r="N380" i="4" s="1"/>
  <c r="K435" i="4"/>
  <c r="L435" i="4" s="1"/>
  <c r="M435" i="4"/>
  <c r="N435" i="4" s="1"/>
  <c r="K427" i="4"/>
  <c r="L427" i="4" s="1"/>
  <c r="M427" i="4"/>
  <c r="N427" i="4" s="1"/>
  <c r="K419" i="4"/>
  <c r="L419" i="4" s="1"/>
  <c r="M419" i="4"/>
  <c r="N419" i="4" s="1"/>
  <c r="K411" i="4"/>
  <c r="L411" i="4" s="1"/>
  <c r="M411" i="4"/>
  <c r="N411" i="4" s="1"/>
  <c r="K403" i="4"/>
  <c r="L403" i="4" s="1"/>
  <c r="M403" i="4"/>
  <c r="N403" i="4" s="1"/>
  <c r="K395" i="4"/>
  <c r="L395" i="4" s="1"/>
  <c r="M395" i="4"/>
  <c r="N395" i="4" s="1"/>
  <c r="K387" i="4"/>
  <c r="L387" i="4" s="1"/>
  <c r="M387" i="4"/>
  <c r="N387" i="4" s="1"/>
  <c r="K379" i="4"/>
  <c r="L379" i="4" s="1"/>
  <c r="M379" i="4"/>
  <c r="N379" i="4" s="1"/>
  <c r="K371" i="4"/>
  <c r="L371" i="4" s="1"/>
  <c r="M371" i="4"/>
  <c r="N371" i="4" s="1"/>
  <c r="K363" i="4"/>
  <c r="L363" i="4" s="1"/>
  <c r="M363" i="4"/>
  <c r="N363" i="4" s="1"/>
  <c r="K355" i="4"/>
  <c r="L355" i="4" s="1"/>
  <c r="M355" i="4"/>
  <c r="N355" i="4" s="1"/>
  <c r="K347" i="4"/>
  <c r="L347" i="4" s="1"/>
  <c r="M347" i="4"/>
  <c r="N347" i="4" s="1"/>
  <c r="K339" i="4"/>
  <c r="L339" i="4" s="1"/>
  <c r="M339" i="4"/>
  <c r="N339" i="4" s="1"/>
  <c r="K331" i="4"/>
  <c r="L331" i="4" s="1"/>
  <c r="M331" i="4"/>
  <c r="N331" i="4" s="1"/>
  <c r="K323" i="4"/>
  <c r="L323" i="4" s="1"/>
  <c r="M323" i="4"/>
  <c r="N323" i="4" s="1"/>
  <c r="K315" i="4"/>
  <c r="L315" i="4" s="1"/>
  <c r="M315" i="4"/>
  <c r="N315" i="4" s="1"/>
  <c r="K307" i="4"/>
  <c r="L307" i="4" s="1"/>
  <c r="M307" i="4"/>
  <c r="N307" i="4" s="1"/>
  <c r="K299" i="4"/>
  <c r="L299" i="4" s="1"/>
  <c r="M299" i="4"/>
  <c r="N299" i="4" s="1"/>
  <c r="K291" i="4"/>
  <c r="L291" i="4" s="1"/>
  <c r="M291" i="4"/>
  <c r="N291" i="4" s="1"/>
  <c r="K283" i="4"/>
  <c r="L283" i="4" s="1"/>
  <c r="M283" i="4"/>
  <c r="N283" i="4" s="1"/>
  <c r="K275" i="4"/>
  <c r="L275" i="4" s="1"/>
  <c r="M275" i="4"/>
  <c r="N275" i="4" s="1"/>
  <c r="K267" i="4"/>
  <c r="L267" i="4" s="1"/>
  <c r="M267" i="4"/>
  <c r="N267" i="4" s="1"/>
  <c r="K259" i="4"/>
  <c r="L259" i="4" s="1"/>
  <c r="M259" i="4"/>
  <c r="N259" i="4" s="1"/>
  <c r="K251" i="4"/>
  <c r="L251" i="4" s="1"/>
  <c r="M251" i="4"/>
  <c r="N251" i="4" s="1"/>
  <c r="K243" i="4"/>
  <c r="L243" i="4" s="1"/>
  <c r="M243" i="4"/>
  <c r="N243" i="4" s="1"/>
  <c r="K235" i="4"/>
  <c r="L235" i="4" s="1"/>
  <c r="M235" i="4"/>
  <c r="N235" i="4" s="1"/>
  <c r="K227" i="4"/>
  <c r="L227" i="4" s="1"/>
  <c r="M227" i="4"/>
  <c r="N227" i="4" s="1"/>
  <c r="K219" i="4"/>
  <c r="L219" i="4" s="1"/>
  <c r="M219" i="4"/>
  <c r="N219" i="4" s="1"/>
  <c r="K211" i="4"/>
  <c r="L211" i="4" s="1"/>
  <c r="M211" i="4"/>
  <c r="N211" i="4" s="1"/>
  <c r="K203" i="4"/>
  <c r="L203" i="4" s="1"/>
  <c r="M203" i="4"/>
  <c r="N203" i="4" s="1"/>
  <c r="K195" i="4"/>
  <c r="L195" i="4" s="1"/>
  <c r="M195" i="4"/>
  <c r="N195" i="4" s="1"/>
  <c r="K187" i="4"/>
  <c r="L187" i="4" s="1"/>
  <c r="M187" i="4"/>
  <c r="N187" i="4" s="1"/>
  <c r="K179" i="4"/>
  <c r="L179" i="4" s="1"/>
  <c r="M179" i="4"/>
  <c r="N179" i="4" s="1"/>
  <c r="K171" i="4"/>
  <c r="L171" i="4" s="1"/>
  <c r="M171" i="4"/>
  <c r="N171" i="4" s="1"/>
  <c r="K163" i="4"/>
  <c r="L163" i="4" s="1"/>
  <c r="M163" i="4"/>
  <c r="N163" i="4" s="1"/>
  <c r="K155" i="4"/>
  <c r="L155" i="4" s="1"/>
  <c r="M155" i="4"/>
  <c r="N155" i="4" s="1"/>
  <c r="K147" i="4"/>
  <c r="L147" i="4" s="1"/>
  <c r="M147" i="4"/>
  <c r="N147" i="4" s="1"/>
  <c r="K139" i="4"/>
  <c r="L139" i="4" s="1"/>
  <c r="M139" i="4"/>
  <c r="N139" i="4" s="1"/>
  <c r="K131" i="4"/>
  <c r="L131" i="4" s="1"/>
  <c r="M131" i="4"/>
  <c r="N131" i="4" s="1"/>
  <c r="K123" i="4"/>
  <c r="L123" i="4" s="1"/>
  <c r="M123" i="4"/>
  <c r="N123" i="4" s="1"/>
  <c r="K115" i="4"/>
  <c r="L115" i="4" s="1"/>
  <c r="M115" i="4"/>
  <c r="N115" i="4" s="1"/>
  <c r="K107" i="4"/>
  <c r="L107" i="4" s="1"/>
  <c r="M107" i="4"/>
  <c r="N107" i="4" s="1"/>
  <c r="K99" i="4"/>
  <c r="L99" i="4" s="1"/>
  <c r="M99" i="4"/>
  <c r="N99" i="4" s="1"/>
  <c r="K91" i="4"/>
  <c r="L91" i="4" s="1"/>
  <c r="M91" i="4"/>
  <c r="N91" i="4" s="1"/>
  <c r="K83" i="4"/>
  <c r="L83" i="4" s="1"/>
  <c r="M83" i="4"/>
  <c r="N83" i="4" s="1"/>
  <c r="K75" i="4"/>
  <c r="L75" i="4" s="1"/>
  <c r="M75" i="4"/>
  <c r="N75" i="4" s="1"/>
  <c r="K67" i="4"/>
  <c r="L67" i="4" s="1"/>
  <c r="M67" i="4"/>
  <c r="N67" i="4" s="1"/>
  <c r="K59" i="4"/>
  <c r="L59" i="4" s="1"/>
  <c r="M59" i="4"/>
  <c r="N59" i="4" s="1"/>
  <c r="K51" i="4"/>
  <c r="L51" i="4" s="1"/>
  <c r="M51" i="4"/>
  <c r="N51" i="4" s="1"/>
  <c r="K43" i="4"/>
  <c r="L43" i="4" s="1"/>
  <c r="M43" i="4"/>
  <c r="N43" i="4" s="1"/>
  <c r="K35" i="4"/>
  <c r="L35" i="4" s="1"/>
  <c r="M35" i="4"/>
  <c r="N35" i="4" s="1"/>
  <c r="K27" i="4"/>
  <c r="L27" i="4" s="1"/>
  <c r="M27" i="4"/>
  <c r="N27" i="4" s="1"/>
  <c r="K19" i="4"/>
  <c r="L19" i="4" s="1"/>
  <c r="M19" i="4"/>
  <c r="N19" i="4" s="1"/>
  <c r="K11" i="4"/>
  <c r="L11" i="4" s="1"/>
  <c r="M11" i="4"/>
  <c r="N11" i="4" s="1"/>
  <c r="K3" i="4"/>
  <c r="L3" i="4" s="1"/>
  <c r="M3" i="4"/>
  <c r="N3" i="4" s="1"/>
  <c r="K409" i="4"/>
  <c r="L409" i="4" s="1"/>
  <c r="M409" i="4"/>
  <c r="N409" i="4" s="1"/>
  <c r="K353" i="4"/>
  <c r="L353" i="4" s="1"/>
  <c r="M353" i="4"/>
  <c r="N353" i="4" s="1"/>
  <c r="K414" i="4"/>
  <c r="L414" i="4" s="1"/>
  <c r="M414" i="4"/>
  <c r="N414" i="4" s="1"/>
  <c r="K374" i="4"/>
  <c r="L374" i="4" s="1"/>
  <c r="M374" i="4"/>
  <c r="N374" i="4" s="1"/>
  <c r="K342" i="4"/>
  <c r="L342" i="4" s="1"/>
  <c r="M342" i="4"/>
  <c r="N342" i="4" s="1"/>
  <c r="K310" i="4"/>
  <c r="L310" i="4" s="1"/>
  <c r="M310" i="4"/>
  <c r="N310" i="4" s="1"/>
  <c r="K413" i="4"/>
  <c r="L413" i="4" s="1"/>
  <c r="M413" i="4"/>
  <c r="N413" i="4" s="1"/>
  <c r="K420" i="4"/>
  <c r="L420" i="4" s="1"/>
  <c r="M420" i="4"/>
  <c r="N420" i="4" s="1"/>
  <c r="K396" i="4"/>
  <c r="L396" i="4" s="1"/>
  <c r="M396" i="4"/>
  <c r="N396" i="4" s="1"/>
  <c r="K372" i="4"/>
  <c r="L372" i="4" s="1"/>
  <c r="M372" i="4"/>
  <c r="N372" i="4" s="1"/>
  <c r="K434" i="4"/>
  <c r="L434" i="4" s="1"/>
  <c r="M434" i="4"/>
  <c r="N434" i="4" s="1"/>
  <c r="K426" i="4"/>
  <c r="L426" i="4" s="1"/>
  <c r="M426" i="4"/>
  <c r="N426" i="4" s="1"/>
  <c r="K418" i="4"/>
  <c r="L418" i="4" s="1"/>
  <c r="M418" i="4"/>
  <c r="N418" i="4" s="1"/>
  <c r="K410" i="4"/>
  <c r="L410" i="4" s="1"/>
  <c r="M410" i="4"/>
  <c r="N410" i="4" s="1"/>
  <c r="K402" i="4"/>
  <c r="L402" i="4" s="1"/>
  <c r="M402" i="4"/>
  <c r="N402" i="4" s="1"/>
  <c r="K394" i="4"/>
  <c r="L394" i="4" s="1"/>
  <c r="M394" i="4"/>
  <c r="N394" i="4" s="1"/>
  <c r="K386" i="4"/>
  <c r="L386" i="4" s="1"/>
  <c r="M386" i="4"/>
  <c r="N386" i="4" s="1"/>
  <c r="K378" i="4"/>
  <c r="L378" i="4" s="1"/>
  <c r="M378" i="4"/>
  <c r="N378" i="4" s="1"/>
  <c r="K370" i="4"/>
  <c r="L370" i="4" s="1"/>
  <c r="M370" i="4"/>
  <c r="N370" i="4" s="1"/>
  <c r="K362" i="4"/>
  <c r="L362" i="4" s="1"/>
  <c r="M362" i="4"/>
  <c r="N362" i="4" s="1"/>
  <c r="K354" i="4"/>
  <c r="L354" i="4" s="1"/>
  <c r="M354" i="4"/>
  <c r="N354" i="4" s="1"/>
  <c r="K346" i="4"/>
  <c r="L346" i="4" s="1"/>
  <c r="M346" i="4"/>
  <c r="N346" i="4" s="1"/>
  <c r="K338" i="4"/>
  <c r="L338" i="4" s="1"/>
  <c r="M338" i="4"/>
  <c r="N338" i="4" s="1"/>
  <c r="K330" i="4"/>
  <c r="L330" i="4" s="1"/>
  <c r="M330" i="4"/>
  <c r="N330" i="4" s="1"/>
  <c r="K322" i="4"/>
  <c r="L322" i="4" s="1"/>
  <c r="M322" i="4"/>
  <c r="N322" i="4" s="1"/>
  <c r="K314" i="4"/>
  <c r="L314" i="4" s="1"/>
  <c r="M314" i="4"/>
  <c r="N314" i="4" s="1"/>
  <c r="K306" i="4"/>
  <c r="L306" i="4" s="1"/>
  <c r="M306" i="4"/>
  <c r="N306" i="4" s="1"/>
  <c r="K298" i="4"/>
  <c r="L298" i="4" s="1"/>
  <c r="M298" i="4"/>
  <c r="N298" i="4" s="1"/>
  <c r="K290" i="4"/>
  <c r="L290" i="4" s="1"/>
  <c r="M290" i="4"/>
  <c r="N290" i="4" s="1"/>
  <c r="K282" i="4"/>
  <c r="L282" i="4" s="1"/>
  <c r="M282" i="4"/>
  <c r="N282" i="4" s="1"/>
  <c r="K274" i="4"/>
  <c r="L274" i="4" s="1"/>
  <c r="M274" i="4"/>
  <c r="N274" i="4" s="1"/>
  <c r="K266" i="4"/>
  <c r="L266" i="4" s="1"/>
  <c r="M266" i="4"/>
  <c r="N266" i="4" s="1"/>
  <c r="K258" i="4"/>
  <c r="L258" i="4" s="1"/>
  <c r="M258" i="4"/>
  <c r="N258" i="4" s="1"/>
  <c r="K250" i="4"/>
  <c r="L250" i="4" s="1"/>
  <c r="M250" i="4"/>
  <c r="N250" i="4" s="1"/>
  <c r="K242" i="4"/>
  <c r="L242" i="4" s="1"/>
  <c r="M242" i="4"/>
  <c r="N242" i="4" s="1"/>
  <c r="K234" i="4"/>
  <c r="L234" i="4" s="1"/>
  <c r="M234" i="4"/>
  <c r="N234" i="4" s="1"/>
  <c r="K226" i="4"/>
  <c r="L226" i="4" s="1"/>
  <c r="M226" i="4"/>
  <c r="N226" i="4" s="1"/>
  <c r="K218" i="4"/>
  <c r="L218" i="4" s="1"/>
  <c r="M218" i="4"/>
  <c r="N218" i="4" s="1"/>
  <c r="K210" i="4"/>
  <c r="L210" i="4" s="1"/>
  <c r="M210" i="4"/>
  <c r="N210" i="4" s="1"/>
  <c r="K202" i="4"/>
  <c r="L202" i="4" s="1"/>
  <c r="M202" i="4"/>
  <c r="N202" i="4" s="1"/>
  <c r="K194" i="4"/>
  <c r="L194" i="4" s="1"/>
  <c r="M194" i="4"/>
  <c r="N194" i="4" s="1"/>
  <c r="K186" i="4"/>
  <c r="L186" i="4" s="1"/>
  <c r="M186" i="4"/>
  <c r="N186" i="4" s="1"/>
  <c r="K178" i="4"/>
  <c r="L178" i="4" s="1"/>
  <c r="M178" i="4"/>
  <c r="N178" i="4" s="1"/>
  <c r="K170" i="4"/>
  <c r="L170" i="4" s="1"/>
  <c r="M170" i="4"/>
  <c r="N170" i="4" s="1"/>
  <c r="K162" i="4"/>
  <c r="L162" i="4" s="1"/>
  <c r="M162" i="4"/>
  <c r="N162" i="4" s="1"/>
  <c r="K154" i="4"/>
  <c r="L154" i="4" s="1"/>
  <c r="M154" i="4"/>
  <c r="N154" i="4" s="1"/>
  <c r="K146" i="4"/>
  <c r="L146" i="4" s="1"/>
  <c r="M146" i="4"/>
  <c r="N146" i="4" s="1"/>
  <c r="K138" i="4"/>
  <c r="L138" i="4" s="1"/>
  <c r="M138" i="4"/>
  <c r="N138" i="4" s="1"/>
  <c r="K130" i="4"/>
  <c r="L130" i="4" s="1"/>
  <c r="M130" i="4"/>
  <c r="N130" i="4" s="1"/>
  <c r="K122" i="4"/>
  <c r="L122" i="4" s="1"/>
  <c r="M122" i="4"/>
  <c r="N122" i="4" s="1"/>
  <c r="K114" i="4"/>
  <c r="L114" i="4" s="1"/>
  <c r="M114" i="4"/>
  <c r="N114" i="4" s="1"/>
  <c r="K106" i="4"/>
  <c r="L106" i="4" s="1"/>
  <c r="M106" i="4"/>
  <c r="N106" i="4" s="1"/>
  <c r="K98" i="4"/>
  <c r="L98" i="4" s="1"/>
  <c r="M98" i="4"/>
  <c r="N98" i="4" s="1"/>
  <c r="K90" i="4"/>
  <c r="L90" i="4" s="1"/>
  <c r="M90" i="4"/>
  <c r="N90" i="4" s="1"/>
  <c r="K82" i="4"/>
  <c r="L82" i="4" s="1"/>
  <c r="M82" i="4"/>
  <c r="N82" i="4" s="1"/>
  <c r="K74" i="4"/>
  <c r="L74" i="4" s="1"/>
  <c r="M74" i="4"/>
  <c r="N74" i="4" s="1"/>
  <c r="K66" i="4"/>
  <c r="L66" i="4" s="1"/>
  <c r="M66" i="4"/>
  <c r="N66" i="4" s="1"/>
  <c r="K58" i="4"/>
  <c r="L58" i="4" s="1"/>
  <c r="M58" i="4"/>
  <c r="N58" i="4" s="1"/>
  <c r="K50" i="4"/>
  <c r="L50" i="4" s="1"/>
  <c r="M50" i="4"/>
  <c r="N50" i="4" s="1"/>
  <c r="K42" i="4"/>
  <c r="L42" i="4" s="1"/>
  <c r="M42" i="4"/>
  <c r="N42" i="4" s="1"/>
  <c r="K34" i="4"/>
  <c r="L34" i="4" s="1"/>
  <c r="M34" i="4"/>
  <c r="N34" i="4" s="1"/>
  <c r="K26" i="4"/>
  <c r="L26" i="4" s="1"/>
  <c r="M26" i="4"/>
  <c r="N26" i="4" s="1"/>
  <c r="K18" i="4"/>
  <c r="L18" i="4" s="1"/>
  <c r="M18" i="4"/>
  <c r="N18" i="4" s="1"/>
  <c r="K10" i="4"/>
  <c r="L10" i="4" s="1"/>
  <c r="M10" i="4"/>
  <c r="N10" i="4" s="1"/>
  <c r="K2" i="4"/>
  <c r="L2" i="4" s="1"/>
  <c r="M2" i="4"/>
  <c r="N2" i="4" s="1"/>
  <c r="M2" i="1"/>
  <c r="O2" i="1" s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O11" i="1" s="1"/>
  <c r="M12" i="1"/>
  <c r="O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O19" i="1" s="1"/>
  <c r="M20" i="1"/>
  <c r="O20" i="1" s="1"/>
  <c r="M21" i="1"/>
  <c r="O21" i="1" s="1"/>
  <c r="M22" i="1"/>
  <c r="O22" i="1" s="1"/>
  <c r="M23" i="1"/>
  <c r="O23" i="1" s="1"/>
  <c r="M24" i="1"/>
  <c r="O24" i="1" s="1"/>
  <c r="M25" i="1"/>
  <c r="O25" i="1" s="1"/>
  <c r="M26" i="1"/>
  <c r="O26" i="1" s="1"/>
  <c r="M27" i="1"/>
  <c r="O27" i="1" s="1"/>
  <c r="M28" i="1"/>
  <c r="O28" i="1" s="1"/>
  <c r="M29" i="1"/>
  <c r="O29" i="1" s="1"/>
  <c r="M30" i="1"/>
  <c r="O30" i="1" s="1"/>
  <c r="M31" i="1"/>
  <c r="O31" i="1" s="1"/>
  <c r="M32" i="1"/>
  <c r="O32" i="1" s="1"/>
  <c r="M33" i="1"/>
  <c r="O33" i="1" s="1"/>
  <c r="M34" i="1"/>
  <c r="O34" i="1" s="1"/>
  <c r="M35" i="1"/>
  <c r="O35" i="1" s="1"/>
  <c r="M36" i="1"/>
  <c r="O36" i="1" s="1"/>
  <c r="M37" i="1"/>
  <c r="O37" i="1" s="1"/>
  <c r="M38" i="1"/>
  <c r="O38" i="1" s="1"/>
  <c r="M39" i="1"/>
  <c r="O39" i="1" s="1"/>
  <c r="M40" i="1"/>
  <c r="O40" i="1" s="1"/>
  <c r="M41" i="1"/>
  <c r="O41" i="1" s="1"/>
  <c r="M42" i="1"/>
  <c r="O42" i="1" s="1"/>
  <c r="M43" i="1"/>
  <c r="O43" i="1" s="1"/>
  <c r="M44" i="1"/>
  <c r="O44" i="1" s="1"/>
  <c r="M45" i="1"/>
  <c r="O45" i="1" s="1"/>
  <c r="M46" i="1"/>
  <c r="O46" i="1" s="1"/>
  <c r="M47" i="1"/>
  <c r="O47" i="1" s="1"/>
  <c r="M48" i="1"/>
  <c r="O48" i="1" s="1"/>
  <c r="M49" i="1"/>
  <c r="O49" i="1" s="1"/>
  <c r="M50" i="1"/>
  <c r="O50" i="1" s="1"/>
  <c r="M51" i="1"/>
  <c r="O51" i="1" s="1"/>
  <c r="M52" i="1"/>
  <c r="O52" i="1" s="1"/>
  <c r="M53" i="1"/>
  <c r="O53" i="1" s="1"/>
  <c r="M54" i="1"/>
  <c r="O54" i="1" s="1"/>
  <c r="M55" i="1"/>
  <c r="O55" i="1" s="1"/>
  <c r="M56" i="1"/>
  <c r="O56" i="1" s="1"/>
  <c r="M57" i="1"/>
  <c r="O57" i="1" s="1"/>
  <c r="M58" i="1"/>
  <c r="O58" i="1" s="1"/>
  <c r="M59" i="1"/>
  <c r="O59" i="1" s="1"/>
  <c r="M60" i="1"/>
  <c r="O60" i="1" s="1"/>
  <c r="M61" i="1"/>
  <c r="O61" i="1" s="1"/>
  <c r="M62" i="1"/>
  <c r="O62" i="1" s="1"/>
  <c r="M63" i="1"/>
  <c r="O63" i="1" s="1"/>
  <c r="M64" i="1"/>
  <c r="O64" i="1" s="1"/>
  <c r="M65" i="1"/>
  <c r="O65" i="1" s="1"/>
  <c r="M66" i="1"/>
  <c r="O66" i="1" s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73" i="1"/>
  <c r="O73" i="1" s="1"/>
  <c r="M74" i="1"/>
  <c r="O74" i="1" s="1"/>
  <c r="M75" i="1"/>
  <c r="O75" i="1" s="1"/>
  <c r="M76" i="1"/>
  <c r="O76" i="1" s="1"/>
  <c r="M77" i="1"/>
  <c r="O77" i="1" s="1"/>
  <c r="M78" i="1"/>
  <c r="O78" i="1" s="1"/>
  <c r="M79" i="1"/>
  <c r="O79" i="1" s="1"/>
  <c r="M80" i="1"/>
  <c r="O80" i="1" s="1"/>
  <c r="M81" i="1"/>
  <c r="O81" i="1" s="1"/>
  <c r="M82" i="1"/>
  <c r="O82" i="1" s="1"/>
  <c r="M83" i="1"/>
  <c r="O83" i="1" s="1"/>
  <c r="M84" i="1"/>
  <c r="O84" i="1" s="1"/>
  <c r="M85" i="1"/>
  <c r="O85" i="1" s="1"/>
  <c r="M86" i="1"/>
  <c r="O86" i="1" s="1"/>
  <c r="M87" i="1"/>
  <c r="O87" i="1" s="1"/>
  <c r="M88" i="1"/>
  <c r="O88" i="1" s="1"/>
  <c r="M89" i="1"/>
  <c r="O89" i="1" s="1"/>
  <c r="M90" i="1"/>
  <c r="O90" i="1" s="1"/>
  <c r="M91" i="1"/>
  <c r="O91" i="1" s="1"/>
  <c r="M92" i="1"/>
  <c r="O92" i="1" s="1"/>
  <c r="M93" i="1"/>
  <c r="O93" i="1" s="1"/>
  <c r="M94" i="1"/>
  <c r="O94" i="1" s="1"/>
  <c r="M95" i="1"/>
  <c r="O95" i="1" s="1"/>
  <c r="M96" i="1"/>
  <c r="O96" i="1" s="1"/>
  <c r="M97" i="1"/>
  <c r="O97" i="1" s="1"/>
  <c r="M98" i="1"/>
  <c r="O98" i="1" s="1"/>
  <c r="M99" i="1"/>
  <c r="O99" i="1" s="1"/>
  <c r="M100" i="1"/>
  <c r="O100" i="1" s="1"/>
  <c r="M101" i="1"/>
  <c r="O101" i="1" s="1"/>
  <c r="M102" i="1"/>
  <c r="O102" i="1" s="1"/>
  <c r="M103" i="1"/>
  <c r="O103" i="1" s="1"/>
  <c r="M104" i="1"/>
  <c r="O104" i="1" s="1"/>
  <c r="M105" i="1"/>
  <c r="O105" i="1" s="1"/>
  <c r="M106" i="1"/>
  <c r="O106" i="1" s="1"/>
  <c r="M107" i="1"/>
  <c r="O107" i="1" s="1"/>
  <c r="M108" i="1"/>
  <c r="O108" i="1" s="1"/>
  <c r="M109" i="1"/>
  <c r="O109" i="1" s="1"/>
  <c r="M110" i="1"/>
  <c r="O110" i="1" s="1"/>
  <c r="M111" i="1"/>
  <c r="O111" i="1" s="1"/>
  <c r="M112" i="1"/>
  <c r="O112" i="1" s="1"/>
  <c r="M113" i="1"/>
  <c r="O113" i="1" s="1"/>
  <c r="M114" i="1"/>
  <c r="O114" i="1" s="1"/>
  <c r="M115" i="1"/>
  <c r="O115" i="1" s="1"/>
  <c r="M116" i="1"/>
  <c r="O116" i="1" s="1"/>
  <c r="M117" i="1"/>
  <c r="O117" i="1" s="1"/>
  <c r="M118" i="1"/>
  <c r="O118" i="1" s="1"/>
  <c r="M119" i="1"/>
  <c r="O119" i="1" s="1"/>
  <c r="M120" i="1"/>
  <c r="O120" i="1" s="1"/>
  <c r="M121" i="1"/>
  <c r="O121" i="1" s="1"/>
  <c r="M122" i="1"/>
  <c r="O122" i="1" s="1"/>
  <c r="M123" i="1"/>
  <c r="O123" i="1" s="1"/>
  <c r="M124" i="1"/>
  <c r="O124" i="1" s="1"/>
  <c r="M125" i="1"/>
  <c r="O125" i="1" s="1"/>
  <c r="M126" i="1"/>
  <c r="O126" i="1" s="1"/>
  <c r="M127" i="1"/>
  <c r="O127" i="1" s="1"/>
  <c r="M128" i="1"/>
  <c r="O128" i="1" s="1"/>
  <c r="M129" i="1"/>
  <c r="O129" i="1" s="1"/>
  <c r="M130" i="1"/>
  <c r="O130" i="1" s="1"/>
  <c r="M131" i="1"/>
  <c r="O131" i="1" s="1"/>
  <c r="M132" i="1"/>
  <c r="O132" i="1" s="1"/>
  <c r="M133" i="1"/>
  <c r="O133" i="1" s="1"/>
  <c r="M134" i="1"/>
  <c r="O134" i="1" s="1"/>
  <c r="M135" i="1"/>
  <c r="O135" i="1" s="1"/>
  <c r="M136" i="1"/>
  <c r="O136" i="1" s="1"/>
  <c r="M137" i="1"/>
  <c r="O137" i="1" s="1"/>
  <c r="M138" i="1"/>
  <c r="O138" i="1" s="1"/>
  <c r="M139" i="1"/>
  <c r="O139" i="1" s="1"/>
  <c r="M140" i="1"/>
  <c r="O140" i="1" s="1"/>
  <c r="M141" i="1"/>
  <c r="O141" i="1" s="1"/>
  <c r="M142" i="1"/>
  <c r="O142" i="1" s="1"/>
  <c r="M143" i="1"/>
  <c r="O143" i="1" s="1"/>
  <c r="M144" i="1"/>
  <c r="O144" i="1" s="1"/>
  <c r="M145" i="1"/>
  <c r="O145" i="1" s="1"/>
  <c r="M146" i="1"/>
  <c r="O146" i="1" s="1"/>
  <c r="M147" i="1"/>
  <c r="O147" i="1" s="1"/>
  <c r="M148" i="1"/>
  <c r="O148" i="1" s="1"/>
  <c r="M149" i="1"/>
  <c r="O149" i="1" s="1"/>
  <c r="M150" i="1"/>
  <c r="O150" i="1" s="1"/>
  <c r="M151" i="1"/>
  <c r="O151" i="1" s="1"/>
  <c r="M152" i="1"/>
  <c r="O152" i="1" s="1"/>
  <c r="M153" i="1"/>
  <c r="O153" i="1" s="1"/>
  <c r="M154" i="1"/>
  <c r="O154" i="1" s="1"/>
  <c r="M155" i="1"/>
  <c r="O155" i="1" s="1"/>
  <c r="M156" i="1"/>
  <c r="O156" i="1" s="1"/>
  <c r="M157" i="1"/>
  <c r="O157" i="1" s="1"/>
  <c r="M158" i="1"/>
  <c r="O158" i="1" s="1"/>
  <c r="M159" i="1"/>
  <c r="O159" i="1" s="1"/>
  <c r="M160" i="1"/>
  <c r="O160" i="1" s="1"/>
  <c r="M161" i="1"/>
  <c r="O161" i="1" s="1"/>
  <c r="M162" i="1"/>
  <c r="O162" i="1" s="1"/>
  <c r="M163" i="1"/>
  <c r="O163" i="1" s="1"/>
  <c r="M164" i="1"/>
  <c r="O164" i="1" s="1"/>
  <c r="M165" i="1"/>
  <c r="O165" i="1" s="1"/>
  <c r="M166" i="1"/>
  <c r="O166" i="1" s="1"/>
  <c r="M167" i="1"/>
  <c r="O167" i="1" s="1"/>
  <c r="M168" i="1"/>
  <c r="O168" i="1" s="1"/>
  <c r="M169" i="1"/>
  <c r="O169" i="1" s="1"/>
  <c r="M170" i="1"/>
  <c r="O170" i="1" s="1"/>
  <c r="M171" i="1"/>
  <c r="O171" i="1" s="1"/>
  <c r="M172" i="1"/>
  <c r="O172" i="1" s="1"/>
  <c r="M173" i="1"/>
  <c r="O173" i="1" s="1"/>
  <c r="M174" i="1"/>
  <c r="O174" i="1" s="1"/>
  <c r="M175" i="1"/>
  <c r="O175" i="1" s="1"/>
  <c r="M176" i="1"/>
  <c r="O176" i="1" s="1"/>
  <c r="M177" i="1"/>
  <c r="O177" i="1" s="1"/>
  <c r="M178" i="1"/>
  <c r="O178" i="1" s="1"/>
  <c r="M179" i="1"/>
  <c r="O179" i="1" s="1"/>
  <c r="M180" i="1"/>
  <c r="O180" i="1" s="1"/>
  <c r="M181" i="1"/>
  <c r="O181" i="1" s="1"/>
  <c r="M182" i="1"/>
  <c r="O182" i="1" s="1"/>
  <c r="M183" i="1"/>
  <c r="O183" i="1" s="1"/>
  <c r="M184" i="1"/>
  <c r="O184" i="1" s="1"/>
  <c r="M185" i="1"/>
  <c r="O185" i="1" s="1"/>
  <c r="M186" i="1"/>
  <c r="O186" i="1" s="1"/>
  <c r="M187" i="1"/>
  <c r="O187" i="1" s="1"/>
  <c r="M188" i="1"/>
  <c r="O188" i="1" s="1"/>
  <c r="M189" i="1"/>
  <c r="O189" i="1" s="1"/>
  <c r="M190" i="1"/>
  <c r="O190" i="1" s="1"/>
  <c r="M191" i="1"/>
  <c r="O191" i="1" s="1"/>
  <c r="M192" i="1"/>
  <c r="O192" i="1" s="1"/>
  <c r="M193" i="1"/>
  <c r="O193" i="1" s="1"/>
  <c r="M194" i="1"/>
  <c r="O194" i="1" s="1"/>
  <c r="M195" i="1"/>
  <c r="O195" i="1" s="1"/>
  <c r="M196" i="1"/>
  <c r="O196" i="1" s="1"/>
  <c r="M197" i="1"/>
  <c r="O197" i="1" s="1"/>
  <c r="M198" i="1"/>
  <c r="O198" i="1" s="1"/>
  <c r="M199" i="1"/>
  <c r="O199" i="1" s="1"/>
  <c r="M200" i="1"/>
  <c r="O200" i="1" s="1"/>
  <c r="M201" i="1"/>
  <c r="O201" i="1" s="1"/>
  <c r="M202" i="1"/>
  <c r="O202" i="1" s="1"/>
  <c r="M203" i="1"/>
  <c r="O203" i="1" s="1"/>
  <c r="M204" i="1"/>
  <c r="O204" i="1" s="1"/>
  <c r="M205" i="1"/>
  <c r="O205" i="1" s="1"/>
  <c r="M206" i="1"/>
  <c r="O206" i="1" s="1"/>
  <c r="M207" i="1"/>
  <c r="O207" i="1" s="1"/>
  <c r="M208" i="1"/>
  <c r="O208" i="1" s="1"/>
  <c r="M209" i="1"/>
  <c r="O209" i="1" s="1"/>
  <c r="M210" i="1"/>
  <c r="O210" i="1" s="1"/>
  <c r="M211" i="1"/>
  <c r="O211" i="1" s="1"/>
  <c r="M212" i="1"/>
  <c r="O212" i="1" s="1"/>
  <c r="M213" i="1"/>
  <c r="O213" i="1" s="1"/>
  <c r="M214" i="1"/>
  <c r="O214" i="1" s="1"/>
  <c r="M215" i="1"/>
  <c r="O215" i="1" s="1"/>
  <c r="M216" i="1"/>
  <c r="O216" i="1" s="1"/>
  <c r="M217" i="1"/>
  <c r="O217" i="1" s="1"/>
  <c r="M218" i="1"/>
  <c r="O218" i="1" s="1"/>
  <c r="M219" i="1"/>
  <c r="O219" i="1" s="1"/>
  <c r="M220" i="1"/>
  <c r="O220" i="1" s="1"/>
  <c r="M221" i="1"/>
  <c r="O221" i="1" s="1"/>
  <c r="M222" i="1"/>
  <c r="O222" i="1" s="1"/>
  <c r="M223" i="1"/>
  <c r="O223" i="1" s="1"/>
  <c r="M224" i="1"/>
  <c r="O224" i="1" s="1"/>
  <c r="M225" i="1"/>
  <c r="O225" i="1" s="1"/>
  <c r="M226" i="1"/>
  <c r="O226" i="1" s="1"/>
  <c r="M227" i="1"/>
  <c r="O227" i="1" s="1"/>
  <c r="M228" i="1"/>
  <c r="O228" i="1" s="1"/>
  <c r="M229" i="1"/>
  <c r="O229" i="1" s="1"/>
  <c r="M230" i="1"/>
  <c r="O230" i="1" s="1"/>
  <c r="M231" i="1"/>
  <c r="O231" i="1" s="1"/>
  <c r="M232" i="1"/>
  <c r="O232" i="1" s="1"/>
  <c r="M233" i="1"/>
  <c r="O233" i="1" s="1"/>
  <c r="M234" i="1"/>
  <c r="O234" i="1" s="1"/>
  <c r="M235" i="1"/>
  <c r="O235" i="1" s="1"/>
  <c r="M236" i="1"/>
  <c r="O236" i="1" s="1"/>
  <c r="M237" i="1"/>
  <c r="O237" i="1" s="1"/>
  <c r="M238" i="1"/>
  <c r="O238" i="1" s="1"/>
  <c r="M239" i="1"/>
  <c r="O239" i="1" s="1"/>
  <c r="M240" i="1"/>
  <c r="O240" i="1" s="1"/>
  <c r="M241" i="1"/>
  <c r="O241" i="1" s="1"/>
  <c r="M242" i="1"/>
  <c r="O242" i="1" s="1"/>
  <c r="M243" i="1"/>
  <c r="O243" i="1" s="1"/>
  <c r="M244" i="1"/>
  <c r="O244" i="1" s="1"/>
  <c r="M245" i="1"/>
  <c r="O245" i="1" s="1"/>
  <c r="M246" i="1"/>
  <c r="O246" i="1" s="1"/>
  <c r="M247" i="1"/>
  <c r="O247" i="1" s="1"/>
  <c r="M248" i="1"/>
  <c r="O248" i="1" s="1"/>
  <c r="M249" i="1"/>
  <c r="O249" i="1" s="1"/>
  <c r="M250" i="1"/>
  <c r="O250" i="1" s="1"/>
  <c r="M251" i="1"/>
  <c r="O251" i="1" s="1"/>
  <c r="M252" i="1"/>
  <c r="O252" i="1" s="1"/>
  <c r="M253" i="1"/>
  <c r="O253" i="1" s="1"/>
  <c r="M254" i="1"/>
  <c r="O254" i="1" s="1"/>
  <c r="M255" i="1"/>
  <c r="O255" i="1" s="1"/>
  <c r="M256" i="1"/>
  <c r="O256" i="1" s="1"/>
  <c r="M257" i="1"/>
  <c r="O257" i="1" s="1"/>
  <c r="M258" i="1"/>
  <c r="O258" i="1" s="1"/>
  <c r="M259" i="1"/>
  <c r="O259" i="1" s="1"/>
  <c r="M260" i="1"/>
  <c r="O260" i="1" s="1"/>
  <c r="M261" i="1"/>
  <c r="O261" i="1" s="1"/>
  <c r="M262" i="1"/>
  <c r="O262" i="1" s="1"/>
  <c r="M263" i="1"/>
  <c r="O263" i="1" s="1"/>
  <c r="M264" i="1"/>
  <c r="O264" i="1" s="1"/>
  <c r="M265" i="1"/>
  <c r="O265" i="1" s="1"/>
  <c r="M266" i="1"/>
  <c r="O266" i="1" s="1"/>
  <c r="M267" i="1"/>
  <c r="O267" i="1" s="1"/>
  <c r="M268" i="1"/>
  <c r="O268" i="1" s="1"/>
  <c r="M269" i="1"/>
  <c r="O269" i="1" s="1"/>
  <c r="M270" i="1"/>
  <c r="O270" i="1" s="1"/>
  <c r="M271" i="1"/>
  <c r="O271" i="1" s="1"/>
  <c r="M272" i="1"/>
  <c r="O272" i="1" s="1"/>
  <c r="M273" i="1"/>
  <c r="O273" i="1" s="1"/>
  <c r="M274" i="1"/>
  <c r="O274" i="1" s="1"/>
  <c r="M275" i="1"/>
  <c r="O275" i="1" s="1"/>
  <c r="M276" i="1"/>
  <c r="O276" i="1" s="1"/>
  <c r="M277" i="1"/>
  <c r="O277" i="1" s="1"/>
  <c r="M278" i="1"/>
  <c r="O278" i="1" s="1"/>
  <c r="M279" i="1"/>
  <c r="O279" i="1" s="1"/>
  <c r="M280" i="1"/>
  <c r="O280" i="1" s="1"/>
  <c r="M281" i="1"/>
  <c r="O281" i="1" s="1"/>
  <c r="M282" i="1"/>
  <c r="O282" i="1" s="1"/>
  <c r="M283" i="1"/>
  <c r="O283" i="1" s="1"/>
  <c r="M284" i="1"/>
  <c r="O284" i="1" s="1"/>
  <c r="M285" i="1"/>
  <c r="O285" i="1" s="1"/>
  <c r="M286" i="1"/>
  <c r="O286" i="1" s="1"/>
  <c r="M287" i="1"/>
  <c r="O287" i="1" s="1"/>
  <c r="M288" i="1"/>
  <c r="O288" i="1" s="1"/>
  <c r="M289" i="1"/>
  <c r="O289" i="1" s="1"/>
  <c r="M290" i="1"/>
  <c r="O290" i="1" s="1"/>
  <c r="M291" i="1"/>
  <c r="O291" i="1" s="1"/>
  <c r="M292" i="1"/>
  <c r="O292" i="1" s="1"/>
  <c r="M293" i="1"/>
  <c r="O293" i="1" s="1"/>
  <c r="M294" i="1"/>
  <c r="O294" i="1" s="1"/>
  <c r="M295" i="1"/>
  <c r="O295" i="1" s="1"/>
  <c r="M296" i="1"/>
  <c r="O296" i="1" s="1"/>
  <c r="M297" i="1"/>
  <c r="O297" i="1" s="1"/>
  <c r="M298" i="1"/>
  <c r="O298" i="1" s="1"/>
  <c r="M299" i="1"/>
  <c r="O299" i="1" s="1"/>
  <c r="M300" i="1"/>
  <c r="O300" i="1" s="1"/>
  <c r="M301" i="1"/>
  <c r="O301" i="1" s="1"/>
  <c r="M302" i="1"/>
  <c r="O302" i="1" s="1"/>
  <c r="M303" i="1"/>
  <c r="O303" i="1" s="1"/>
  <c r="M304" i="1"/>
  <c r="O304" i="1" s="1"/>
  <c r="M305" i="1"/>
  <c r="O305" i="1" s="1"/>
  <c r="M306" i="1"/>
  <c r="O306" i="1" s="1"/>
  <c r="M307" i="1"/>
  <c r="O307" i="1" s="1"/>
  <c r="M308" i="1"/>
  <c r="O308" i="1" s="1"/>
  <c r="M309" i="1"/>
  <c r="O309" i="1" s="1"/>
  <c r="M310" i="1"/>
  <c r="O310" i="1" s="1"/>
  <c r="M311" i="1"/>
  <c r="O311" i="1" s="1"/>
  <c r="M312" i="1"/>
  <c r="O312" i="1" s="1"/>
  <c r="M313" i="1"/>
  <c r="O313" i="1" s="1"/>
  <c r="M314" i="1"/>
  <c r="O314" i="1" s="1"/>
  <c r="M315" i="1"/>
  <c r="O315" i="1" s="1"/>
  <c r="M316" i="1"/>
  <c r="O316" i="1" s="1"/>
  <c r="M317" i="1"/>
  <c r="O317" i="1" s="1"/>
  <c r="M318" i="1"/>
  <c r="O318" i="1" s="1"/>
  <c r="M319" i="1"/>
  <c r="O319" i="1" s="1"/>
  <c r="M320" i="1"/>
  <c r="O320" i="1" s="1"/>
  <c r="M321" i="1"/>
  <c r="O321" i="1" s="1"/>
  <c r="M322" i="1"/>
  <c r="O322" i="1" s="1"/>
  <c r="M323" i="1"/>
  <c r="O323" i="1" s="1"/>
  <c r="M324" i="1"/>
  <c r="O324" i="1" s="1"/>
  <c r="M325" i="1"/>
  <c r="O325" i="1" s="1"/>
  <c r="M326" i="1"/>
  <c r="O326" i="1" s="1"/>
  <c r="M327" i="1"/>
  <c r="O327" i="1" s="1"/>
  <c r="M328" i="1"/>
  <c r="O328" i="1" s="1"/>
  <c r="M329" i="1"/>
  <c r="O329" i="1" s="1"/>
  <c r="M330" i="1"/>
  <c r="O330" i="1" s="1"/>
  <c r="M331" i="1"/>
  <c r="O331" i="1" s="1"/>
  <c r="M332" i="1"/>
  <c r="O332" i="1" s="1"/>
  <c r="M333" i="1"/>
  <c r="O333" i="1" s="1"/>
  <c r="M334" i="1"/>
  <c r="O334" i="1" s="1"/>
  <c r="M335" i="1"/>
  <c r="O335" i="1" s="1"/>
  <c r="M336" i="1"/>
  <c r="O336" i="1" s="1"/>
  <c r="M337" i="1"/>
  <c r="O337" i="1" s="1"/>
  <c r="M338" i="1"/>
  <c r="O338" i="1" s="1"/>
  <c r="M339" i="1"/>
  <c r="O339" i="1" s="1"/>
  <c r="M340" i="1"/>
  <c r="O340" i="1" s="1"/>
  <c r="M341" i="1"/>
  <c r="O341" i="1" s="1"/>
  <c r="M342" i="1"/>
  <c r="O342" i="1" s="1"/>
  <c r="M343" i="1"/>
  <c r="O343" i="1" s="1"/>
  <c r="M344" i="1"/>
  <c r="O344" i="1" s="1"/>
  <c r="M345" i="1"/>
  <c r="O345" i="1" s="1"/>
  <c r="M346" i="1"/>
  <c r="O346" i="1" s="1"/>
  <c r="M347" i="1"/>
  <c r="O347" i="1" s="1"/>
  <c r="M348" i="1"/>
  <c r="O348" i="1" s="1"/>
  <c r="M349" i="1"/>
  <c r="O349" i="1" s="1"/>
  <c r="M350" i="1"/>
  <c r="O350" i="1" s="1"/>
  <c r="M351" i="1"/>
  <c r="O351" i="1" s="1"/>
  <c r="M352" i="1"/>
  <c r="O352" i="1" s="1"/>
  <c r="M353" i="1"/>
  <c r="O353" i="1" s="1"/>
  <c r="M354" i="1"/>
  <c r="O354" i="1" s="1"/>
  <c r="M355" i="1"/>
  <c r="O355" i="1" s="1"/>
  <c r="M356" i="1"/>
  <c r="O356" i="1" s="1"/>
  <c r="M357" i="1"/>
  <c r="O357" i="1" s="1"/>
  <c r="M358" i="1"/>
  <c r="O358" i="1" s="1"/>
  <c r="M359" i="1"/>
  <c r="O359" i="1" s="1"/>
  <c r="M360" i="1"/>
  <c r="O360" i="1" s="1"/>
  <c r="M361" i="1"/>
  <c r="O361" i="1" s="1"/>
  <c r="M362" i="1"/>
  <c r="O362" i="1" s="1"/>
  <c r="M363" i="1"/>
  <c r="O363" i="1" s="1"/>
  <c r="M364" i="1"/>
  <c r="O364" i="1" s="1"/>
  <c r="M365" i="1"/>
  <c r="O365" i="1" s="1"/>
  <c r="M366" i="1"/>
  <c r="O366" i="1" s="1"/>
  <c r="M367" i="1"/>
  <c r="O367" i="1" s="1"/>
  <c r="M368" i="1"/>
  <c r="O368" i="1" s="1"/>
  <c r="M369" i="1"/>
  <c r="O369" i="1" s="1"/>
  <c r="M370" i="1"/>
  <c r="O370" i="1" s="1"/>
  <c r="M371" i="1"/>
  <c r="O371" i="1" s="1"/>
  <c r="M372" i="1"/>
  <c r="O372" i="1" s="1"/>
  <c r="M373" i="1"/>
  <c r="O373" i="1" s="1"/>
  <c r="M374" i="1"/>
  <c r="O374" i="1" s="1"/>
  <c r="M375" i="1"/>
  <c r="O375" i="1" s="1"/>
  <c r="M376" i="1"/>
  <c r="O376" i="1" s="1"/>
  <c r="M377" i="1"/>
  <c r="O377" i="1" s="1"/>
  <c r="M378" i="1"/>
  <c r="O378" i="1" s="1"/>
  <c r="M379" i="1"/>
  <c r="O379" i="1" s="1"/>
  <c r="M380" i="1"/>
  <c r="O380" i="1" s="1"/>
  <c r="M381" i="1"/>
  <c r="O381" i="1" s="1"/>
  <c r="M382" i="1"/>
  <c r="O382" i="1" s="1"/>
  <c r="M383" i="1"/>
  <c r="O383" i="1" s="1"/>
  <c r="M384" i="1"/>
  <c r="O384" i="1" s="1"/>
  <c r="M385" i="1"/>
  <c r="O385" i="1" s="1"/>
  <c r="M386" i="1"/>
  <c r="O386" i="1" s="1"/>
  <c r="M387" i="1"/>
  <c r="O387" i="1" s="1"/>
  <c r="M388" i="1"/>
  <c r="O388" i="1" s="1"/>
  <c r="M389" i="1"/>
  <c r="O389" i="1" s="1"/>
  <c r="M390" i="1"/>
  <c r="O390" i="1" s="1"/>
  <c r="M391" i="1"/>
  <c r="O391" i="1" s="1"/>
  <c r="M392" i="1"/>
  <c r="O392" i="1" s="1"/>
  <c r="M393" i="1"/>
  <c r="O393" i="1" s="1"/>
  <c r="M394" i="1"/>
  <c r="O394" i="1" s="1"/>
  <c r="M395" i="1"/>
  <c r="O395" i="1" s="1"/>
  <c r="M396" i="1"/>
  <c r="O396" i="1" s="1"/>
  <c r="M397" i="1"/>
  <c r="O397" i="1" s="1"/>
  <c r="M398" i="1"/>
  <c r="O398" i="1" s="1"/>
  <c r="M399" i="1"/>
  <c r="O399" i="1" s="1"/>
  <c r="M400" i="1"/>
  <c r="O400" i="1" s="1"/>
  <c r="M401" i="1"/>
  <c r="O401" i="1" s="1"/>
  <c r="M402" i="1"/>
  <c r="O402" i="1" s="1"/>
  <c r="M403" i="1"/>
  <c r="O403" i="1" s="1"/>
  <c r="M404" i="1"/>
  <c r="O404" i="1" s="1"/>
  <c r="M405" i="1"/>
  <c r="O405" i="1" s="1"/>
  <c r="M406" i="1"/>
  <c r="O406" i="1" s="1"/>
  <c r="M407" i="1"/>
  <c r="O407" i="1" s="1"/>
  <c r="M408" i="1"/>
  <c r="O408" i="1" s="1"/>
  <c r="M409" i="1"/>
  <c r="O409" i="1" s="1"/>
  <c r="M410" i="1"/>
  <c r="O410" i="1" s="1"/>
  <c r="M411" i="1"/>
  <c r="O411" i="1" s="1"/>
  <c r="M412" i="1"/>
  <c r="O412" i="1" s="1"/>
  <c r="M413" i="1"/>
  <c r="O413" i="1" s="1"/>
  <c r="M414" i="1"/>
  <c r="O414" i="1" s="1"/>
  <c r="M415" i="1"/>
  <c r="O415" i="1" s="1"/>
  <c r="M416" i="1"/>
  <c r="O416" i="1" s="1"/>
  <c r="M417" i="1"/>
  <c r="O417" i="1" s="1"/>
  <c r="M418" i="1"/>
  <c r="O418" i="1" s="1"/>
  <c r="M419" i="1"/>
  <c r="O419" i="1" s="1"/>
  <c r="M420" i="1"/>
  <c r="O420" i="1" s="1"/>
  <c r="M421" i="1"/>
  <c r="O421" i="1" s="1"/>
  <c r="M422" i="1"/>
  <c r="O422" i="1" s="1"/>
  <c r="M423" i="1"/>
  <c r="O423" i="1" s="1"/>
  <c r="M424" i="1"/>
  <c r="O424" i="1" s="1"/>
  <c r="M425" i="1"/>
  <c r="O425" i="1" s="1"/>
  <c r="M426" i="1"/>
  <c r="O426" i="1" s="1"/>
  <c r="M427" i="1"/>
  <c r="O427" i="1" s="1"/>
  <c r="M428" i="1"/>
  <c r="O428" i="1" s="1"/>
  <c r="M429" i="1"/>
  <c r="O429" i="1" s="1"/>
  <c r="M430" i="1"/>
  <c r="O430" i="1" s="1"/>
  <c r="M431" i="1"/>
  <c r="O431" i="1" s="1"/>
  <c r="M432" i="1"/>
  <c r="O432" i="1" s="1"/>
  <c r="M433" i="1"/>
  <c r="O433" i="1" s="1"/>
  <c r="M434" i="1"/>
  <c r="O434" i="1" s="1"/>
  <c r="M435" i="1"/>
  <c r="O435" i="1" s="1"/>
  <c r="M436" i="1"/>
  <c r="O436" i="1" s="1"/>
  <c r="M437" i="1"/>
  <c r="O437" i="1" s="1"/>
  <c r="M438" i="1"/>
  <c r="O438" i="1" s="1"/>
  <c r="M439" i="1"/>
  <c r="O439" i="1" s="1"/>
  <c r="M440" i="1"/>
  <c r="O440" i="1" s="1"/>
  <c r="M441" i="1"/>
  <c r="O441" i="1" s="1"/>
  <c r="M442" i="1"/>
  <c r="O442" i="1" s="1"/>
  <c r="M443" i="1"/>
  <c r="O443" i="1" s="1"/>
  <c r="M444" i="1"/>
  <c r="O444" i="1" s="1"/>
  <c r="M445" i="1"/>
  <c r="O445" i="1" s="1"/>
  <c r="M446" i="1"/>
  <c r="O446" i="1" s="1"/>
  <c r="M447" i="1"/>
  <c r="O447" i="1" s="1"/>
  <c r="M448" i="1"/>
  <c r="O448" i="1" s="1"/>
  <c r="M449" i="1"/>
  <c r="O449" i="1" s="1"/>
  <c r="M450" i="1"/>
  <c r="O450" i="1" s="1"/>
  <c r="M451" i="1"/>
  <c r="O451" i="1" s="1"/>
  <c r="M452" i="1"/>
  <c r="O452" i="1" s="1"/>
  <c r="M453" i="1"/>
  <c r="O453" i="1" s="1"/>
  <c r="M454" i="1"/>
  <c r="O454" i="1" s="1"/>
  <c r="M455" i="1"/>
  <c r="O455" i="1" s="1"/>
  <c r="M456" i="1"/>
  <c r="O456" i="1" s="1"/>
  <c r="M457" i="1"/>
  <c r="O457" i="1" s="1"/>
  <c r="M458" i="1"/>
  <c r="O458" i="1" s="1"/>
  <c r="M459" i="1"/>
  <c r="O459" i="1" s="1"/>
  <c r="M460" i="1"/>
  <c r="O460" i="1" s="1"/>
  <c r="M461" i="1"/>
  <c r="O461" i="1" s="1"/>
  <c r="M462" i="1"/>
  <c r="O462" i="1" s="1"/>
  <c r="M463" i="1"/>
  <c r="O463" i="1" s="1"/>
  <c r="M464" i="1"/>
  <c r="O464" i="1" s="1"/>
  <c r="M465" i="1"/>
  <c r="O465" i="1" s="1"/>
  <c r="M466" i="1"/>
  <c r="O466" i="1" s="1"/>
  <c r="M467" i="1"/>
  <c r="O467" i="1" s="1"/>
  <c r="M468" i="1"/>
  <c r="O468" i="1" s="1"/>
  <c r="M469" i="1"/>
  <c r="O469" i="1" s="1"/>
  <c r="M470" i="1"/>
  <c r="O470" i="1" s="1"/>
  <c r="M471" i="1"/>
  <c r="O471" i="1" s="1"/>
  <c r="M472" i="1"/>
  <c r="O472" i="1" s="1"/>
  <c r="M473" i="1"/>
  <c r="O473" i="1" s="1"/>
  <c r="M474" i="1"/>
  <c r="O474" i="1" s="1"/>
  <c r="M475" i="1"/>
  <c r="O475" i="1" s="1"/>
  <c r="M476" i="1"/>
  <c r="O476" i="1" s="1"/>
  <c r="M477" i="1"/>
  <c r="O477" i="1" s="1"/>
  <c r="M478" i="1"/>
  <c r="O478" i="1" s="1"/>
  <c r="M479" i="1"/>
  <c r="O479" i="1" s="1"/>
  <c r="M480" i="1"/>
  <c r="O480" i="1" s="1"/>
  <c r="M481" i="1"/>
  <c r="O481" i="1" s="1"/>
  <c r="M482" i="1"/>
  <c r="O482" i="1" s="1"/>
  <c r="M483" i="1"/>
  <c r="O483" i="1" s="1"/>
  <c r="M484" i="1"/>
  <c r="O484" i="1" s="1"/>
  <c r="M485" i="1"/>
  <c r="O485" i="1" s="1"/>
  <c r="M486" i="1"/>
  <c r="O486" i="1" s="1"/>
  <c r="M487" i="1"/>
  <c r="O487" i="1" s="1"/>
  <c r="M488" i="1"/>
  <c r="O488" i="1" s="1"/>
  <c r="M489" i="1"/>
  <c r="O489" i="1" s="1"/>
  <c r="M490" i="1"/>
  <c r="O490" i="1" s="1"/>
  <c r="M491" i="1"/>
  <c r="O491" i="1" s="1"/>
  <c r="M492" i="1"/>
  <c r="O492" i="1" s="1"/>
  <c r="M493" i="1"/>
  <c r="O493" i="1" s="1"/>
  <c r="M494" i="1"/>
  <c r="O494" i="1" s="1"/>
  <c r="M495" i="1"/>
  <c r="O495" i="1" s="1"/>
  <c r="M496" i="1"/>
  <c r="O496" i="1" s="1"/>
  <c r="M497" i="1"/>
  <c r="O497" i="1" s="1"/>
  <c r="M498" i="1"/>
  <c r="O498" i="1" s="1"/>
  <c r="M499" i="1"/>
  <c r="O499" i="1" s="1"/>
  <c r="M500" i="1"/>
  <c r="O500" i="1" s="1"/>
  <c r="M501" i="1"/>
  <c r="O501" i="1" s="1"/>
  <c r="M502" i="1"/>
  <c r="O502" i="1" s="1"/>
  <c r="M503" i="1"/>
  <c r="O503" i="1" s="1"/>
  <c r="M504" i="1"/>
  <c r="O504" i="1" s="1"/>
  <c r="M505" i="1"/>
  <c r="O505" i="1" s="1"/>
  <c r="M506" i="1"/>
  <c r="O506" i="1" s="1"/>
  <c r="M507" i="1"/>
  <c r="O507" i="1" s="1"/>
  <c r="M508" i="1"/>
  <c r="O508" i="1" s="1"/>
  <c r="M509" i="1"/>
  <c r="O509" i="1" s="1"/>
  <c r="M510" i="1"/>
  <c r="O510" i="1" s="1"/>
  <c r="M511" i="1"/>
  <c r="O511" i="1" s="1"/>
  <c r="M512" i="1"/>
  <c r="O512" i="1" s="1"/>
  <c r="M513" i="1"/>
  <c r="O513" i="1" s="1"/>
  <c r="M514" i="1"/>
  <c r="O514" i="1" s="1"/>
  <c r="M515" i="1"/>
  <c r="O515" i="1" s="1"/>
  <c r="M516" i="1"/>
  <c r="O516" i="1" s="1"/>
  <c r="M517" i="1"/>
  <c r="O517" i="1" s="1"/>
  <c r="M518" i="1"/>
  <c r="O518" i="1" s="1"/>
  <c r="M519" i="1"/>
  <c r="O519" i="1" s="1"/>
  <c r="M520" i="1"/>
  <c r="O520" i="1" s="1"/>
  <c r="M521" i="1"/>
  <c r="O521" i="1" s="1"/>
  <c r="M522" i="1"/>
  <c r="O522" i="1" s="1"/>
  <c r="M523" i="1"/>
  <c r="O523" i="1" s="1"/>
  <c r="M524" i="1"/>
  <c r="O524" i="1" s="1"/>
  <c r="M525" i="1"/>
  <c r="O525" i="1" s="1"/>
  <c r="M526" i="1"/>
  <c r="O526" i="1" s="1"/>
  <c r="M527" i="1"/>
  <c r="O527" i="1" s="1"/>
  <c r="M528" i="1"/>
  <c r="O528" i="1" s="1"/>
  <c r="M529" i="1"/>
  <c r="O529" i="1" s="1"/>
  <c r="M530" i="1"/>
  <c r="O530" i="1" s="1"/>
  <c r="M531" i="1"/>
  <c r="O531" i="1" s="1"/>
  <c r="M532" i="1"/>
  <c r="O532" i="1" s="1"/>
  <c r="M533" i="1"/>
  <c r="O533" i="1" s="1"/>
  <c r="M534" i="1"/>
  <c r="O534" i="1" s="1"/>
  <c r="M535" i="1"/>
  <c r="O535" i="1" s="1"/>
  <c r="M536" i="1"/>
  <c r="O536" i="1" s="1"/>
  <c r="M537" i="1"/>
  <c r="O537" i="1" s="1"/>
  <c r="M538" i="1"/>
  <c r="O538" i="1" s="1"/>
  <c r="M539" i="1"/>
  <c r="O539" i="1" s="1"/>
  <c r="M540" i="1"/>
  <c r="O540" i="1" s="1"/>
  <c r="M541" i="1"/>
  <c r="O541" i="1" s="1"/>
  <c r="M542" i="1"/>
  <c r="O542" i="1" s="1"/>
  <c r="M543" i="1"/>
  <c r="O543" i="1" s="1"/>
  <c r="M544" i="1"/>
  <c r="O544" i="1" s="1"/>
  <c r="M545" i="1"/>
  <c r="O545" i="1" s="1"/>
  <c r="M546" i="1"/>
  <c r="O546" i="1" s="1"/>
  <c r="M547" i="1"/>
  <c r="O547" i="1" s="1"/>
  <c r="M548" i="1"/>
  <c r="O548" i="1" s="1"/>
  <c r="M549" i="1"/>
  <c r="O549" i="1" s="1"/>
  <c r="M550" i="1"/>
  <c r="O550" i="1" s="1"/>
  <c r="M551" i="1"/>
  <c r="O551" i="1" s="1"/>
  <c r="M552" i="1"/>
  <c r="O552" i="1" s="1"/>
  <c r="M553" i="1"/>
  <c r="O553" i="1" s="1"/>
  <c r="M554" i="1"/>
  <c r="O554" i="1" s="1"/>
  <c r="M555" i="1"/>
  <c r="O555" i="1" s="1"/>
  <c r="M556" i="1"/>
  <c r="O556" i="1" s="1"/>
  <c r="M557" i="1"/>
  <c r="O557" i="1" s="1"/>
  <c r="M558" i="1"/>
  <c r="O558" i="1" s="1"/>
  <c r="M559" i="1"/>
  <c r="O559" i="1" s="1"/>
  <c r="M560" i="1"/>
  <c r="O560" i="1" s="1"/>
  <c r="M561" i="1"/>
  <c r="O561" i="1" s="1"/>
  <c r="M562" i="1"/>
  <c r="O562" i="1" s="1"/>
  <c r="M563" i="1"/>
  <c r="O563" i="1" s="1"/>
  <c r="M564" i="1"/>
  <c r="O564" i="1" s="1"/>
  <c r="M565" i="1"/>
  <c r="O565" i="1" s="1"/>
  <c r="M566" i="1"/>
  <c r="O566" i="1" s="1"/>
  <c r="M567" i="1"/>
  <c r="O567" i="1" s="1"/>
  <c r="M568" i="1"/>
  <c r="O568" i="1" s="1"/>
  <c r="M569" i="1"/>
  <c r="O569" i="1" s="1"/>
  <c r="M570" i="1"/>
  <c r="O570" i="1" s="1"/>
  <c r="M571" i="1"/>
  <c r="O571" i="1" s="1"/>
  <c r="M572" i="1"/>
  <c r="O572" i="1" s="1"/>
  <c r="M573" i="1"/>
  <c r="O573" i="1" s="1"/>
  <c r="M574" i="1"/>
  <c r="O574" i="1" s="1"/>
  <c r="M575" i="1"/>
  <c r="O575" i="1" s="1"/>
  <c r="M576" i="1"/>
  <c r="O576" i="1" s="1"/>
  <c r="M577" i="1"/>
  <c r="O577" i="1" s="1"/>
  <c r="M578" i="1"/>
  <c r="O578" i="1" s="1"/>
  <c r="M579" i="1"/>
  <c r="O579" i="1" s="1"/>
  <c r="M580" i="1"/>
  <c r="O580" i="1" s="1"/>
  <c r="M581" i="1"/>
  <c r="O581" i="1" s="1"/>
  <c r="M582" i="1"/>
  <c r="O582" i="1" s="1"/>
  <c r="M583" i="1"/>
  <c r="O583" i="1" s="1"/>
  <c r="M584" i="1"/>
  <c r="O584" i="1" s="1"/>
  <c r="M585" i="1"/>
  <c r="O585" i="1" s="1"/>
  <c r="M586" i="1"/>
  <c r="O586" i="1" s="1"/>
  <c r="M587" i="1"/>
  <c r="O587" i="1" s="1"/>
  <c r="M588" i="1"/>
  <c r="O588" i="1" s="1"/>
  <c r="M589" i="1"/>
  <c r="O589" i="1" s="1"/>
  <c r="M590" i="1"/>
  <c r="O590" i="1" s="1"/>
  <c r="M591" i="1"/>
  <c r="O591" i="1" s="1"/>
  <c r="M592" i="1"/>
  <c r="O592" i="1" s="1"/>
  <c r="M593" i="1"/>
  <c r="O593" i="1" s="1"/>
  <c r="M594" i="1"/>
  <c r="O594" i="1" s="1"/>
  <c r="M595" i="1"/>
  <c r="O595" i="1" s="1"/>
  <c r="M596" i="1"/>
  <c r="O596" i="1" s="1"/>
  <c r="M597" i="1"/>
  <c r="O597" i="1" s="1"/>
  <c r="M598" i="1"/>
  <c r="O598" i="1" s="1"/>
  <c r="M599" i="1"/>
  <c r="O599" i="1" s="1"/>
  <c r="M600" i="1"/>
  <c r="O600" i="1" s="1"/>
  <c r="M601" i="1"/>
  <c r="O601" i="1" s="1"/>
  <c r="M602" i="1"/>
  <c r="O602" i="1" s="1"/>
  <c r="M603" i="1"/>
  <c r="O603" i="1" s="1"/>
  <c r="M604" i="1"/>
  <c r="O604" i="1" s="1"/>
  <c r="M605" i="1"/>
  <c r="O605" i="1" s="1"/>
  <c r="M606" i="1"/>
  <c r="O606" i="1" s="1"/>
  <c r="M607" i="1"/>
  <c r="O607" i="1" s="1"/>
  <c r="M608" i="1"/>
  <c r="O608" i="1" s="1"/>
  <c r="M609" i="1"/>
  <c r="O609" i="1" s="1"/>
  <c r="M610" i="1"/>
  <c r="O610" i="1" s="1"/>
  <c r="M611" i="1"/>
  <c r="O611" i="1" s="1"/>
  <c r="M612" i="1"/>
  <c r="O612" i="1" s="1"/>
  <c r="M613" i="1"/>
  <c r="O613" i="1" s="1"/>
  <c r="M614" i="1"/>
  <c r="O614" i="1" s="1"/>
  <c r="M615" i="1"/>
  <c r="O615" i="1" s="1"/>
  <c r="M616" i="1"/>
  <c r="O616" i="1" s="1"/>
  <c r="M617" i="1"/>
  <c r="O617" i="1" s="1"/>
  <c r="M618" i="1"/>
  <c r="O618" i="1" s="1"/>
  <c r="M619" i="1"/>
  <c r="O619" i="1" s="1"/>
  <c r="M620" i="1"/>
  <c r="O620" i="1" s="1"/>
  <c r="M621" i="1"/>
  <c r="O621" i="1" s="1"/>
  <c r="M622" i="1"/>
  <c r="O622" i="1" s="1"/>
  <c r="M623" i="1"/>
  <c r="O623" i="1" s="1"/>
  <c r="M624" i="1"/>
  <c r="O624" i="1" s="1"/>
  <c r="M625" i="1"/>
  <c r="O625" i="1" s="1"/>
  <c r="M626" i="1"/>
  <c r="O626" i="1" s="1"/>
  <c r="M627" i="1"/>
  <c r="O627" i="1" s="1"/>
  <c r="M628" i="1"/>
  <c r="O628" i="1" s="1"/>
  <c r="M629" i="1"/>
  <c r="O629" i="1" s="1"/>
  <c r="M630" i="1"/>
  <c r="O630" i="1" s="1"/>
  <c r="M631" i="1"/>
  <c r="O631" i="1" s="1"/>
  <c r="M632" i="1"/>
  <c r="O632" i="1" s="1"/>
  <c r="M633" i="1"/>
  <c r="O633" i="1" s="1"/>
  <c r="M634" i="1"/>
  <c r="O634" i="1" s="1"/>
  <c r="M635" i="1"/>
  <c r="O635" i="1" s="1"/>
  <c r="M636" i="1"/>
  <c r="O636" i="1" s="1"/>
  <c r="M637" i="1"/>
  <c r="O637" i="1" s="1"/>
  <c r="M638" i="1"/>
  <c r="O638" i="1" s="1"/>
  <c r="M639" i="1"/>
  <c r="O639" i="1" s="1"/>
  <c r="M640" i="1"/>
  <c r="O640" i="1" s="1"/>
  <c r="M641" i="1"/>
  <c r="O641" i="1" s="1"/>
  <c r="M642" i="1"/>
  <c r="O642" i="1" s="1"/>
  <c r="M643" i="1"/>
  <c r="O643" i="1" s="1"/>
  <c r="M644" i="1"/>
  <c r="O644" i="1" s="1"/>
  <c r="M645" i="1"/>
  <c r="O645" i="1" s="1"/>
  <c r="M646" i="1"/>
  <c r="O646" i="1" s="1"/>
  <c r="M647" i="1"/>
  <c r="O647" i="1" s="1"/>
  <c r="M648" i="1"/>
  <c r="O648" i="1" s="1"/>
  <c r="M649" i="1"/>
  <c r="O649" i="1" s="1"/>
  <c r="M650" i="1"/>
  <c r="O650" i="1" s="1"/>
  <c r="M651" i="1"/>
  <c r="O651" i="1" s="1"/>
  <c r="M652" i="1"/>
  <c r="O652" i="1" s="1"/>
  <c r="M653" i="1"/>
  <c r="O653" i="1" s="1"/>
  <c r="M654" i="1"/>
  <c r="O654" i="1" s="1"/>
  <c r="M655" i="1"/>
  <c r="O655" i="1" s="1"/>
  <c r="M656" i="1"/>
  <c r="O656" i="1" s="1"/>
  <c r="M657" i="1"/>
  <c r="O657" i="1" s="1"/>
  <c r="M658" i="1"/>
  <c r="O658" i="1" s="1"/>
  <c r="M659" i="1"/>
  <c r="O659" i="1" s="1"/>
  <c r="M660" i="1"/>
  <c r="O660" i="1" s="1"/>
  <c r="M661" i="1"/>
  <c r="O661" i="1" s="1"/>
  <c r="M662" i="1"/>
  <c r="O662" i="1" s="1"/>
  <c r="M663" i="1"/>
  <c r="O663" i="1" s="1"/>
  <c r="M664" i="1"/>
  <c r="O664" i="1" s="1"/>
  <c r="M665" i="1"/>
  <c r="O665" i="1" s="1"/>
  <c r="M666" i="1"/>
  <c r="O666" i="1" s="1"/>
  <c r="M667" i="1"/>
  <c r="O667" i="1" s="1"/>
  <c r="M668" i="1"/>
  <c r="O668" i="1" s="1"/>
  <c r="M669" i="1"/>
  <c r="O669" i="1" s="1"/>
  <c r="M670" i="1"/>
  <c r="O670" i="1" s="1"/>
  <c r="M671" i="1"/>
  <c r="O671" i="1" s="1"/>
  <c r="M672" i="1"/>
  <c r="O672" i="1" s="1"/>
  <c r="M673" i="1"/>
  <c r="O673" i="1" s="1"/>
  <c r="M674" i="1"/>
  <c r="O674" i="1" s="1"/>
  <c r="M675" i="1"/>
  <c r="O675" i="1" s="1"/>
  <c r="M676" i="1"/>
  <c r="O676" i="1" s="1"/>
  <c r="M677" i="1"/>
  <c r="O677" i="1" s="1"/>
  <c r="M678" i="1"/>
  <c r="O678" i="1" s="1"/>
  <c r="M679" i="1"/>
  <c r="O679" i="1" s="1"/>
  <c r="M680" i="1"/>
  <c r="O680" i="1" s="1"/>
  <c r="M681" i="1"/>
  <c r="O681" i="1" s="1"/>
  <c r="M682" i="1"/>
  <c r="O682" i="1" s="1"/>
  <c r="M683" i="1"/>
  <c r="O683" i="1" s="1"/>
  <c r="M684" i="1"/>
  <c r="O684" i="1" s="1"/>
  <c r="M685" i="1"/>
  <c r="O685" i="1" s="1"/>
  <c r="M686" i="1"/>
  <c r="O686" i="1" s="1"/>
  <c r="M687" i="1"/>
  <c r="O687" i="1" s="1"/>
  <c r="M688" i="1"/>
  <c r="O688" i="1" s="1"/>
  <c r="M689" i="1"/>
  <c r="O689" i="1" s="1"/>
  <c r="M690" i="1"/>
  <c r="O690" i="1" s="1"/>
  <c r="M691" i="1"/>
  <c r="O691" i="1" s="1"/>
  <c r="M692" i="1"/>
  <c r="O692" i="1" s="1"/>
  <c r="M693" i="1"/>
  <c r="O693" i="1" s="1"/>
  <c r="M694" i="1"/>
  <c r="O694" i="1" s="1"/>
  <c r="M695" i="1"/>
  <c r="O695" i="1" s="1"/>
  <c r="M696" i="1"/>
  <c r="O696" i="1" s="1"/>
  <c r="M697" i="1"/>
  <c r="O697" i="1" s="1"/>
  <c r="M698" i="1"/>
  <c r="O698" i="1" s="1"/>
  <c r="M699" i="1"/>
  <c r="O699" i="1" s="1"/>
  <c r="M700" i="1"/>
  <c r="O700" i="1" s="1"/>
  <c r="M701" i="1"/>
  <c r="O701" i="1" s="1"/>
  <c r="M702" i="1"/>
  <c r="O702" i="1" s="1"/>
  <c r="M703" i="1"/>
  <c r="O703" i="1" s="1"/>
  <c r="M704" i="1"/>
  <c r="O704" i="1" s="1"/>
  <c r="M705" i="1"/>
  <c r="O705" i="1" s="1"/>
  <c r="M706" i="1"/>
  <c r="O706" i="1" s="1"/>
  <c r="M707" i="1"/>
  <c r="O707" i="1" s="1"/>
  <c r="M708" i="1"/>
  <c r="O708" i="1" s="1"/>
  <c r="M709" i="1"/>
  <c r="O709" i="1" s="1"/>
  <c r="M710" i="1"/>
  <c r="O710" i="1" s="1"/>
  <c r="M711" i="1"/>
  <c r="O711" i="1" s="1"/>
  <c r="M712" i="1"/>
  <c r="O712" i="1" s="1"/>
  <c r="M713" i="1"/>
  <c r="O713" i="1" s="1"/>
  <c r="M714" i="1"/>
  <c r="O714" i="1" s="1"/>
  <c r="M715" i="1"/>
  <c r="O715" i="1" s="1"/>
  <c r="M716" i="1"/>
  <c r="O716" i="1" s="1"/>
  <c r="M717" i="1"/>
  <c r="O717" i="1" s="1"/>
  <c r="M718" i="1"/>
  <c r="O718" i="1" s="1"/>
  <c r="M719" i="1"/>
  <c r="O719" i="1" s="1"/>
  <c r="M720" i="1"/>
  <c r="O720" i="1" s="1"/>
  <c r="M721" i="1"/>
  <c r="O721" i="1" s="1"/>
  <c r="M722" i="1"/>
  <c r="O722" i="1" s="1"/>
  <c r="M723" i="1"/>
  <c r="O723" i="1" s="1"/>
  <c r="M724" i="1"/>
  <c r="O724" i="1" s="1"/>
  <c r="M725" i="1"/>
  <c r="O725" i="1" s="1"/>
  <c r="M726" i="1"/>
  <c r="O726" i="1" s="1"/>
  <c r="M727" i="1"/>
  <c r="O727" i="1" s="1"/>
  <c r="M728" i="1"/>
  <c r="O728" i="1" s="1"/>
  <c r="M729" i="1"/>
  <c r="O729" i="1" s="1"/>
  <c r="M730" i="1"/>
  <c r="O730" i="1" s="1"/>
  <c r="M731" i="1"/>
  <c r="O731" i="1" s="1"/>
  <c r="M732" i="1"/>
  <c r="O732" i="1" s="1"/>
  <c r="M733" i="1"/>
  <c r="O733" i="1" s="1"/>
  <c r="M734" i="1"/>
  <c r="O734" i="1" s="1"/>
  <c r="M735" i="1"/>
  <c r="O735" i="1" s="1"/>
  <c r="M736" i="1"/>
  <c r="O736" i="1" s="1"/>
  <c r="M737" i="1"/>
  <c r="O737" i="1" s="1"/>
  <c r="M738" i="1"/>
  <c r="O738" i="1" s="1"/>
  <c r="M739" i="1"/>
  <c r="O739" i="1" s="1"/>
  <c r="M740" i="1"/>
  <c r="O740" i="1" s="1"/>
  <c r="M741" i="1"/>
  <c r="O741" i="1" s="1"/>
  <c r="M742" i="1"/>
  <c r="O742" i="1" s="1"/>
  <c r="M743" i="1"/>
  <c r="O743" i="1" s="1"/>
  <c r="M744" i="1"/>
  <c r="O744" i="1" s="1"/>
  <c r="M745" i="1"/>
  <c r="O745" i="1" s="1"/>
  <c r="M746" i="1"/>
  <c r="O746" i="1" s="1"/>
  <c r="M747" i="1"/>
  <c r="O747" i="1" s="1"/>
  <c r="M748" i="1"/>
  <c r="O748" i="1" s="1"/>
  <c r="M749" i="1"/>
  <c r="O749" i="1" s="1"/>
  <c r="M750" i="1"/>
  <c r="O750" i="1" s="1"/>
  <c r="M751" i="1"/>
  <c r="O751" i="1" s="1"/>
  <c r="M752" i="1"/>
  <c r="O752" i="1" s="1"/>
  <c r="M753" i="1"/>
  <c r="O753" i="1" s="1"/>
  <c r="M754" i="1"/>
  <c r="O754" i="1" s="1"/>
  <c r="M755" i="1"/>
  <c r="O755" i="1" s="1"/>
  <c r="M756" i="1"/>
  <c r="O756" i="1" s="1"/>
  <c r="M757" i="1"/>
  <c r="O757" i="1" s="1"/>
  <c r="M758" i="1"/>
  <c r="O758" i="1" s="1"/>
  <c r="M759" i="1"/>
  <c r="O759" i="1" s="1"/>
  <c r="M760" i="1"/>
  <c r="O760" i="1" s="1"/>
  <c r="M761" i="1"/>
  <c r="O761" i="1" s="1"/>
  <c r="M762" i="1"/>
  <c r="O762" i="1" s="1"/>
  <c r="M763" i="1"/>
  <c r="O763" i="1" s="1"/>
  <c r="M764" i="1"/>
  <c r="O764" i="1" s="1"/>
  <c r="M765" i="1"/>
  <c r="O765" i="1" s="1"/>
  <c r="M766" i="1"/>
  <c r="O766" i="1" s="1"/>
  <c r="M767" i="1"/>
  <c r="O767" i="1" s="1"/>
  <c r="M768" i="1"/>
  <c r="O768" i="1" s="1"/>
  <c r="M769" i="1"/>
  <c r="O769" i="1" s="1"/>
  <c r="M770" i="1"/>
  <c r="O770" i="1" s="1"/>
  <c r="M771" i="1"/>
  <c r="O771" i="1" s="1"/>
  <c r="M772" i="1"/>
  <c r="O772" i="1" s="1"/>
  <c r="M773" i="1"/>
  <c r="O773" i="1" s="1"/>
  <c r="M774" i="1"/>
  <c r="O774" i="1" s="1"/>
  <c r="M775" i="1"/>
  <c r="O775" i="1" s="1"/>
  <c r="M776" i="1"/>
  <c r="O776" i="1" s="1"/>
  <c r="M777" i="1"/>
  <c r="O777" i="1" s="1"/>
  <c r="M778" i="1"/>
  <c r="O778" i="1" s="1"/>
  <c r="M779" i="1"/>
  <c r="O779" i="1" s="1"/>
  <c r="M780" i="1"/>
  <c r="O780" i="1" s="1"/>
  <c r="M781" i="1"/>
  <c r="O781" i="1" s="1"/>
  <c r="M782" i="1"/>
  <c r="O782" i="1" s="1"/>
  <c r="M783" i="1"/>
  <c r="O783" i="1" s="1"/>
  <c r="M784" i="1"/>
  <c r="O784" i="1" s="1"/>
  <c r="M785" i="1"/>
  <c r="O785" i="1" s="1"/>
  <c r="M786" i="1"/>
  <c r="O786" i="1" s="1"/>
  <c r="M787" i="1"/>
  <c r="O787" i="1" s="1"/>
  <c r="M788" i="1"/>
  <c r="O788" i="1" s="1"/>
  <c r="M789" i="1"/>
  <c r="O789" i="1" s="1"/>
  <c r="M790" i="1"/>
  <c r="O790" i="1" s="1"/>
  <c r="M791" i="1"/>
  <c r="O791" i="1" s="1"/>
  <c r="M792" i="1"/>
  <c r="O792" i="1" s="1"/>
  <c r="M793" i="1"/>
  <c r="O793" i="1" s="1"/>
  <c r="M794" i="1"/>
  <c r="O794" i="1" s="1"/>
  <c r="M795" i="1"/>
  <c r="O795" i="1" s="1"/>
  <c r="M796" i="1"/>
  <c r="O796" i="1" s="1"/>
  <c r="M797" i="1"/>
  <c r="O797" i="1" s="1"/>
  <c r="M798" i="1"/>
  <c r="O798" i="1" s="1"/>
  <c r="M799" i="1"/>
  <c r="O799" i="1" s="1"/>
  <c r="M800" i="1"/>
  <c r="O800" i="1" s="1"/>
  <c r="M801" i="1"/>
  <c r="O801" i="1" s="1"/>
  <c r="M802" i="1"/>
  <c r="O802" i="1" s="1"/>
  <c r="M803" i="1"/>
  <c r="O803" i="1" s="1"/>
  <c r="M804" i="1"/>
  <c r="O804" i="1" s="1"/>
  <c r="M805" i="1"/>
  <c r="O805" i="1" s="1"/>
  <c r="M806" i="1"/>
  <c r="O806" i="1" s="1"/>
  <c r="M807" i="1"/>
  <c r="O807" i="1" s="1"/>
  <c r="M808" i="1"/>
  <c r="O808" i="1" s="1"/>
  <c r="M809" i="1"/>
  <c r="O809" i="1" s="1"/>
  <c r="M810" i="1"/>
  <c r="O810" i="1" s="1"/>
  <c r="M811" i="1"/>
  <c r="O811" i="1" s="1"/>
  <c r="M812" i="1"/>
  <c r="O812" i="1" s="1"/>
  <c r="M813" i="1"/>
  <c r="O813" i="1" s="1"/>
  <c r="M814" i="1"/>
  <c r="O814" i="1" s="1"/>
  <c r="M815" i="1"/>
  <c r="O815" i="1" s="1"/>
  <c r="M816" i="1"/>
  <c r="O816" i="1" s="1"/>
  <c r="M817" i="1"/>
  <c r="O817" i="1" s="1"/>
  <c r="M818" i="1"/>
  <c r="O818" i="1" s="1"/>
  <c r="M819" i="1"/>
  <c r="O819" i="1" s="1"/>
  <c r="M820" i="1"/>
  <c r="O820" i="1" s="1"/>
  <c r="M821" i="1"/>
  <c r="O821" i="1" s="1"/>
  <c r="M822" i="1"/>
  <c r="O822" i="1" s="1"/>
  <c r="M823" i="1"/>
  <c r="O823" i="1" s="1"/>
  <c r="M824" i="1"/>
  <c r="O824" i="1" s="1"/>
  <c r="M825" i="1"/>
  <c r="O825" i="1" s="1"/>
  <c r="M826" i="1"/>
  <c r="O826" i="1" s="1"/>
  <c r="M827" i="1"/>
  <c r="O827" i="1" s="1"/>
  <c r="M828" i="1"/>
  <c r="O828" i="1" s="1"/>
  <c r="M829" i="1"/>
  <c r="O829" i="1" s="1"/>
  <c r="M830" i="1"/>
  <c r="O830" i="1" s="1"/>
  <c r="M831" i="1"/>
  <c r="O831" i="1" s="1"/>
  <c r="M832" i="1"/>
  <c r="O832" i="1" s="1"/>
  <c r="M833" i="1"/>
  <c r="O833" i="1" s="1"/>
  <c r="M834" i="1"/>
  <c r="O834" i="1" s="1"/>
  <c r="M835" i="1"/>
  <c r="O835" i="1" s="1"/>
  <c r="M836" i="1"/>
  <c r="O836" i="1" s="1"/>
  <c r="M837" i="1"/>
  <c r="O837" i="1" s="1"/>
  <c r="M838" i="1"/>
  <c r="O838" i="1" s="1"/>
  <c r="M839" i="1"/>
  <c r="O839" i="1" s="1"/>
  <c r="M840" i="1"/>
  <c r="O840" i="1" s="1"/>
  <c r="M841" i="1"/>
  <c r="O841" i="1" s="1"/>
  <c r="M842" i="1"/>
  <c r="O842" i="1" s="1"/>
  <c r="M843" i="1"/>
  <c r="O843" i="1" s="1"/>
  <c r="M844" i="1"/>
  <c r="O844" i="1" s="1"/>
  <c r="M845" i="1"/>
  <c r="O845" i="1" s="1"/>
  <c r="M846" i="1"/>
  <c r="O846" i="1" s="1"/>
  <c r="M847" i="1"/>
  <c r="O847" i="1" s="1"/>
  <c r="M848" i="1"/>
  <c r="O848" i="1" s="1"/>
  <c r="M849" i="1"/>
  <c r="O849" i="1" s="1"/>
  <c r="M850" i="1"/>
  <c r="O850" i="1" s="1"/>
  <c r="M851" i="1"/>
  <c r="O851" i="1" s="1"/>
  <c r="M852" i="1"/>
  <c r="O852" i="1" s="1"/>
  <c r="M853" i="1"/>
  <c r="O853" i="1" s="1"/>
  <c r="M854" i="1"/>
  <c r="O854" i="1" s="1"/>
  <c r="M855" i="1"/>
  <c r="O855" i="1" s="1"/>
  <c r="M856" i="1"/>
  <c r="O856" i="1" s="1"/>
  <c r="M857" i="1"/>
  <c r="O857" i="1" s="1"/>
  <c r="M858" i="1"/>
  <c r="O858" i="1" s="1"/>
  <c r="M859" i="1"/>
  <c r="O859" i="1" s="1"/>
  <c r="M860" i="1"/>
  <c r="O860" i="1" s="1"/>
  <c r="M861" i="1"/>
  <c r="O861" i="1" s="1"/>
  <c r="M862" i="1"/>
  <c r="O862" i="1" s="1"/>
  <c r="M863" i="1"/>
  <c r="O863" i="1" s="1"/>
  <c r="M864" i="1"/>
  <c r="O864" i="1" s="1"/>
  <c r="M865" i="1"/>
  <c r="O865" i="1" s="1"/>
  <c r="M866" i="1"/>
  <c r="O866" i="1" s="1"/>
  <c r="M867" i="1"/>
  <c r="O867" i="1" s="1"/>
  <c r="M868" i="1"/>
  <c r="O868" i="1" s="1"/>
  <c r="M869" i="1"/>
  <c r="O869" i="1" s="1"/>
  <c r="M870" i="1"/>
  <c r="O870" i="1" s="1"/>
  <c r="M871" i="1"/>
  <c r="O871" i="1" s="1"/>
  <c r="M872" i="1"/>
  <c r="O872" i="1" s="1"/>
  <c r="M873" i="1"/>
  <c r="O873" i="1" s="1"/>
  <c r="M874" i="1"/>
  <c r="O874" i="1" s="1"/>
  <c r="M875" i="1"/>
  <c r="O875" i="1" s="1"/>
  <c r="M876" i="1"/>
  <c r="O876" i="1" s="1"/>
  <c r="M877" i="1"/>
  <c r="O877" i="1" s="1"/>
  <c r="M878" i="1"/>
  <c r="O878" i="1" s="1"/>
  <c r="M879" i="1"/>
  <c r="O879" i="1" s="1"/>
  <c r="M880" i="1"/>
  <c r="O880" i="1" s="1"/>
  <c r="M881" i="1"/>
  <c r="O881" i="1" s="1"/>
  <c r="M882" i="1"/>
  <c r="O882" i="1" s="1"/>
  <c r="M883" i="1"/>
  <c r="O883" i="1" s="1"/>
  <c r="M884" i="1"/>
  <c r="O884" i="1" s="1"/>
  <c r="M885" i="1"/>
  <c r="O885" i="1" s="1"/>
  <c r="M886" i="1"/>
  <c r="O886" i="1" s="1"/>
  <c r="M887" i="1"/>
  <c r="O887" i="1" s="1"/>
  <c r="M888" i="1"/>
  <c r="O888" i="1" s="1"/>
  <c r="M889" i="1"/>
  <c r="O889" i="1" s="1"/>
  <c r="M890" i="1"/>
  <c r="O890" i="1" s="1"/>
  <c r="M891" i="1"/>
  <c r="O891" i="1" s="1"/>
  <c r="M892" i="1"/>
  <c r="O892" i="1" s="1"/>
  <c r="M893" i="1"/>
  <c r="O893" i="1" s="1"/>
  <c r="M894" i="1"/>
  <c r="O894" i="1" s="1"/>
  <c r="M895" i="1"/>
  <c r="O895" i="1" s="1"/>
  <c r="M896" i="1"/>
  <c r="O896" i="1" s="1"/>
  <c r="M897" i="1"/>
  <c r="O897" i="1" s="1"/>
  <c r="M898" i="1"/>
  <c r="O898" i="1" s="1"/>
  <c r="M899" i="1"/>
  <c r="O899" i="1" s="1"/>
  <c r="M900" i="1"/>
  <c r="O900" i="1" s="1"/>
  <c r="M901" i="1"/>
  <c r="O901" i="1" s="1"/>
  <c r="M902" i="1"/>
  <c r="O902" i="1" s="1"/>
  <c r="M903" i="1"/>
  <c r="O903" i="1" s="1"/>
  <c r="M904" i="1"/>
  <c r="O904" i="1" s="1"/>
  <c r="M905" i="1"/>
  <c r="O905" i="1" s="1"/>
  <c r="M906" i="1"/>
  <c r="O906" i="1" s="1"/>
  <c r="M907" i="1"/>
  <c r="O907" i="1" s="1"/>
  <c r="M908" i="1"/>
  <c r="O908" i="1" s="1"/>
  <c r="M909" i="1"/>
  <c r="O909" i="1" s="1"/>
  <c r="M910" i="1"/>
  <c r="O910" i="1" s="1"/>
  <c r="M911" i="1"/>
  <c r="O911" i="1" s="1"/>
  <c r="M912" i="1"/>
  <c r="O912" i="1" s="1"/>
  <c r="M913" i="1"/>
  <c r="O913" i="1" s="1"/>
  <c r="M914" i="1"/>
  <c r="O914" i="1" s="1"/>
  <c r="M915" i="1"/>
  <c r="O915" i="1" s="1"/>
  <c r="M916" i="1"/>
  <c r="O916" i="1" s="1"/>
  <c r="M917" i="1"/>
  <c r="O917" i="1" s="1"/>
  <c r="M918" i="1"/>
  <c r="O918" i="1" s="1"/>
  <c r="M919" i="1"/>
  <c r="O919" i="1" s="1"/>
  <c r="M920" i="1"/>
  <c r="O920" i="1" s="1"/>
  <c r="M921" i="1"/>
  <c r="O921" i="1" s="1"/>
  <c r="M922" i="1"/>
  <c r="O922" i="1" s="1"/>
  <c r="M923" i="1"/>
  <c r="O923" i="1" s="1"/>
  <c r="M924" i="1"/>
  <c r="O924" i="1" s="1"/>
  <c r="M925" i="1"/>
  <c r="O925" i="1" s="1"/>
  <c r="M926" i="1"/>
  <c r="O926" i="1" s="1"/>
  <c r="M927" i="1"/>
  <c r="O927" i="1" s="1"/>
  <c r="M928" i="1"/>
  <c r="O928" i="1" s="1"/>
  <c r="M929" i="1"/>
  <c r="O929" i="1" s="1"/>
  <c r="M930" i="1"/>
  <c r="O930" i="1" s="1"/>
  <c r="M931" i="1"/>
  <c r="O931" i="1" s="1"/>
  <c r="M932" i="1"/>
  <c r="O932" i="1" s="1"/>
  <c r="M933" i="1"/>
  <c r="O933" i="1" s="1"/>
  <c r="M934" i="1"/>
  <c r="O934" i="1" s="1"/>
  <c r="M935" i="1"/>
  <c r="O935" i="1" s="1"/>
  <c r="M936" i="1"/>
  <c r="O936" i="1" s="1"/>
  <c r="M937" i="1"/>
  <c r="O937" i="1" s="1"/>
  <c r="M938" i="1"/>
  <c r="O938" i="1" s="1"/>
  <c r="M939" i="1"/>
  <c r="O939" i="1" s="1"/>
  <c r="M940" i="1"/>
  <c r="O940" i="1" s="1"/>
  <c r="M941" i="1"/>
  <c r="O941" i="1" s="1"/>
  <c r="M942" i="1"/>
  <c r="O942" i="1" s="1"/>
  <c r="M943" i="1"/>
  <c r="O943" i="1" s="1"/>
  <c r="M944" i="1"/>
  <c r="O944" i="1" s="1"/>
  <c r="M945" i="1"/>
  <c r="O945" i="1" s="1"/>
  <c r="M946" i="1"/>
  <c r="O946" i="1" s="1"/>
  <c r="M947" i="1"/>
  <c r="O947" i="1" s="1"/>
  <c r="M948" i="1"/>
  <c r="O948" i="1" s="1"/>
  <c r="M949" i="1"/>
  <c r="O949" i="1" s="1"/>
  <c r="M950" i="1"/>
  <c r="O950" i="1" s="1"/>
  <c r="M951" i="1"/>
  <c r="O951" i="1" s="1"/>
  <c r="M952" i="1"/>
  <c r="O952" i="1" s="1"/>
  <c r="M953" i="1"/>
  <c r="O953" i="1" s="1"/>
  <c r="M954" i="1"/>
  <c r="O954" i="1" s="1"/>
  <c r="M955" i="1"/>
  <c r="O955" i="1" s="1"/>
  <c r="M956" i="1"/>
  <c r="O956" i="1" s="1"/>
  <c r="M957" i="1"/>
  <c r="O957" i="1" s="1"/>
  <c r="M958" i="1"/>
  <c r="O958" i="1" s="1"/>
  <c r="M959" i="1"/>
  <c r="O959" i="1" s="1"/>
  <c r="M960" i="1"/>
  <c r="O960" i="1" s="1"/>
  <c r="M961" i="1"/>
  <c r="O961" i="1" s="1"/>
  <c r="M962" i="1"/>
  <c r="O962" i="1" s="1"/>
  <c r="M963" i="1"/>
  <c r="O963" i="1" s="1"/>
  <c r="M964" i="1"/>
  <c r="O964" i="1" s="1"/>
  <c r="M965" i="1"/>
  <c r="O965" i="1" s="1"/>
  <c r="M966" i="1"/>
  <c r="O966" i="1" s="1"/>
  <c r="M967" i="1"/>
  <c r="O967" i="1" s="1"/>
  <c r="M968" i="1"/>
  <c r="O968" i="1" s="1"/>
  <c r="M969" i="1"/>
  <c r="O969" i="1" s="1"/>
  <c r="M970" i="1"/>
  <c r="O970" i="1" s="1"/>
  <c r="M971" i="1"/>
  <c r="O971" i="1" s="1"/>
  <c r="M972" i="1"/>
  <c r="O972" i="1" s="1"/>
  <c r="M973" i="1"/>
  <c r="O973" i="1" s="1"/>
  <c r="M974" i="1"/>
  <c r="O974" i="1" s="1"/>
  <c r="M975" i="1"/>
  <c r="O975" i="1" s="1"/>
  <c r="M976" i="1"/>
  <c r="O976" i="1" s="1"/>
  <c r="M977" i="1"/>
  <c r="O977" i="1" s="1"/>
  <c r="M978" i="1"/>
  <c r="O978" i="1" s="1"/>
  <c r="M979" i="1"/>
  <c r="O979" i="1" s="1"/>
  <c r="M980" i="1"/>
  <c r="O980" i="1" s="1"/>
  <c r="M981" i="1"/>
  <c r="O981" i="1" s="1"/>
  <c r="M982" i="1"/>
  <c r="O982" i="1" s="1"/>
  <c r="M983" i="1"/>
  <c r="O983" i="1" s="1"/>
  <c r="M984" i="1"/>
  <c r="O984" i="1" s="1"/>
  <c r="M985" i="1"/>
  <c r="O985" i="1" s="1"/>
  <c r="M986" i="1"/>
  <c r="O986" i="1" s="1"/>
  <c r="M987" i="1"/>
  <c r="O987" i="1" s="1"/>
  <c r="M988" i="1"/>
  <c r="O988" i="1" s="1"/>
  <c r="M989" i="1"/>
  <c r="O989" i="1" s="1"/>
  <c r="M990" i="1"/>
  <c r="O990" i="1" s="1"/>
  <c r="M991" i="1"/>
  <c r="O991" i="1" s="1"/>
  <c r="M992" i="1"/>
  <c r="O992" i="1" s="1"/>
  <c r="M993" i="1"/>
  <c r="O993" i="1" s="1"/>
  <c r="M994" i="1"/>
  <c r="O994" i="1" s="1"/>
  <c r="M995" i="1"/>
  <c r="O995" i="1" s="1"/>
  <c r="M996" i="1"/>
  <c r="O996" i="1" s="1"/>
  <c r="M997" i="1"/>
  <c r="O997" i="1" s="1"/>
  <c r="M998" i="1"/>
  <c r="O998" i="1" s="1"/>
  <c r="M999" i="1"/>
  <c r="O999" i="1" s="1"/>
  <c r="M1000" i="1"/>
  <c r="O1000" i="1" s="1"/>
  <c r="M1001" i="1"/>
  <c r="O1001" i="1" s="1"/>
  <c r="F3" i="4"/>
  <c r="G3" i="4" s="1"/>
  <c r="F4" i="4"/>
  <c r="G4" i="4" s="1"/>
  <c r="F5" i="4"/>
  <c r="G5" i="4" s="1"/>
  <c r="F6" i="4"/>
  <c r="G6" i="4" s="1"/>
  <c r="P6" i="1" s="1"/>
  <c r="F7" i="4"/>
  <c r="G7" i="4" s="1"/>
  <c r="F8" i="4"/>
  <c r="G8" i="4" s="1"/>
  <c r="F9" i="4"/>
  <c r="G9" i="4" s="1"/>
  <c r="F10" i="4"/>
  <c r="G10" i="4" s="1"/>
  <c r="P10" i="1" s="1"/>
  <c r="F11" i="4"/>
  <c r="G11" i="4" s="1"/>
  <c r="F12" i="4"/>
  <c r="G12" i="4" s="1"/>
  <c r="F13" i="4"/>
  <c r="G13" i="4" s="1"/>
  <c r="P13" i="1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P29" i="1" s="1"/>
  <c r="F30" i="4"/>
  <c r="G30" i="4" s="1"/>
  <c r="F31" i="4"/>
  <c r="G31" i="4" s="1"/>
  <c r="P31" i="1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P49" i="1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P62" i="1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P72" i="1" s="1"/>
  <c r="F70" i="4"/>
  <c r="G70" i="4" s="1"/>
  <c r="F71" i="4"/>
  <c r="G71" i="4" s="1"/>
  <c r="F72" i="4"/>
  <c r="G72" i="4" s="1"/>
  <c r="P76" i="1" s="1"/>
  <c r="F73" i="4"/>
  <c r="G73" i="4" s="1"/>
  <c r="F74" i="4"/>
  <c r="G74" i="4" s="1"/>
  <c r="P78" i="1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P91" i="1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P100" i="1" s="1"/>
  <c r="F93" i="4"/>
  <c r="G93" i="4" s="1"/>
  <c r="F94" i="4"/>
  <c r="G94" i="4" s="1"/>
  <c r="P102" i="1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P109" i="1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P117" i="1" s="1"/>
  <c r="F109" i="4"/>
  <c r="G109" i="4" s="1"/>
  <c r="F110" i="4"/>
  <c r="G110" i="4" s="1"/>
  <c r="P119" i="1" s="1"/>
  <c r="F111" i="4"/>
  <c r="G111" i="4" s="1"/>
  <c r="F112" i="4"/>
  <c r="G112" i="4" s="1"/>
  <c r="F113" i="4"/>
  <c r="G113" i="4" s="1"/>
  <c r="F114" i="4"/>
  <c r="G114" i="4" s="1"/>
  <c r="F115" i="4"/>
  <c r="G115" i="4" s="1"/>
  <c r="P127" i="1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P149" i="1" s="1"/>
  <c r="F134" i="4"/>
  <c r="G134" i="4" s="1"/>
  <c r="P150" i="1" s="1"/>
  <c r="F135" i="4"/>
  <c r="G135" i="4" s="1"/>
  <c r="F136" i="4"/>
  <c r="G136" i="4" s="1"/>
  <c r="P154" i="1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P175" i="1" s="1"/>
  <c r="F152" i="4"/>
  <c r="G152" i="4" s="1"/>
  <c r="P176" i="1" s="1"/>
  <c r="F153" i="4"/>
  <c r="G153" i="4" s="1"/>
  <c r="F154" i="4"/>
  <c r="G154" i="4" s="1"/>
  <c r="F155" i="4"/>
  <c r="G155" i="4" s="1"/>
  <c r="F156" i="4"/>
  <c r="G156" i="4" s="1"/>
  <c r="F157" i="4"/>
  <c r="G157" i="4" s="1"/>
  <c r="P183" i="1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P201" i="1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P211" i="1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P235" i="1" s="1"/>
  <c r="F187" i="4"/>
  <c r="G187" i="4" s="1"/>
  <c r="P237" i="1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P252" i="1" s="1"/>
  <c r="F194" i="4"/>
  <c r="G194" i="4" s="1"/>
  <c r="F195" i="4"/>
  <c r="G195" i="4" s="1"/>
  <c r="F196" i="4"/>
  <c r="G196" i="4" s="1"/>
  <c r="F197" i="4"/>
  <c r="G197" i="4" s="1"/>
  <c r="P258" i="1" s="1"/>
  <c r="F198" i="4"/>
  <c r="G198" i="4" s="1"/>
  <c r="P259" i="1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P271" i="1" s="1"/>
  <c r="F207" i="4"/>
  <c r="G207" i="4" s="1"/>
  <c r="P273" i="1" s="1"/>
  <c r="F208" i="4"/>
  <c r="G208" i="4" s="1"/>
  <c r="P274" i="1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P293" i="1" s="1"/>
  <c r="F217" i="4"/>
  <c r="G217" i="4" s="1"/>
  <c r="F218" i="4"/>
  <c r="G218" i="4" s="1"/>
  <c r="F219" i="4"/>
  <c r="G219" i="4" s="1"/>
  <c r="F220" i="4"/>
  <c r="G220" i="4" s="1"/>
  <c r="F221" i="4"/>
  <c r="G221" i="4" s="1"/>
  <c r="P301" i="1" s="1"/>
  <c r="F222" i="4"/>
  <c r="G222" i="4" s="1"/>
  <c r="F223" i="4"/>
  <c r="G223" i="4" s="1"/>
  <c r="F224" i="4"/>
  <c r="G224" i="4" s="1"/>
  <c r="P314" i="1" s="1"/>
  <c r="F225" i="4"/>
  <c r="G225" i="4" s="1"/>
  <c r="P316" i="1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P331" i="1" s="1"/>
  <c r="F235" i="4"/>
  <c r="G235" i="4" s="1"/>
  <c r="P333" i="1" s="1"/>
  <c r="F236" i="4"/>
  <c r="G236" i="4" s="1"/>
  <c r="F237" i="4"/>
  <c r="G237" i="4" s="1"/>
  <c r="F238" i="4"/>
  <c r="G238" i="4" s="1"/>
  <c r="F239" i="4"/>
  <c r="G239" i="4" s="1"/>
  <c r="F240" i="4"/>
  <c r="G240" i="4" s="1"/>
  <c r="P342" i="1" s="1"/>
  <c r="F241" i="4"/>
  <c r="G241" i="4" s="1"/>
  <c r="F242" i="4"/>
  <c r="G242" i="4" s="1"/>
  <c r="F243" i="4"/>
  <c r="G243" i="4" s="1"/>
  <c r="P345" i="1" s="1"/>
  <c r="F244" i="4"/>
  <c r="G244" i="4" s="1"/>
  <c r="F245" i="4"/>
  <c r="G245" i="4" s="1"/>
  <c r="F246" i="4"/>
  <c r="G246" i="4" s="1"/>
  <c r="F247" i="4"/>
  <c r="G247" i="4" s="1"/>
  <c r="P352" i="1" s="1"/>
  <c r="F248" i="4"/>
  <c r="G248" i="4" s="1"/>
  <c r="F249" i="4"/>
  <c r="G249" i="4" s="1"/>
  <c r="P354" i="1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P364" i="1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P383" i="1" s="1"/>
  <c r="F265" i="4"/>
  <c r="G265" i="4" s="1"/>
  <c r="P384" i="1" s="1"/>
  <c r="F266" i="4"/>
  <c r="G266" i="4" s="1"/>
  <c r="P386" i="1" s="1"/>
  <c r="F267" i="4"/>
  <c r="G267" i="4" s="1"/>
  <c r="P391" i="1" s="1"/>
  <c r="F268" i="4"/>
  <c r="G268" i="4" s="1"/>
  <c r="F269" i="4"/>
  <c r="G269" i="4" s="1"/>
  <c r="P394" i="1" s="1"/>
  <c r="F270" i="4"/>
  <c r="G270" i="4" s="1"/>
  <c r="P395" i="1" s="1"/>
  <c r="F271" i="4"/>
  <c r="G271" i="4" s="1"/>
  <c r="F272" i="4"/>
  <c r="G272" i="4" s="1"/>
  <c r="F273" i="4"/>
  <c r="G273" i="4" s="1"/>
  <c r="F274" i="4"/>
  <c r="G274" i="4" s="1"/>
  <c r="F275" i="4"/>
  <c r="G275" i="4" s="1"/>
  <c r="P400" i="1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P409" i="1" s="1"/>
  <c r="F282" i="4"/>
  <c r="G282" i="4" s="1"/>
  <c r="P412" i="1" s="1"/>
  <c r="F283" i="4"/>
  <c r="G283" i="4" s="1"/>
  <c r="P413" i="1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P424" i="1" s="1"/>
  <c r="F291" i="4"/>
  <c r="G291" i="4" s="1"/>
  <c r="P426" i="1" s="1"/>
  <c r="F292" i="4"/>
  <c r="G292" i="4" s="1"/>
  <c r="F293" i="4"/>
  <c r="G293" i="4" s="1"/>
  <c r="F294" i="4"/>
  <c r="G294" i="4" s="1"/>
  <c r="F295" i="4"/>
  <c r="G295" i="4" s="1"/>
  <c r="P435" i="1" s="1"/>
  <c r="F296" i="4"/>
  <c r="G296" i="4" s="1"/>
  <c r="F297" i="4"/>
  <c r="G297" i="4" s="1"/>
  <c r="F298" i="4"/>
  <c r="G298" i="4" s="1"/>
  <c r="P441" i="1" s="1"/>
  <c r="F299" i="4"/>
  <c r="G299" i="4" s="1"/>
  <c r="F300" i="4"/>
  <c r="G300" i="4" s="1"/>
  <c r="F301" i="4"/>
  <c r="G301" i="4" s="1"/>
  <c r="P444" i="1" s="1"/>
  <c r="F302" i="4"/>
  <c r="G302" i="4" s="1"/>
  <c r="F303" i="4"/>
  <c r="G303" i="4" s="1"/>
  <c r="F304" i="4"/>
  <c r="G304" i="4" s="1"/>
  <c r="F305" i="4"/>
  <c r="G305" i="4" s="1"/>
  <c r="P450" i="1" s="1"/>
  <c r="F306" i="4"/>
  <c r="G306" i="4" s="1"/>
  <c r="P451" i="1" s="1"/>
  <c r="F307" i="4"/>
  <c r="G307" i="4" s="1"/>
  <c r="F308" i="4"/>
  <c r="G308" i="4" s="1"/>
  <c r="P456" i="1" s="1"/>
  <c r="F309" i="4"/>
  <c r="G309" i="4" s="1"/>
  <c r="F310" i="4"/>
  <c r="G310" i="4" s="1"/>
  <c r="F311" i="4"/>
  <c r="G311" i="4" s="1"/>
  <c r="P459" i="1" s="1"/>
  <c r="F312" i="4"/>
  <c r="G312" i="4" s="1"/>
  <c r="P460" i="1" s="1"/>
  <c r="F313" i="4"/>
  <c r="G313" i="4" s="1"/>
  <c r="F314" i="4"/>
  <c r="G314" i="4" s="1"/>
  <c r="P462" i="1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P492" i="1" s="1"/>
  <c r="F321" i="4"/>
  <c r="G321" i="4" s="1"/>
  <c r="F322" i="4"/>
  <c r="G322" i="4" s="1"/>
  <c r="P497" i="1" s="1"/>
  <c r="F323" i="4"/>
  <c r="G323" i="4" s="1"/>
  <c r="P516" i="1" s="1"/>
  <c r="F324" i="4"/>
  <c r="G324" i="4" s="1"/>
  <c r="F325" i="4"/>
  <c r="G325" i="4" s="1"/>
  <c r="F326" i="4"/>
  <c r="G326" i="4" s="1"/>
  <c r="P519" i="1" s="1"/>
  <c r="F327" i="4"/>
  <c r="G327" i="4" s="1"/>
  <c r="F328" i="4"/>
  <c r="G328" i="4" s="1"/>
  <c r="P527" i="1" s="1"/>
  <c r="F329" i="4"/>
  <c r="G329" i="4" s="1"/>
  <c r="F330" i="4"/>
  <c r="G330" i="4" s="1"/>
  <c r="F331" i="4"/>
  <c r="G331" i="4" s="1"/>
  <c r="P533" i="1" s="1"/>
  <c r="F332" i="4"/>
  <c r="G332" i="4" s="1"/>
  <c r="P534" i="1" s="1"/>
  <c r="F333" i="4"/>
  <c r="G333" i="4" s="1"/>
  <c r="F334" i="4"/>
  <c r="G334" i="4" s="1"/>
  <c r="F335" i="4"/>
  <c r="G335" i="4" s="1"/>
  <c r="P542" i="1" s="1"/>
  <c r="F336" i="4"/>
  <c r="G336" i="4" s="1"/>
  <c r="P552" i="1" s="1"/>
  <c r="F337" i="4"/>
  <c r="G337" i="4" s="1"/>
  <c r="P555" i="1" s="1"/>
  <c r="F338" i="4"/>
  <c r="G338" i="4" s="1"/>
  <c r="F339" i="4"/>
  <c r="G339" i="4" s="1"/>
  <c r="F340" i="4"/>
  <c r="G340" i="4" s="1"/>
  <c r="F341" i="4"/>
  <c r="G341" i="4" s="1"/>
  <c r="F342" i="4"/>
  <c r="G342" i="4" s="1"/>
  <c r="P574" i="1" s="1"/>
  <c r="F343" i="4"/>
  <c r="G343" i="4" s="1"/>
  <c r="F344" i="4"/>
  <c r="G344" i="4" s="1"/>
  <c r="P579" i="1" s="1"/>
  <c r="F345" i="4"/>
  <c r="G345" i="4" s="1"/>
  <c r="P588" i="1" s="1"/>
  <c r="F346" i="4"/>
  <c r="G346" i="4" s="1"/>
  <c r="F347" i="4"/>
  <c r="G347" i="4" s="1"/>
  <c r="F348" i="4"/>
  <c r="G348" i="4" s="1"/>
  <c r="F349" i="4"/>
  <c r="G349" i="4" s="1"/>
  <c r="P600" i="1" s="1"/>
  <c r="F350" i="4"/>
  <c r="G350" i="4" s="1"/>
  <c r="F351" i="4"/>
  <c r="G351" i="4" s="1"/>
  <c r="P606" i="1" s="1"/>
  <c r="F352" i="4"/>
  <c r="G352" i="4" s="1"/>
  <c r="F353" i="4"/>
  <c r="G353" i="4" s="1"/>
  <c r="P609" i="1" s="1"/>
  <c r="F354" i="4"/>
  <c r="G354" i="4" s="1"/>
  <c r="P613" i="1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P623" i="1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P641" i="1" s="1"/>
  <c r="F367" i="4"/>
  <c r="G367" i="4" s="1"/>
  <c r="F368" i="4"/>
  <c r="G368" i="4" s="1"/>
  <c r="F369" i="4"/>
  <c r="G369" i="4" s="1"/>
  <c r="F370" i="4"/>
  <c r="G370" i="4" s="1"/>
  <c r="F371" i="4"/>
  <c r="G371" i="4" s="1"/>
  <c r="P666" i="1" s="1"/>
  <c r="F372" i="4"/>
  <c r="G372" i="4" s="1"/>
  <c r="F373" i="4"/>
  <c r="G373" i="4" s="1"/>
  <c r="P668" i="1" s="1"/>
  <c r="F374" i="4"/>
  <c r="G374" i="4" s="1"/>
  <c r="P671" i="1" s="1"/>
  <c r="F375" i="4"/>
  <c r="G375" i="4" s="1"/>
  <c r="P677" i="1" s="1"/>
  <c r="F376" i="4"/>
  <c r="G376" i="4" s="1"/>
  <c r="F377" i="4"/>
  <c r="G377" i="4" s="1"/>
  <c r="P690" i="1" s="1"/>
  <c r="F378" i="4"/>
  <c r="G378" i="4" s="1"/>
  <c r="F379" i="4"/>
  <c r="G379" i="4" s="1"/>
  <c r="F380" i="4"/>
  <c r="G380" i="4" s="1"/>
  <c r="P697" i="1" s="1"/>
  <c r="F381" i="4"/>
  <c r="G381" i="4" s="1"/>
  <c r="P699" i="1" s="1"/>
  <c r="F382" i="4"/>
  <c r="G382" i="4" s="1"/>
  <c r="F383" i="4"/>
  <c r="G383" i="4" s="1"/>
  <c r="F384" i="4"/>
  <c r="G384" i="4" s="1"/>
  <c r="F385" i="4"/>
  <c r="G385" i="4" s="1"/>
  <c r="P703" i="1" s="1"/>
  <c r="F386" i="4"/>
  <c r="G386" i="4" s="1"/>
  <c r="P705" i="1" s="1"/>
  <c r="F387" i="4"/>
  <c r="G387" i="4" s="1"/>
  <c r="F388" i="4"/>
  <c r="G388" i="4" s="1"/>
  <c r="F389" i="4"/>
  <c r="G389" i="4" s="1"/>
  <c r="F390" i="4"/>
  <c r="G390" i="4" s="1"/>
  <c r="P722" i="1" s="1"/>
  <c r="F391" i="4"/>
  <c r="G391" i="4" s="1"/>
  <c r="F392" i="4"/>
  <c r="G392" i="4" s="1"/>
  <c r="F393" i="4"/>
  <c r="G393" i="4" s="1"/>
  <c r="F394" i="4"/>
  <c r="G394" i="4" s="1"/>
  <c r="P749" i="1" s="1"/>
  <c r="F395" i="4"/>
  <c r="G395" i="4" s="1"/>
  <c r="P756" i="1" s="1"/>
  <c r="F396" i="4"/>
  <c r="G396" i="4" s="1"/>
  <c r="P757" i="1" s="1"/>
  <c r="F397" i="4"/>
  <c r="G397" i="4" s="1"/>
  <c r="F398" i="4"/>
  <c r="G398" i="4" s="1"/>
  <c r="F399" i="4"/>
  <c r="G399" i="4" s="1"/>
  <c r="P766" i="1" s="1"/>
  <c r="F400" i="4"/>
  <c r="G400" i="4" s="1"/>
  <c r="F401" i="4"/>
  <c r="G401" i="4" s="1"/>
  <c r="P770" i="1" s="1"/>
  <c r="F402" i="4"/>
  <c r="G402" i="4" s="1"/>
  <c r="P776" i="1" s="1"/>
  <c r="F403" i="4"/>
  <c r="G403" i="4" s="1"/>
  <c r="F404" i="4"/>
  <c r="G404" i="4" s="1"/>
  <c r="P784" i="1" s="1"/>
  <c r="F405" i="4"/>
  <c r="G405" i="4" s="1"/>
  <c r="F406" i="4"/>
  <c r="G406" i="4" s="1"/>
  <c r="P790" i="1" s="1"/>
  <c r="F407" i="4"/>
  <c r="G407" i="4" s="1"/>
  <c r="F408" i="4"/>
  <c r="G408" i="4" s="1"/>
  <c r="F409" i="4"/>
  <c r="G409" i="4" s="1"/>
  <c r="P806" i="1" s="1"/>
  <c r="F410" i="4"/>
  <c r="G410" i="4" s="1"/>
  <c r="P808" i="1" s="1"/>
  <c r="F411" i="4"/>
  <c r="G411" i="4" s="1"/>
  <c r="F412" i="4"/>
  <c r="G412" i="4" s="1"/>
  <c r="P825" i="1" s="1"/>
  <c r="F413" i="4"/>
  <c r="G413" i="4" s="1"/>
  <c r="P826" i="1" s="1"/>
  <c r="F414" i="4"/>
  <c r="G414" i="4" s="1"/>
  <c r="P831" i="1" s="1"/>
  <c r="F415" i="4"/>
  <c r="G415" i="4" s="1"/>
  <c r="F416" i="4"/>
  <c r="G416" i="4" s="1"/>
  <c r="P839" i="1" s="1"/>
  <c r="F417" i="4"/>
  <c r="G417" i="4" s="1"/>
  <c r="P841" i="1" s="1"/>
  <c r="F418" i="4"/>
  <c r="G418" i="4" s="1"/>
  <c r="P843" i="1" s="1"/>
  <c r="F419" i="4"/>
  <c r="G419" i="4" s="1"/>
  <c r="P848" i="1" s="1"/>
  <c r="F420" i="4"/>
  <c r="G420" i="4" s="1"/>
  <c r="P858" i="1" s="1"/>
  <c r="F421" i="4"/>
  <c r="G421" i="4" s="1"/>
  <c r="P863" i="1" s="1"/>
  <c r="F422" i="4"/>
  <c r="G422" i="4" s="1"/>
  <c r="F423" i="4"/>
  <c r="G423" i="4" s="1"/>
  <c r="P896" i="1" s="1"/>
  <c r="F424" i="4"/>
  <c r="G424" i="4" s="1"/>
  <c r="P902" i="1" s="1"/>
  <c r="F425" i="4"/>
  <c r="G425" i="4" s="1"/>
  <c r="P905" i="1" s="1"/>
  <c r="F426" i="4"/>
  <c r="G426" i="4" s="1"/>
  <c r="P915" i="1" s="1"/>
  <c r="F427" i="4"/>
  <c r="G427" i="4" s="1"/>
  <c r="F428" i="4"/>
  <c r="G428" i="4" s="1"/>
  <c r="P919" i="1" s="1"/>
  <c r="F429" i="4"/>
  <c r="G429" i="4" s="1"/>
  <c r="P942" i="1" s="1"/>
  <c r="F430" i="4"/>
  <c r="G430" i="4" s="1"/>
  <c r="P947" i="1" s="1"/>
  <c r="F431" i="4"/>
  <c r="G431" i="4" s="1"/>
  <c r="F432" i="4"/>
  <c r="G432" i="4" s="1"/>
  <c r="P956" i="1" s="1"/>
  <c r="F433" i="4"/>
  <c r="G433" i="4" s="1"/>
  <c r="P968" i="1" s="1"/>
  <c r="F434" i="4"/>
  <c r="G434" i="4" s="1"/>
  <c r="P977" i="1" s="1"/>
  <c r="F435" i="4"/>
  <c r="G435" i="4" s="1"/>
  <c r="P983" i="1" s="1"/>
  <c r="F2" i="4"/>
  <c r="G2" i="4" s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P888" i="1" l="1"/>
  <c r="P513" i="1"/>
  <c r="P177" i="1"/>
  <c r="P618" i="1"/>
  <c r="P169" i="1"/>
  <c r="P155" i="1"/>
  <c r="P188" i="1"/>
  <c r="P380" i="1"/>
  <c r="P475" i="1"/>
  <c r="P77" i="1"/>
  <c r="P246" i="1"/>
  <c r="P665" i="1"/>
  <c r="P719" i="1"/>
  <c r="P506" i="1"/>
  <c r="P472" i="1"/>
  <c r="P9" i="1"/>
  <c r="P909" i="1"/>
  <c r="P541" i="1"/>
  <c r="P33" i="1"/>
  <c r="P493" i="1"/>
  <c r="P730" i="1"/>
  <c r="P484" i="1"/>
  <c r="P25" i="1"/>
  <c r="P347" i="1"/>
  <c r="P87" i="1"/>
  <c r="P208" i="1"/>
  <c r="P272" i="1"/>
  <c r="P598" i="1"/>
  <c r="P735" i="1"/>
  <c r="P786" i="1"/>
  <c r="P581" i="1"/>
  <c r="P529" i="1"/>
  <c r="P41" i="1"/>
  <c r="P904" i="1"/>
  <c r="P427" i="1"/>
  <c r="P295" i="1"/>
  <c r="P532" i="1"/>
  <c r="P599" i="1"/>
  <c r="P170" i="1"/>
  <c r="P290" i="1"/>
  <c r="P656" i="1"/>
  <c r="P899" i="1"/>
  <c r="P682" i="1"/>
  <c r="P662" i="1"/>
  <c r="P652" i="1"/>
  <c r="P926" i="1"/>
  <c r="P632" i="1"/>
  <c r="P589" i="1"/>
  <c r="P687" i="1"/>
  <c r="P728" i="1"/>
  <c r="P920" i="1"/>
  <c r="P558" i="1"/>
  <c r="P626" i="1"/>
  <c r="P399" i="1"/>
  <c r="P463" i="1"/>
  <c r="P355" i="1"/>
  <c r="P885" i="1"/>
  <c r="P344" i="1"/>
  <c r="P969" i="1"/>
  <c r="P496" i="1"/>
  <c r="P374" i="1"/>
  <c r="P318" i="1"/>
  <c r="P524" i="1"/>
  <c r="P296" i="1"/>
  <c r="P736" i="1"/>
  <c r="P279" i="1"/>
  <c r="P310" i="1"/>
  <c r="P266" i="1"/>
  <c r="P407" i="1"/>
  <c r="P253" i="1"/>
  <c r="P805" i="1"/>
  <c r="P220" i="1"/>
  <c r="P302" i="1"/>
  <c r="P799" i="1"/>
  <c r="P209" i="1"/>
  <c r="P498" i="1"/>
  <c r="P580" i="1"/>
  <c r="P628" i="1"/>
  <c r="P255" i="1"/>
  <c r="P439" i="1"/>
  <c r="P193" i="1"/>
  <c r="P745" i="1"/>
  <c r="P178" i="1"/>
  <c r="P551" i="1"/>
  <c r="P923" i="1"/>
  <c r="P158" i="1"/>
  <c r="P753" i="1"/>
  <c r="P385" i="1"/>
  <c r="P142" i="1"/>
  <c r="P408" i="1"/>
  <c r="P695" i="1"/>
  <c r="P134" i="1"/>
  <c r="P334" i="1"/>
  <c r="P964" i="1"/>
  <c r="P125" i="1"/>
  <c r="P941" i="1"/>
  <c r="P145" i="1"/>
  <c r="P698" i="1"/>
  <c r="P115" i="1"/>
  <c r="P277" i="1"/>
  <c r="P421" i="1"/>
  <c r="P716" i="1"/>
  <c r="P924" i="1"/>
  <c r="P106" i="1"/>
  <c r="P233" i="1"/>
  <c r="P123" i="1"/>
  <c r="P97" i="1"/>
  <c r="P791" i="1"/>
  <c r="P478" i="1"/>
  <c r="P561" i="1"/>
  <c r="P229" i="1"/>
  <c r="P88" i="1"/>
  <c r="P69" i="1"/>
  <c r="P817" i="1"/>
  <c r="P305" i="1"/>
  <c r="P60" i="1"/>
  <c r="P742" i="1"/>
  <c r="P195" i="1"/>
  <c r="P203" i="1"/>
  <c r="P52" i="1"/>
  <c r="P455" i="1"/>
  <c r="P96" i="1"/>
  <c r="P537" i="1"/>
  <c r="P446" i="1"/>
  <c r="P42" i="1"/>
  <c r="P285" i="1"/>
  <c r="P471" i="1"/>
  <c r="P34" i="1"/>
  <c r="P864" i="1"/>
  <c r="P789" i="1"/>
  <c r="P26" i="1"/>
  <c r="P663" i="1"/>
  <c r="P18" i="1"/>
  <c r="P275" i="1"/>
  <c r="P576" i="1"/>
  <c r="P313" i="1"/>
  <c r="P744" i="1"/>
  <c r="P953" i="1"/>
  <c r="P970" i="1"/>
  <c r="P916" i="1"/>
  <c r="P681" i="1"/>
  <c r="P659" i="1"/>
  <c r="P627" i="1"/>
  <c r="P987" i="1"/>
  <c r="P461" i="1"/>
  <c r="P673" i="1"/>
  <c r="P276" i="1"/>
  <c r="P393" i="1"/>
  <c r="P691" i="1"/>
  <c r="P723" i="1"/>
  <c r="P206" i="1"/>
  <c r="P973" i="1"/>
  <c r="P122" i="1"/>
  <c r="P387" i="1"/>
  <c r="P146" i="1"/>
  <c r="P95" i="1"/>
  <c r="P670" i="1"/>
  <c r="P321" i="1"/>
  <c r="P957" i="1"/>
  <c r="P59" i="1"/>
  <c r="P906" i="1"/>
  <c r="P834" i="1"/>
  <c r="P366" i="1"/>
  <c r="P811" i="1"/>
  <c r="P692" i="1"/>
  <c r="P480" i="1"/>
  <c r="P944" i="1"/>
  <c r="P725" i="1"/>
  <c r="P265" i="1"/>
  <c r="P740" i="1"/>
  <c r="P634" i="1"/>
  <c r="P219" i="1"/>
  <c r="P375" i="1"/>
  <c r="P871" i="1"/>
  <c r="P289" i="1"/>
  <c r="P141" i="1"/>
  <c r="P240" i="1"/>
  <c r="P278" i="1"/>
  <c r="P893" i="1"/>
  <c r="P114" i="1"/>
  <c r="P358" i="1"/>
  <c r="P767" i="1"/>
  <c r="P965" i="1"/>
  <c r="P975" i="1"/>
  <c r="P800" i="1"/>
  <c r="P684" i="1"/>
  <c r="P607" i="1"/>
  <c r="P761" i="1"/>
  <c r="P748" i="1"/>
  <c r="P587" i="1"/>
  <c r="P535" i="1"/>
  <c r="P575" i="1"/>
  <c r="P449" i="1"/>
  <c r="P781" i="1"/>
  <c r="P467" i="1"/>
  <c r="P422" i="1"/>
  <c r="P406" i="1"/>
  <c r="P582" i="1"/>
  <c r="P836" i="1"/>
  <c r="P531" i="1"/>
  <c r="P397" i="1"/>
  <c r="P495" i="1"/>
  <c r="P991" i="1"/>
  <c r="P984" i="1"/>
  <c r="P363" i="1"/>
  <c r="P571" i="1"/>
  <c r="P474" i="1"/>
  <c r="P660" i="1"/>
  <c r="P353" i="1"/>
  <c r="P328" i="1"/>
  <c r="P713" i="1"/>
  <c r="P585" i="1"/>
  <c r="P261" i="1"/>
  <c r="P481" i="1"/>
  <c r="P251" i="1"/>
  <c r="P810" i="1"/>
  <c r="P315" i="1"/>
  <c r="P236" i="1"/>
  <c r="P232" i="1"/>
  <c r="P569" i="1"/>
  <c r="P218" i="1"/>
  <c r="P317" i="1"/>
  <c r="P205" i="1"/>
  <c r="P254" i="1"/>
  <c r="P371" i="1"/>
  <c r="P190" i="1"/>
  <c r="P856" i="1"/>
  <c r="P922" i="1"/>
  <c r="P168" i="1"/>
  <c r="P368" i="1"/>
  <c r="P241" i="1"/>
  <c r="P714" i="1"/>
  <c r="P140" i="1"/>
  <c r="P572" i="1"/>
  <c r="P612" i="1"/>
  <c r="P503" i="1"/>
  <c r="P132" i="1"/>
  <c r="P721" i="1"/>
  <c r="P762" i="1"/>
  <c r="P121" i="1"/>
  <c r="P711" i="1"/>
  <c r="P857" i="1"/>
  <c r="P346" i="1"/>
  <c r="P113" i="1"/>
  <c r="P124" i="1"/>
  <c r="P469" i="1"/>
  <c r="P104" i="1"/>
  <c r="P935" i="1"/>
  <c r="P812" i="1"/>
  <c r="P620" i="1"/>
  <c r="P269" i="1"/>
  <c r="P94" i="1"/>
  <c r="P309" i="1"/>
  <c r="P319" i="1"/>
  <c r="P86" i="1"/>
  <c r="P67" i="1"/>
  <c r="P861" i="1"/>
  <c r="P835" i="1"/>
  <c r="P58" i="1"/>
  <c r="P388" i="1"/>
  <c r="P913" i="1"/>
  <c r="P40" i="1"/>
  <c r="P910" i="1"/>
  <c r="P32" i="1"/>
  <c r="P264" i="1"/>
  <c r="P24" i="1"/>
  <c r="P976" i="1"/>
  <c r="P111" i="1"/>
  <c r="P16" i="1"/>
  <c r="P8" i="1"/>
  <c r="P894" i="1"/>
  <c r="P945" i="1"/>
  <c r="P603" i="1"/>
  <c r="P780" i="1"/>
  <c r="P815" i="1"/>
  <c r="P779" i="1"/>
  <c r="P933" i="1"/>
  <c r="P586" i="1"/>
  <c r="P539" i="1"/>
  <c r="P440" i="1"/>
  <c r="P878" i="1"/>
  <c r="P423" i="1"/>
  <c r="P783" i="1"/>
  <c r="P510" i="1"/>
  <c r="P398" i="1"/>
  <c r="P343" i="1"/>
  <c r="P672" i="1"/>
  <c r="P961" i="1"/>
  <c r="P329" i="1"/>
  <c r="P939" i="1"/>
  <c r="P234" i="1"/>
  <c r="P993" i="1"/>
  <c r="P192" i="1"/>
  <c r="P280" i="1"/>
  <c r="P500" i="1"/>
  <c r="P133" i="1"/>
  <c r="P824" i="1"/>
  <c r="P147" i="1"/>
  <c r="P373" i="1"/>
  <c r="P215" i="1"/>
  <c r="P105" i="1"/>
  <c r="P68" i="1"/>
  <c r="P191" i="1"/>
  <c r="P865" i="1"/>
  <c r="P771" i="1"/>
  <c r="P51" i="1"/>
  <c r="P629" i="1"/>
  <c r="P223" i="1"/>
  <c r="P647" i="1"/>
  <c r="P818" i="1"/>
  <c r="P522" i="1"/>
  <c r="P415" i="1"/>
  <c r="P17" i="1"/>
  <c r="P502" i="1"/>
  <c r="P872" i="1"/>
  <c r="P797" i="1"/>
  <c r="P729" i="1"/>
  <c r="P853" i="1"/>
  <c r="P702" i="1"/>
  <c r="P895" i="1"/>
  <c r="P658" i="1"/>
  <c r="P927" i="1"/>
  <c r="P768" i="1"/>
  <c r="P438" i="1"/>
  <c r="P827" i="1"/>
  <c r="P974" i="1"/>
  <c r="P948" i="1"/>
  <c r="P838" i="1"/>
  <c r="P851" i="1"/>
  <c r="P792" i="1"/>
  <c r="P859" i="1"/>
  <c r="P727" i="1"/>
  <c r="P881" i="1"/>
  <c r="P701" i="1"/>
  <c r="P889" i="1"/>
  <c r="P978" i="1"/>
  <c r="P644" i="1"/>
  <c r="P787" i="1"/>
  <c r="P622" i="1"/>
  <c r="P946" i="1"/>
  <c r="P578" i="1"/>
  <c r="P720" i="1"/>
  <c r="P525" i="1"/>
  <c r="P755" i="1"/>
  <c r="P488" i="1"/>
  <c r="P625" i="1"/>
  <c r="P538" i="1"/>
  <c r="P448" i="1"/>
  <c r="P901" i="1"/>
  <c r="P419" i="1"/>
  <c r="P547" i="1"/>
  <c r="P512" i="1"/>
  <c r="P405" i="1"/>
  <c r="P520" i="1"/>
  <c r="P657" i="1"/>
  <c r="P396" i="1"/>
  <c r="P855" i="1"/>
  <c r="P708" i="1"/>
  <c r="P559" i="1"/>
  <c r="P504" i="1"/>
  <c r="P382" i="1"/>
  <c r="P590" i="1"/>
  <c r="P362" i="1"/>
  <c r="P982" i="1"/>
  <c r="P911" i="1"/>
  <c r="P788" i="1"/>
  <c r="P466" i="1"/>
  <c r="P340" i="1"/>
  <c r="P573" i="1"/>
  <c r="P631" i="1"/>
  <c r="P327" i="1"/>
  <c r="P996" i="1"/>
  <c r="P311" i="1"/>
  <c r="P801" i="1"/>
  <c r="P292" i="1"/>
  <c r="P608" i="1"/>
  <c r="P260" i="1"/>
  <c r="P869" i="1"/>
  <c r="P430" i="1"/>
  <c r="P307" i="1"/>
  <c r="P244" i="1"/>
  <c r="P712" i="1"/>
  <c r="P709" i="1"/>
  <c r="P230" i="1"/>
  <c r="P214" i="1"/>
  <c r="P960" i="1"/>
  <c r="P204" i="1"/>
  <c r="P247" i="1"/>
  <c r="P263" i="1"/>
  <c r="P308" i="1"/>
  <c r="P189" i="1"/>
  <c r="P248" i="1"/>
  <c r="P669" i="1"/>
  <c r="P166" i="1"/>
  <c r="P523" i="1"/>
  <c r="P877" i="1"/>
  <c r="P153" i="1"/>
  <c r="P139" i="1"/>
  <c r="P989" i="1"/>
  <c r="P131" i="1"/>
  <c r="P605" i="1"/>
  <c r="P300" i="1"/>
  <c r="P452" i="1"/>
  <c r="P120" i="1"/>
  <c r="P282" i="1"/>
  <c r="P389" i="1"/>
  <c r="P112" i="1"/>
  <c r="P802" i="1"/>
  <c r="P332" i="1"/>
  <c r="P103" i="1"/>
  <c r="P710" i="1"/>
  <c r="P93" i="1"/>
  <c r="P678" i="1"/>
  <c r="P85" i="1"/>
  <c r="P320" i="1"/>
  <c r="P685" i="1"/>
  <c r="P126" i="1"/>
  <c r="P832" i="1"/>
  <c r="P75" i="1"/>
  <c r="P596" i="1"/>
  <c r="P66" i="1"/>
  <c r="P221" i="1"/>
  <c r="P199" i="1"/>
  <c r="P57" i="1"/>
  <c r="P48" i="1"/>
  <c r="P617" i="1"/>
  <c r="P99" i="1"/>
  <c r="P39" i="1"/>
  <c r="P887" i="1"/>
  <c r="P23" i="1"/>
  <c r="P159" i="1"/>
  <c r="P777" i="1"/>
  <c r="P294" i="1"/>
  <c r="P15" i="1"/>
  <c r="P707" i="1"/>
  <c r="P932" i="1"/>
  <c r="P491" i="1"/>
  <c r="P7" i="1"/>
  <c r="P963" i="1"/>
  <c r="P876" i="1"/>
  <c r="P822" i="1"/>
  <c r="P765" i="1"/>
  <c r="P844" i="1"/>
  <c r="P837" i="1"/>
  <c r="P700" i="1"/>
  <c r="P750" i="1"/>
  <c r="P619" i="1"/>
  <c r="P610" i="1"/>
  <c r="P601" i="1"/>
  <c r="P540" i="1"/>
  <c r="P897" i="1"/>
  <c r="P981" i="1"/>
  <c r="P483" i="1"/>
  <c r="P985" i="1"/>
  <c r="P458" i="1"/>
  <c r="P577" i="1"/>
  <c r="P563" i="1"/>
  <c r="P447" i="1"/>
  <c r="P760" i="1"/>
  <c r="P849" i="1"/>
  <c r="P434" i="1"/>
  <c r="P648" i="1"/>
  <c r="P852" i="1"/>
  <c r="P418" i="1"/>
  <c r="P928" i="1"/>
  <c r="P404" i="1"/>
  <c r="P621" i="1"/>
  <c r="P381" i="1"/>
  <c r="P908" i="1"/>
  <c r="P360" i="1"/>
  <c r="P995" i="1"/>
  <c r="P367" i="1"/>
  <c r="P350" i="1"/>
  <c r="P842" i="1"/>
  <c r="P339" i="1"/>
  <c r="P592" i="1"/>
  <c r="P325" i="1"/>
  <c r="P934" i="1"/>
  <c r="P807" i="1"/>
  <c r="P696" i="1"/>
  <c r="P809" i="1"/>
  <c r="P465" i="1"/>
  <c r="P754" i="1"/>
  <c r="P306" i="1"/>
  <c r="P903" i="1"/>
  <c r="P649" i="1"/>
  <c r="P291" i="1"/>
  <c r="P918" i="1"/>
  <c r="P243" i="1"/>
  <c r="P907" i="1"/>
  <c r="P650" i="1"/>
  <c r="P228" i="1"/>
  <c r="P640" i="1"/>
  <c r="P514" i="1"/>
  <c r="P213" i="1"/>
  <c r="P769" i="1"/>
  <c r="P186" i="1"/>
  <c r="P216" i="1"/>
  <c r="P429" i="1"/>
  <c r="P337" i="1"/>
  <c r="P174" i="1"/>
  <c r="P164" i="1"/>
  <c r="P930" i="1"/>
  <c r="P138" i="1"/>
  <c r="P507" i="1"/>
  <c r="P336" i="1"/>
  <c r="P998" i="1"/>
  <c r="P967" i="1"/>
  <c r="P545" i="1"/>
  <c r="P130" i="1"/>
  <c r="P156" i="1"/>
  <c r="P477" i="1"/>
  <c r="P425" i="1"/>
  <c r="P955" i="1"/>
  <c r="P110" i="1"/>
  <c r="P860" i="1"/>
  <c r="P92" i="1"/>
  <c r="P624" i="1"/>
  <c r="P882" i="1"/>
  <c r="P490" i="1"/>
  <c r="P83" i="1"/>
  <c r="P556" i="1"/>
  <c r="P185" i="1"/>
  <c r="P420" i="1"/>
  <c r="P73" i="1"/>
  <c r="P679" i="1"/>
  <c r="P286" i="1"/>
  <c r="P187" i="1"/>
  <c r="P157" i="1"/>
  <c r="P487" i="1"/>
  <c r="P65" i="1"/>
  <c r="P999" i="1"/>
  <c r="P351" i="1"/>
  <c r="P56" i="1"/>
  <c r="P845" i="1"/>
  <c r="P370" i="1"/>
  <c r="P61" i="1"/>
  <c r="P46" i="1"/>
  <c r="P74" i="1"/>
  <c r="P694" i="1"/>
  <c r="P38" i="1"/>
  <c r="P30" i="1"/>
  <c r="P929" i="1"/>
  <c r="P22" i="1"/>
  <c r="P486" i="1"/>
  <c r="P82" i="1"/>
  <c r="P814" i="1"/>
  <c r="P14" i="1"/>
  <c r="P785" i="1"/>
  <c r="P850" i="1"/>
  <c r="P886" i="1"/>
  <c r="P990" i="1"/>
  <c r="P759" i="1"/>
  <c r="P718" i="1"/>
  <c r="P726" i="1"/>
  <c r="P639" i="1"/>
  <c r="P962" i="1"/>
  <c r="P966" i="1"/>
  <c r="P616" i="1"/>
  <c r="P567" i="1"/>
  <c r="P986" i="1"/>
  <c r="P536" i="1"/>
  <c r="P737" i="1"/>
  <c r="P847" i="1"/>
  <c r="P643" i="1"/>
  <c r="P833" i="1"/>
  <c r="P518" i="1"/>
  <c r="P594" i="1"/>
  <c r="P476" i="1"/>
  <c r="P758" i="1"/>
  <c r="P892" i="1"/>
  <c r="P457" i="1"/>
  <c r="P683" i="1"/>
  <c r="P433" i="1"/>
  <c r="P890" i="1"/>
  <c r="P470" i="1"/>
  <c r="P880" i="1"/>
  <c r="P417" i="1"/>
  <c r="P403" i="1"/>
  <c r="P867" i="1"/>
  <c r="P570" i="1"/>
  <c r="P379" i="1"/>
  <c r="P499" i="1"/>
  <c r="P731" i="1"/>
  <c r="P676" i="1"/>
  <c r="P359" i="1"/>
  <c r="P943" i="1"/>
  <c r="P349" i="1"/>
  <c r="P739" i="1"/>
  <c r="P338" i="1"/>
  <c r="P557" i="1"/>
  <c r="P324" i="1"/>
  <c r="P813" i="1"/>
  <c r="P994" i="1"/>
  <c r="P509" i="1"/>
  <c r="P288" i="1"/>
  <c r="P820" i="1"/>
  <c r="P270" i="1"/>
  <c r="P868" i="1"/>
  <c r="P242" i="1"/>
  <c r="P997" i="1"/>
  <c r="P227" i="1"/>
  <c r="P951" i="1"/>
  <c r="P326" i="1"/>
  <c r="P212" i="1"/>
  <c r="P437" i="1"/>
  <c r="P689" i="1"/>
  <c r="P198" i="1"/>
  <c r="P988" i="1"/>
  <c r="P602" i="1"/>
  <c r="P173" i="1"/>
  <c r="P330" i="1"/>
  <c r="P163" i="1"/>
  <c r="P284" i="1"/>
  <c r="P515" i="1"/>
  <c r="P137" i="1"/>
  <c r="P597" i="1"/>
  <c r="P653" i="1"/>
  <c r="P129" i="1"/>
  <c r="P763" i="1"/>
  <c r="P118" i="1"/>
  <c r="P803" i="1"/>
  <c r="P428" i="1"/>
  <c r="P101" i="1"/>
  <c r="P184" i="1"/>
  <c r="P148" i="1"/>
  <c r="P81" i="1"/>
  <c r="P64" i="1"/>
  <c r="P795" i="1"/>
  <c r="P55" i="1"/>
  <c r="P238" i="1"/>
  <c r="P972" i="1"/>
  <c r="P45" i="1"/>
  <c r="P341" i="1"/>
  <c r="P37" i="1"/>
  <c r="P47" i="1"/>
  <c r="P873" i="1"/>
  <c r="P21" i="1"/>
  <c r="P485" i="1"/>
  <c r="P200" i="1"/>
  <c r="P798" i="1"/>
  <c r="P992" i="1"/>
  <c r="P636" i="1"/>
  <c r="P5" i="1"/>
  <c r="P543" i="1"/>
  <c r="P823" i="1"/>
  <c r="P940" i="1"/>
  <c r="P2" i="1"/>
  <c r="P884" i="1"/>
  <c r="P854" i="1"/>
  <c r="P717" i="1"/>
  <c r="P667" i="1"/>
  <c r="P764" i="1"/>
  <c r="P680" i="1"/>
  <c r="P638" i="1"/>
  <c r="P615" i="1"/>
  <c r="P917" i="1"/>
  <c r="P804" i="1"/>
  <c r="P595" i="1"/>
  <c r="P829" i="1"/>
  <c r="P565" i="1"/>
  <c r="P583" i="1"/>
  <c r="P704" i="1"/>
  <c r="P794" i="1"/>
  <c r="P517" i="1"/>
  <c r="P954" i="1"/>
  <c r="P482" i="1"/>
  <c r="P566" i="1"/>
  <c r="P473" i="1"/>
  <c r="P530" i="1"/>
  <c r="P562" i="1"/>
  <c r="P443" i="1"/>
  <c r="P431" i="1"/>
  <c r="P773" i="1"/>
  <c r="P651" i="1"/>
  <c r="P741" i="1"/>
  <c r="P432" i="1"/>
  <c r="P414" i="1"/>
  <c r="P489" i="1"/>
  <c r="P870" i="1"/>
  <c r="P401" i="1"/>
  <c r="P392" i="1"/>
  <c r="P654" i="1"/>
  <c r="P921" i="1"/>
  <c r="P674" i="1"/>
  <c r="P376" i="1"/>
  <c r="P846" i="1"/>
  <c r="P950" i="1"/>
  <c r="P357" i="1"/>
  <c r="P830" i="1"/>
  <c r="P348" i="1"/>
  <c r="P732" i="1"/>
  <c r="P501" i="1"/>
  <c r="P335" i="1"/>
  <c r="P782" i="1"/>
  <c r="P793" i="1"/>
  <c r="P898" i="1"/>
  <c r="P323" i="1"/>
  <c r="P528" i="1"/>
  <c r="P299" i="1"/>
  <c r="P505" i="1"/>
  <c r="P298" i="1"/>
  <c r="P287" i="1"/>
  <c r="P900" i="1"/>
  <c r="P268" i="1"/>
  <c r="P840" i="1"/>
  <c r="P402" i="1"/>
  <c r="P377" i="1"/>
  <c r="P257" i="1"/>
  <c r="P675" i="1"/>
  <c r="P661" i="1"/>
  <c r="P239" i="1"/>
  <c r="P568" i="1"/>
  <c r="P226" i="1"/>
  <c r="P453" i="1"/>
  <c r="P197" i="1"/>
  <c r="P249" i="1"/>
  <c r="P655" i="1"/>
  <c r="P182" i="1"/>
  <c r="P875" i="1"/>
  <c r="P891" i="1"/>
  <c r="P172" i="1"/>
  <c r="P207" i="1"/>
  <c r="P1000" i="1"/>
  <c r="P828" i="1"/>
  <c r="P250" i="1"/>
  <c r="P688" i="1"/>
  <c r="P161" i="1"/>
  <c r="P874" i="1"/>
  <c r="P144" i="1"/>
  <c r="P611" i="1"/>
  <c r="P778" i="1"/>
  <c r="P511" i="1"/>
  <c r="P136" i="1"/>
  <c r="P526" i="1"/>
  <c r="P548" i="1"/>
  <c r="P303" i="1"/>
  <c r="P128" i="1"/>
  <c r="P949" i="1"/>
  <c r="P378" i="1"/>
  <c r="P108" i="1"/>
  <c r="P90" i="1"/>
  <c r="P445" i="1"/>
  <c r="P752" i="1"/>
  <c r="P715" i="1"/>
  <c r="P80" i="1"/>
  <c r="P222" i="1"/>
  <c r="P194" i="1"/>
  <c r="P71" i="1"/>
  <c r="P862" i="1"/>
  <c r="P959" i="1"/>
  <c r="P646" i="1"/>
  <c r="P937" i="1"/>
  <c r="P980" i="1"/>
  <c r="P162" i="1"/>
  <c r="P63" i="1"/>
  <c r="P774" i="1"/>
  <c r="P912" i="1"/>
  <c r="P54" i="1"/>
  <c r="P44" i="1"/>
  <c r="P84" i="1"/>
  <c r="P304" i="1"/>
  <c r="P217" i="1"/>
  <c r="P554" i="1"/>
  <c r="P36" i="1"/>
  <c r="P630" i="1"/>
  <c r="P28" i="1"/>
  <c r="P604" i="1"/>
  <c r="P245" i="1"/>
  <c r="P50" i="1"/>
  <c r="P20" i="1"/>
  <c r="P312" i="1"/>
  <c r="P12" i="1"/>
  <c r="P390" i="1"/>
  <c r="P4" i="1"/>
  <c r="P479" i="1"/>
  <c r="P550" i="1"/>
  <c r="P706" i="1"/>
  <c r="P796" i="1"/>
  <c r="P743" i="1"/>
  <c r="P693" i="1"/>
  <c r="P637" i="1"/>
  <c r="P925" i="1"/>
  <c r="P734" i="1"/>
  <c r="P614" i="1"/>
  <c r="P593" i="1"/>
  <c r="P738" i="1"/>
  <c r="P560" i="1"/>
  <c r="P952" i="1"/>
  <c r="P464" i="1"/>
  <c r="P733" i="1"/>
  <c r="P468" i="1"/>
  <c r="P454" i="1"/>
  <c r="P442" i="1"/>
  <c r="P936" i="1"/>
  <c r="P372" i="1"/>
  <c r="P544" i="1"/>
  <c r="P356" i="1"/>
  <c r="P361" i="1"/>
  <c r="P369" i="1"/>
  <c r="P724" i="1"/>
  <c r="P322" i="1"/>
  <c r="P564" i="1"/>
  <c r="P297" i="1"/>
  <c r="P635" i="1"/>
  <c r="P281" i="1"/>
  <c r="P553" i="1"/>
  <c r="P267" i="1"/>
  <c r="P365" i="1"/>
  <c r="P283" i="1"/>
  <c r="P256" i="1"/>
  <c r="P979" i="1"/>
  <c r="P436" i="1"/>
  <c r="P225" i="1"/>
  <c r="P494" i="1"/>
  <c r="P210" i="1"/>
  <c r="P645" i="1"/>
  <c r="P196" i="1"/>
  <c r="P664" i="1"/>
  <c r="P772" i="1"/>
  <c r="P179" i="1"/>
  <c r="P883" i="1"/>
  <c r="P410" i="1"/>
  <c r="P171" i="1"/>
  <c r="P751" i="1"/>
  <c r="P633" i="1"/>
  <c r="P180" i="1"/>
  <c r="P591" i="1"/>
  <c r="P160" i="1"/>
  <c r="P971" i="1"/>
  <c r="P642" i="1"/>
  <c r="P143" i="1"/>
  <c r="P958" i="1"/>
  <c r="P879" i="1"/>
  <c r="P508" i="1"/>
  <c r="P135" i="1"/>
  <c r="P686" i="1"/>
  <c r="P584" i="1"/>
  <c r="P116" i="1"/>
  <c r="P819" i="1"/>
  <c r="P107" i="1"/>
  <c r="P931" i="1"/>
  <c r="P98" i="1"/>
  <c r="P866" i="1"/>
  <c r="P549" i="1"/>
  <c r="P89" i="1"/>
  <c r="P816" i="1"/>
  <c r="P1001" i="1"/>
  <c r="P914" i="1"/>
  <c r="P411" i="1"/>
  <c r="P79" i="1"/>
  <c r="P775" i="1"/>
  <c r="P521" i="1"/>
  <c r="P165" i="1"/>
  <c r="P152" i="1"/>
  <c r="P70" i="1"/>
  <c r="P747" i="1"/>
  <c r="P53" i="1"/>
  <c r="P151" i="1"/>
  <c r="P231" i="1"/>
  <c r="P938" i="1"/>
  <c r="P821" i="1"/>
  <c r="P202" i="1"/>
  <c r="P43" i="1"/>
  <c r="P167" i="1"/>
  <c r="P262" i="1"/>
  <c r="P546" i="1"/>
  <c r="P35" i="1"/>
  <c r="P27" i="1"/>
  <c r="P746" i="1"/>
  <c r="P19" i="1"/>
  <c r="P181" i="1"/>
  <c r="P11" i="1"/>
  <c r="P416" i="1"/>
  <c r="P3" i="1"/>
  <c r="P224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14" i="1"/>
  <c r="N6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5" i="1"/>
  <c r="N987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299" i="1"/>
  <c r="N291" i="1"/>
  <c r="N283" i="1"/>
  <c r="N275" i="1"/>
  <c r="N267" i="1"/>
  <c r="N259" i="1"/>
  <c r="N251" i="1"/>
  <c r="N243" i="1"/>
  <c r="N235" i="1"/>
  <c r="N227" i="1"/>
  <c r="N219" i="1"/>
  <c r="N211" i="1"/>
  <c r="N203" i="1"/>
  <c r="N195" i="1"/>
  <c r="N187" i="1"/>
  <c r="N179" i="1"/>
  <c r="N171" i="1"/>
  <c r="N163" i="1"/>
  <c r="N155" i="1"/>
  <c r="N147" i="1"/>
  <c r="N139" i="1"/>
  <c r="N131" i="1"/>
  <c r="N123" i="1"/>
  <c r="N115" i="1"/>
  <c r="N107" i="1"/>
  <c r="N99" i="1"/>
  <c r="N91" i="1"/>
  <c r="N83" i="1"/>
  <c r="N75" i="1"/>
  <c r="N67" i="1"/>
  <c r="N59" i="1"/>
  <c r="N51" i="1"/>
  <c r="N43" i="1"/>
  <c r="N35" i="1"/>
  <c r="N27" i="1"/>
  <c r="N19" i="1"/>
  <c r="N11" i="1"/>
  <c r="N3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120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22" i="1"/>
  <c r="J982" i="1"/>
  <c r="K982" i="1" s="1"/>
  <c r="J974" i="1"/>
  <c r="K974" i="1" s="1"/>
  <c r="J950" i="1"/>
  <c r="K950" i="1" s="1"/>
  <c r="J702" i="1"/>
  <c r="K702" i="1" s="1"/>
  <c r="J966" i="1"/>
  <c r="K966" i="1" s="1"/>
  <c r="J998" i="1"/>
  <c r="K998" i="1" s="1"/>
  <c r="J990" i="1"/>
  <c r="K990" i="1" s="1"/>
  <c r="J958" i="1"/>
  <c r="K958" i="1" s="1"/>
  <c r="J910" i="1"/>
  <c r="K910" i="1" s="1"/>
  <c r="J854" i="1"/>
  <c r="K854" i="1" s="1"/>
  <c r="J806" i="1"/>
  <c r="K806" i="1" s="1"/>
  <c r="J750" i="1"/>
  <c r="K750" i="1" s="1"/>
  <c r="J994" i="1"/>
  <c r="K994" i="1" s="1"/>
  <c r="J986" i="1"/>
  <c r="K986" i="1" s="1"/>
  <c r="J954" i="1"/>
  <c r="K954" i="1" s="1"/>
  <c r="J930" i="1"/>
  <c r="K930" i="1" s="1"/>
  <c r="J898" i="1"/>
  <c r="K898" i="1" s="1"/>
  <c r="J866" i="1"/>
  <c r="K866" i="1" s="1"/>
  <c r="J842" i="1"/>
  <c r="K842" i="1" s="1"/>
  <c r="J802" i="1"/>
  <c r="K802" i="1" s="1"/>
  <c r="J778" i="1"/>
  <c r="K778" i="1" s="1"/>
  <c r="J1001" i="1"/>
  <c r="K1001" i="1" s="1"/>
  <c r="J977" i="1"/>
  <c r="K977" i="1" s="1"/>
  <c r="J953" i="1"/>
  <c r="K953" i="1" s="1"/>
  <c r="J937" i="1"/>
  <c r="K937" i="1" s="1"/>
  <c r="J929" i="1"/>
  <c r="K929" i="1" s="1"/>
  <c r="J921" i="1"/>
  <c r="K921" i="1" s="1"/>
  <c r="J913" i="1"/>
  <c r="K913" i="1" s="1"/>
  <c r="J905" i="1"/>
  <c r="K905" i="1" s="1"/>
  <c r="J897" i="1"/>
  <c r="K897" i="1" s="1"/>
  <c r="J918" i="1"/>
  <c r="K918" i="1" s="1"/>
  <c r="J862" i="1"/>
  <c r="K862" i="1" s="1"/>
  <c r="J814" i="1"/>
  <c r="K814" i="1" s="1"/>
  <c r="J758" i="1"/>
  <c r="K758" i="1" s="1"/>
  <c r="J710" i="1"/>
  <c r="K710" i="1" s="1"/>
  <c r="J978" i="1"/>
  <c r="K978" i="1" s="1"/>
  <c r="J946" i="1"/>
  <c r="K946" i="1" s="1"/>
  <c r="J922" i="1"/>
  <c r="K922" i="1" s="1"/>
  <c r="J890" i="1"/>
  <c r="K890" i="1" s="1"/>
  <c r="J858" i="1"/>
  <c r="K858" i="1" s="1"/>
  <c r="J826" i="1"/>
  <c r="K826" i="1" s="1"/>
  <c r="J794" i="1"/>
  <c r="K794" i="1" s="1"/>
  <c r="J993" i="1"/>
  <c r="K993" i="1" s="1"/>
  <c r="J969" i="1"/>
  <c r="K969" i="1" s="1"/>
  <c r="J945" i="1"/>
  <c r="K945" i="1" s="1"/>
  <c r="J992" i="1"/>
  <c r="K992" i="1" s="1"/>
  <c r="J976" i="1"/>
  <c r="K976" i="1" s="1"/>
  <c r="J960" i="1"/>
  <c r="K960" i="1" s="1"/>
  <c r="J944" i="1"/>
  <c r="K944" i="1" s="1"/>
  <c r="J928" i="1"/>
  <c r="K928" i="1" s="1"/>
  <c r="J912" i="1"/>
  <c r="K912" i="1" s="1"/>
  <c r="J896" i="1"/>
  <c r="K896" i="1" s="1"/>
  <c r="J962" i="1"/>
  <c r="K962" i="1" s="1"/>
  <c r="J938" i="1"/>
  <c r="K938" i="1" s="1"/>
  <c r="J906" i="1"/>
  <c r="K906" i="1" s="1"/>
  <c r="J874" i="1"/>
  <c r="K874" i="1" s="1"/>
  <c r="J834" i="1"/>
  <c r="K834" i="1" s="1"/>
  <c r="J810" i="1"/>
  <c r="K810" i="1" s="1"/>
  <c r="J985" i="1"/>
  <c r="K985" i="1" s="1"/>
  <c r="J961" i="1"/>
  <c r="K961" i="1" s="1"/>
  <c r="J1000" i="1"/>
  <c r="K1000" i="1" s="1"/>
  <c r="J984" i="1"/>
  <c r="K984" i="1" s="1"/>
  <c r="J968" i="1"/>
  <c r="K968" i="1" s="1"/>
  <c r="J952" i="1"/>
  <c r="K952" i="1" s="1"/>
  <c r="J936" i="1"/>
  <c r="K936" i="1" s="1"/>
  <c r="J920" i="1"/>
  <c r="K920" i="1" s="1"/>
  <c r="J904" i="1"/>
  <c r="K904" i="1" s="1"/>
  <c r="J894" i="1"/>
  <c r="K894" i="1" s="1"/>
  <c r="J838" i="1"/>
  <c r="K838" i="1" s="1"/>
  <c r="J790" i="1"/>
  <c r="K790" i="1" s="1"/>
  <c r="J734" i="1"/>
  <c r="K734" i="1" s="1"/>
  <c r="J678" i="1"/>
  <c r="K678" i="1" s="1"/>
  <c r="J662" i="1"/>
  <c r="K662" i="1" s="1"/>
  <c r="J622" i="1"/>
  <c r="K622" i="1" s="1"/>
  <c r="J614" i="1"/>
  <c r="K614" i="1" s="1"/>
  <c r="J606" i="1"/>
  <c r="K606" i="1" s="1"/>
  <c r="J598" i="1"/>
  <c r="K598" i="1" s="1"/>
  <c r="J590" i="1"/>
  <c r="K590" i="1" s="1"/>
  <c r="J582" i="1"/>
  <c r="K582" i="1" s="1"/>
  <c r="J574" i="1"/>
  <c r="K574" i="1" s="1"/>
  <c r="J566" i="1"/>
  <c r="K566" i="1" s="1"/>
  <c r="J558" i="1"/>
  <c r="K558" i="1" s="1"/>
  <c r="J550" i="1"/>
  <c r="K550" i="1" s="1"/>
  <c r="J542" i="1"/>
  <c r="K542" i="1" s="1"/>
  <c r="J534" i="1"/>
  <c r="K534" i="1" s="1"/>
  <c r="J526" i="1"/>
  <c r="K526" i="1" s="1"/>
  <c r="J518" i="1"/>
  <c r="K518" i="1" s="1"/>
  <c r="J934" i="1"/>
  <c r="K934" i="1" s="1"/>
  <c r="J878" i="1"/>
  <c r="K878" i="1" s="1"/>
  <c r="J822" i="1"/>
  <c r="K822" i="1" s="1"/>
  <c r="J774" i="1"/>
  <c r="K774" i="1" s="1"/>
  <c r="J718" i="1"/>
  <c r="K718" i="1" s="1"/>
  <c r="J869" i="1"/>
  <c r="K869" i="1" s="1"/>
  <c r="J926" i="1"/>
  <c r="K926" i="1" s="1"/>
  <c r="J886" i="1"/>
  <c r="K886" i="1" s="1"/>
  <c r="J830" i="1"/>
  <c r="K830" i="1" s="1"/>
  <c r="J766" i="1"/>
  <c r="K766" i="1" s="1"/>
  <c r="J694" i="1"/>
  <c r="K694" i="1" s="1"/>
  <c r="J670" i="1"/>
  <c r="K670" i="1" s="1"/>
  <c r="J646" i="1"/>
  <c r="K646" i="1" s="1"/>
  <c r="J638" i="1"/>
  <c r="K638" i="1" s="1"/>
  <c r="J997" i="1"/>
  <c r="K997" i="1" s="1"/>
  <c r="J981" i="1"/>
  <c r="K981" i="1" s="1"/>
  <c r="J965" i="1"/>
  <c r="K965" i="1" s="1"/>
  <c r="J949" i="1"/>
  <c r="K949" i="1" s="1"/>
  <c r="J933" i="1"/>
  <c r="K933" i="1" s="1"/>
  <c r="J917" i="1"/>
  <c r="K917" i="1" s="1"/>
  <c r="J901" i="1"/>
  <c r="K901" i="1" s="1"/>
  <c r="J893" i="1"/>
  <c r="K893" i="1" s="1"/>
  <c r="J885" i="1"/>
  <c r="K885" i="1" s="1"/>
  <c r="J877" i="1"/>
  <c r="K877" i="1" s="1"/>
  <c r="J996" i="1"/>
  <c r="K996" i="1" s="1"/>
  <c r="J988" i="1"/>
  <c r="K988" i="1" s="1"/>
  <c r="J980" i="1"/>
  <c r="K980" i="1" s="1"/>
  <c r="J972" i="1"/>
  <c r="K972" i="1" s="1"/>
  <c r="J902" i="1"/>
  <c r="K902" i="1" s="1"/>
  <c r="J846" i="1"/>
  <c r="K846" i="1" s="1"/>
  <c r="J798" i="1"/>
  <c r="K798" i="1" s="1"/>
  <c r="J742" i="1"/>
  <c r="K742" i="1" s="1"/>
  <c r="J686" i="1"/>
  <c r="K686" i="1" s="1"/>
  <c r="J654" i="1"/>
  <c r="K654" i="1" s="1"/>
  <c r="J630" i="1"/>
  <c r="K630" i="1" s="1"/>
  <c r="J989" i="1"/>
  <c r="K989" i="1" s="1"/>
  <c r="J973" i="1"/>
  <c r="K973" i="1" s="1"/>
  <c r="J957" i="1"/>
  <c r="K957" i="1" s="1"/>
  <c r="J941" i="1"/>
  <c r="K941" i="1" s="1"/>
  <c r="J925" i="1"/>
  <c r="K925" i="1" s="1"/>
  <c r="J909" i="1"/>
  <c r="K909" i="1" s="1"/>
  <c r="J995" i="1"/>
  <c r="K995" i="1" s="1"/>
  <c r="J987" i="1"/>
  <c r="K987" i="1" s="1"/>
  <c r="J979" i="1"/>
  <c r="K979" i="1" s="1"/>
  <c r="J971" i="1"/>
  <c r="K971" i="1" s="1"/>
  <c r="J963" i="1"/>
  <c r="K963" i="1" s="1"/>
  <c r="J955" i="1"/>
  <c r="K955" i="1" s="1"/>
  <c r="J947" i="1"/>
  <c r="K947" i="1" s="1"/>
  <c r="J942" i="1"/>
  <c r="K942" i="1" s="1"/>
  <c r="J870" i="1"/>
  <c r="K870" i="1" s="1"/>
  <c r="J782" i="1"/>
  <c r="K782" i="1" s="1"/>
  <c r="J726" i="1"/>
  <c r="K726" i="1" s="1"/>
  <c r="J970" i="1"/>
  <c r="K970" i="1" s="1"/>
  <c r="J914" i="1"/>
  <c r="K914" i="1" s="1"/>
  <c r="J882" i="1"/>
  <c r="K882" i="1" s="1"/>
  <c r="J850" i="1"/>
  <c r="K850" i="1" s="1"/>
  <c r="J818" i="1"/>
  <c r="K818" i="1" s="1"/>
  <c r="J786" i="1"/>
  <c r="K786" i="1" s="1"/>
  <c r="J770" i="1"/>
  <c r="K770" i="1" s="1"/>
  <c r="J762" i="1"/>
  <c r="K762" i="1" s="1"/>
  <c r="J754" i="1"/>
  <c r="K754" i="1" s="1"/>
  <c r="J746" i="1"/>
  <c r="K746" i="1" s="1"/>
  <c r="J738" i="1"/>
  <c r="K738" i="1" s="1"/>
  <c r="J730" i="1"/>
  <c r="K730" i="1" s="1"/>
  <c r="J722" i="1"/>
  <c r="K722" i="1" s="1"/>
  <c r="J714" i="1"/>
  <c r="K714" i="1" s="1"/>
  <c r="J706" i="1"/>
  <c r="K706" i="1" s="1"/>
  <c r="J698" i="1"/>
  <c r="K698" i="1" s="1"/>
  <c r="J889" i="1"/>
  <c r="K889" i="1" s="1"/>
  <c r="J881" i="1"/>
  <c r="K881" i="1" s="1"/>
  <c r="J873" i="1"/>
  <c r="K873" i="1" s="1"/>
  <c r="J865" i="1"/>
  <c r="K865" i="1" s="1"/>
  <c r="J857" i="1"/>
  <c r="K857" i="1" s="1"/>
  <c r="J849" i="1"/>
  <c r="K849" i="1" s="1"/>
  <c r="J841" i="1"/>
  <c r="K841" i="1" s="1"/>
  <c r="J833" i="1"/>
  <c r="K833" i="1" s="1"/>
  <c r="J825" i="1"/>
  <c r="K825" i="1" s="1"/>
  <c r="J817" i="1"/>
  <c r="K817" i="1" s="1"/>
  <c r="J809" i="1"/>
  <c r="K809" i="1" s="1"/>
  <c r="J801" i="1"/>
  <c r="K801" i="1" s="1"/>
  <c r="J793" i="1"/>
  <c r="K793" i="1" s="1"/>
  <c r="J785" i="1"/>
  <c r="K785" i="1" s="1"/>
  <c r="J777" i="1"/>
  <c r="K777" i="1" s="1"/>
  <c r="J769" i="1"/>
  <c r="K769" i="1" s="1"/>
  <c r="J761" i="1"/>
  <c r="K761" i="1" s="1"/>
  <c r="J753" i="1"/>
  <c r="K753" i="1" s="1"/>
  <c r="J745" i="1"/>
  <c r="K745" i="1" s="1"/>
  <c r="J737" i="1"/>
  <c r="K737" i="1" s="1"/>
  <c r="J729" i="1"/>
  <c r="K729" i="1" s="1"/>
  <c r="J721" i="1"/>
  <c r="K721" i="1" s="1"/>
  <c r="J713" i="1"/>
  <c r="K713" i="1" s="1"/>
  <c r="J705" i="1"/>
  <c r="K705" i="1" s="1"/>
  <c r="J697" i="1"/>
  <c r="K697" i="1" s="1"/>
  <c r="J689" i="1"/>
  <c r="K689" i="1" s="1"/>
  <c r="J681" i="1"/>
  <c r="K681" i="1" s="1"/>
  <c r="J673" i="1"/>
  <c r="K673" i="1" s="1"/>
  <c r="J665" i="1"/>
  <c r="K665" i="1" s="1"/>
  <c r="J657" i="1"/>
  <c r="K657" i="1" s="1"/>
  <c r="J649" i="1"/>
  <c r="K649" i="1" s="1"/>
  <c r="J641" i="1"/>
  <c r="K641" i="1" s="1"/>
  <c r="J633" i="1"/>
  <c r="K633" i="1" s="1"/>
  <c r="J625" i="1"/>
  <c r="K625" i="1" s="1"/>
  <c r="J617" i="1"/>
  <c r="K617" i="1" s="1"/>
  <c r="J609" i="1"/>
  <c r="K609" i="1" s="1"/>
  <c r="J601" i="1"/>
  <c r="K601" i="1" s="1"/>
  <c r="J593" i="1"/>
  <c r="K593" i="1" s="1"/>
  <c r="J585" i="1"/>
  <c r="K585" i="1" s="1"/>
  <c r="J577" i="1"/>
  <c r="K577" i="1" s="1"/>
  <c r="J569" i="1"/>
  <c r="K569" i="1" s="1"/>
  <c r="J561" i="1"/>
  <c r="K561" i="1" s="1"/>
  <c r="J553" i="1"/>
  <c r="K553" i="1" s="1"/>
  <c r="J545" i="1"/>
  <c r="K545" i="1" s="1"/>
  <c r="J537" i="1"/>
  <c r="K537" i="1" s="1"/>
  <c r="J529" i="1"/>
  <c r="K529" i="1" s="1"/>
  <c r="J521" i="1"/>
  <c r="K521" i="1" s="1"/>
  <c r="J513" i="1"/>
  <c r="K513" i="1" s="1"/>
  <c r="J505" i="1"/>
  <c r="K505" i="1" s="1"/>
  <c r="J497" i="1"/>
  <c r="K497" i="1" s="1"/>
  <c r="J489" i="1"/>
  <c r="K489" i="1" s="1"/>
  <c r="J481" i="1"/>
  <c r="K481" i="1" s="1"/>
  <c r="J473" i="1"/>
  <c r="K473" i="1" s="1"/>
  <c r="J457" i="1"/>
  <c r="K457" i="1" s="1"/>
  <c r="J449" i="1"/>
  <c r="K449" i="1" s="1"/>
  <c r="J441" i="1"/>
  <c r="K441" i="1" s="1"/>
  <c r="J417" i="1"/>
  <c r="K417" i="1" s="1"/>
  <c r="J393" i="1"/>
  <c r="K393" i="1" s="1"/>
  <c r="J385" i="1"/>
  <c r="K385" i="1" s="1"/>
  <c r="J377" i="1"/>
  <c r="K377" i="1" s="1"/>
  <c r="J353" i="1"/>
  <c r="K353" i="1" s="1"/>
  <c r="J337" i="1"/>
  <c r="K337" i="1" s="1"/>
  <c r="J321" i="1"/>
  <c r="K321" i="1" s="1"/>
  <c r="J305" i="1"/>
  <c r="K305" i="1" s="1"/>
  <c r="J289" i="1"/>
  <c r="K289" i="1" s="1"/>
  <c r="J273" i="1"/>
  <c r="K273" i="1" s="1"/>
  <c r="J257" i="1"/>
  <c r="K257" i="1" s="1"/>
  <c r="J241" i="1"/>
  <c r="K241" i="1" s="1"/>
  <c r="J225" i="1"/>
  <c r="K225" i="1" s="1"/>
  <c r="J209" i="1"/>
  <c r="K209" i="1" s="1"/>
  <c r="J193" i="1"/>
  <c r="K193" i="1" s="1"/>
  <c r="J177" i="1"/>
  <c r="K177" i="1" s="1"/>
  <c r="J161" i="1"/>
  <c r="K161" i="1" s="1"/>
  <c r="J145" i="1"/>
  <c r="K145" i="1" s="1"/>
  <c r="J129" i="1"/>
  <c r="K129" i="1" s="1"/>
  <c r="J113" i="1"/>
  <c r="K113" i="1" s="1"/>
  <c r="J97" i="1"/>
  <c r="K97" i="1" s="1"/>
  <c r="J81" i="1"/>
  <c r="K81" i="1" s="1"/>
  <c r="J65" i="1"/>
  <c r="K65" i="1" s="1"/>
  <c r="J49" i="1"/>
  <c r="K49" i="1" s="1"/>
  <c r="J33" i="1"/>
  <c r="K33" i="1" s="1"/>
  <c r="J17" i="1"/>
  <c r="K17" i="1" s="1"/>
  <c r="J880" i="1"/>
  <c r="K880" i="1" s="1"/>
  <c r="J864" i="1"/>
  <c r="K864" i="1" s="1"/>
  <c r="J856" i="1"/>
  <c r="K856" i="1" s="1"/>
  <c r="J840" i="1"/>
  <c r="K840" i="1" s="1"/>
  <c r="J824" i="1"/>
  <c r="K824" i="1" s="1"/>
  <c r="J816" i="1"/>
  <c r="K816" i="1" s="1"/>
  <c r="J800" i="1"/>
  <c r="K800" i="1" s="1"/>
  <c r="J784" i="1"/>
  <c r="K784" i="1" s="1"/>
  <c r="J768" i="1"/>
  <c r="K768" i="1" s="1"/>
  <c r="J752" i="1"/>
  <c r="K752" i="1" s="1"/>
  <c r="J744" i="1"/>
  <c r="K744" i="1" s="1"/>
  <c r="J736" i="1"/>
  <c r="K736" i="1" s="1"/>
  <c r="J728" i="1"/>
  <c r="K728" i="1" s="1"/>
  <c r="J720" i="1"/>
  <c r="K720" i="1" s="1"/>
  <c r="J712" i="1"/>
  <c r="K712" i="1" s="1"/>
  <c r="J704" i="1"/>
  <c r="K704" i="1" s="1"/>
  <c r="J696" i="1"/>
  <c r="K696" i="1" s="1"/>
  <c r="J688" i="1"/>
  <c r="K688" i="1" s="1"/>
  <c r="J680" i="1"/>
  <c r="K680" i="1" s="1"/>
  <c r="J672" i="1"/>
  <c r="K672" i="1" s="1"/>
  <c r="J664" i="1"/>
  <c r="K664" i="1" s="1"/>
  <c r="J656" i="1"/>
  <c r="K656" i="1" s="1"/>
  <c r="J648" i="1"/>
  <c r="K648" i="1" s="1"/>
  <c r="J640" i="1"/>
  <c r="K640" i="1" s="1"/>
  <c r="J632" i="1"/>
  <c r="K632" i="1" s="1"/>
  <c r="J624" i="1"/>
  <c r="K624" i="1" s="1"/>
  <c r="J616" i="1"/>
  <c r="K616" i="1" s="1"/>
  <c r="J608" i="1"/>
  <c r="K608" i="1" s="1"/>
  <c r="J600" i="1"/>
  <c r="K600" i="1" s="1"/>
  <c r="J592" i="1"/>
  <c r="K592" i="1" s="1"/>
  <c r="J584" i="1"/>
  <c r="K584" i="1" s="1"/>
  <c r="J576" i="1"/>
  <c r="K576" i="1" s="1"/>
  <c r="J568" i="1"/>
  <c r="K568" i="1" s="1"/>
  <c r="J560" i="1"/>
  <c r="K560" i="1" s="1"/>
  <c r="J552" i="1"/>
  <c r="K552" i="1" s="1"/>
  <c r="J544" i="1"/>
  <c r="K544" i="1" s="1"/>
  <c r="J536" i="1"/>
  <c r="K536" i="1" s="1"/>
  <c r="J528" i="1"/>
  <c r="K528" i="1" s="1"/>
  <c r="J520" i="1"/>
  <c r="K520" i="1" s="1"/>
  <c r="J512" i="1"/>
  <c r="K512" i="1" s="1"/>
  <c r="J504" i="1"/>
  <c r="K504" i="1" s="1"/>
  <c r="J496" i="1"/>
  <c r="K496" i="1" s="1"/>
  <c r="J488" i="1"/>
  <c r="K488" i="1" s="1"/>
  <c r="J480" i="1"/>
  <c r="K480" i="1" s="1"/>
  <c r="J472" i="1"/>
  <c r="K472" i="1" s="1"/>
  <c r="J464" i="1"/>
  <c r="K464" i="1" s="1"/>
  <c r="J456" i="1"/>
  <c r="K456" i="1" s="1"/>
  <c r="J448" i="1"/>
  <c r="K448" i="1" s="1"/>
  <c r="J440" i="1"/>
  <c r="K440" i="1" s="1"/>
  <c r="J432" i="1"/>
  <c r="K432" i="1" s="1"/>
  <c r="J424" i="1"/>
  <c r="K424" i="1" s="1"/>
  <c r="J416" i="1"/>
  <c r="K416" i="1" s="1"/>
  <c r="J408" i="1"/>
  <c r="K408" i="1" s="1"/>
  <c r="J400" i="1"/>
  <c r="K400" i="1" s="1"/>
  <c r="J392" i="1"/>
  <c r="K392" i="1" s="1"/>
  <c r="J384" i="1"/>
  <c r="K384" i="1" s="1"/>
  <c r="J376" i="1"/>
  <c r="K376" i="1" s="1"/>
  <c r="J368" i="1"/>
  <c r="K368" i="1" s="1"/>
  <c r="J360" i="1"/>
  <c r="K360" i="1" s="1"/>
  <c r="J352" i="1"/>
  <c r="K352" i="1" s="1"/>
  <c r="J344" i="1"/>
  <c r="K344" i="1" s="1"/>
  <c r="J336" i="1"/>
  <c r="K336" i="1" s="1"/>
  <c r="J328" i="1"/>
  <c r="K328" i="1" s="1"/>
  <c r="J320" i="1"/>
  <c r="K320" i="1" s="1"/>
  <c r="J312" i="1"/>
  <c r="K312" i="1" s="1"/>
  <c r="J304" i="1"/>
  <c r="K304" i="1" s="1"/>
  <c r="J296" i="1"/>
  <c r="K296" i="1" s="1"/>
  <c r="J288" i="1"/>
  <c r="K288" i="1" s="1"/>
  <c r="J280" i="1"/>
  <c r="K280" i="1" s="1"/>
  <c r="J272" i="1"/>
  <c r="K272" i="1" s="1"/>
  <c r="J264" i="1"/>
  <c r="K264" i="1" s="1"/>
  <c r="J256" i="1"/>
  <c r="K256" i="1" s="1"/>
  <c r="J248" i="1"/>
  <c r="K248" i="1" s="1"/>
  <c r="J240" i="1"/>
  <c r="K240" i="1" s="1"/>
  <c r="J232" i="1"/>
  <c r="K232" i="1" s="1"/>
  <c r="J888" i="1"/>
  <c r="K888" i="1" s="1"/>
  <c r="J872" i="1"/>
  <c r="K872" i="1" s="1"/>
  <c r="J848" i="1"/>
  <c r="K848" i="1" s="1"/>
  <c r="J832" i="1"/>
  <c r="K832" i="1" s="1"/>
  <c r="J808" i="1"/>
  <c r="K808" i="1" s="1"/>
  <c r="J792" i="1"/>
  <c r="K792" i="1" s="1"/>
  <c r="J776" i="1"/>
  <c r="K776" i="1" s="1"/>
  <c r="J760" i="1"/>
  <c r="K760" i="1" s="1"/>
  <c r="J999" i="1"/>
  <c r="K999" i="1" s="1"/>
  <c r="J991" i="1"/>
  <c r="K991" i="1" s="1"/>
  <c r="J983" i="1"/>
  <c r="K983" i="1" s="1"/>
  <c r="J975" i="1"/>
  <c r="K975" i="1" s="1"/>
  <c r="J967" i="1"/>
  <c r="K967" i="1" s="1"/>
  <c r="J959" i="1"/>
  <c r="K959" i="1" s="1"/>
  <c r="J951" i="1"/>
  <c r="K951" i="1" s="1"/>
  <c r="J943" i="1"/>
  <c r="K943" i="1" s="1"/>
  <c r="J935" i="1"/>
  <c r="K935" i="1" s="1"/>
  <c r="J927" i="1"/>
  <c r="K927" i="1" s="1"/>
  <c r="J919" i="1"/>
  <c r="K919" i="1" s="1"/>
  <c r="J911" i="1"/>
  <c r="K911" i="1" s="1"/>
  <c r="J903" i="1"/>
  <c r="K903" i="1" s="1"/>
  <c r="J895" i="1"/>
  <c r="K895" i="1" s="1"/>
  <c r="J887" i="1"/>
  <c r="K887" i="1" s="1"/>
  <c r="J879" i="1"/>
  <c r="K879" i="1" s="1"/>
  <c r="J871" i="1"/>
  <c r="K871" i="1" s="1"/>
  <c r="J863" i="1"/>
  <c r="K863" i="1" s="1"/>
  <c r="J855" i="1"/>
  <c r="K855" i="1" s="1"/>
  <c r="J847" i="1"/>
  <c r="K847" i="1" s="1"/>
  <c r="J839" i="1"/>
  <c r="K839" i="1" s="1"/>
  <c r="J831" i="1"/>
  <c r="K831" i="1" s="1"/>
  <c r="J823" i="1"/>
  <c r="K823" i="1" s="1"/>
  <c r="J815" i="1"/>
  <c r="K815" i="1" s="1"/>
  <c r="J807" i="1"/>
  <c r="K807" i="1" s="1"/>
  <c r="J799" i="1"/>
  <c r="K799" i="1" s="1"/>
  <c r="J791" i="1"/>
  <c r="K791" i="1" s="1"/>
  <c r="J783" i="1"/>
  <c r="K783" i="1" s="1"/>
  <c r="J775" i="1"/>
  <c r="K775" i="1" s="1"/>
  <c r="J767" i="1"/>
  <c r="K767" i="1" s="1"/>
  <c r="J759" i="1"/>
  <c r="K759" i="1" s="1"/>
  <c r="J751" i="1"/>
  <c r="K751" i="1" s="1"/>
  <c r="J743" i="1"/>
  <c r="K743" i="1" s="1"/>
  <c r="J735" i="1"/>
  <c r="K735" i="1" s="1"/>
  <c r="J727" i="1"/>
  <c r="K727" i="1" s="1"/>
  <c r="J719" i="1"/>
  <c r="K719" i="1" s="1"/>
  <c r="J711" i="1"/>
  <c r="K711" i="1" s="1"/>
  <c r="J703" i="1"/>
  <c r="K703" i="1" s="1"/>
  <c r="J695" i="1"/>
  <c r="K695" i="1" s="1"/>
  <c r="J687" i="1"/>
  <c r="K687" i="1" s="1"/>
  <c r="J679" i="1"/>
  <c r="K679" i="1" s="1"/>
  <c r="J671" i="1"/>
  <c r="K671" i="1" s="1"/>
  <c r="J663" i="1"/>
  <c r="K663" i="1" s="1"/>
  <c r="J655" i="1"/>
  <c r="K655" i="1" s="1"/>
  <c r="J647" i="1"/>
  <c r="K647" i="1" s="1"/>
  <c r="J639" i="1"/>
  <c r="K639" i="1" s="1"/>
  <c r="J631" i="1"/>
  <c r="K631" i="1" s="1"/>
  <c r="J623" i="1"/>
  <c r="K623" i="1" s="1"/>
  <c r="J615" i="1"/>
  <c r="K615" i="1" s="1"/>
  <c r="J607" i="1"/>
  <c r="K607" i="1" s="1"/>
  <c r="J599" i="1"/>
  <c r="K599" i="1" s="1"/>
  <c r="J591" i="1"/>
  <c r="K591" i="1" s="1"/>
  <c r="J583" i="1"/>
  <c r="K583" i="1" s="1"/>
  <c r="J575" i="1"/>
  <c r="K575" i="1" s="1"/>
  <c r="J567" i="1"/>
  <c r="K567" i="1" s="1"/>
  <c r="J559" i="1"/>
  <c r="K559" i="1" s="1"/>
  <c r="J551" i="1"/>
  <c r="K551" i="1" s="1"/>
  <c r="J543" i="1"/>
  <c r="K543" i="1" s="1"/>
  <c r="J535" i="1"/>
  <c r="K535" i="1" s="1"/>
  <c r="J527" i="1"/>
  <c r="K527" i="1" s="1"/>
  <c r="J519" i="1"/>
  <c r="K519" i="1" s="1"/>
  <c r="J511" i="1"/>
  <c r="K511" i="1" s="1"/>
  <c r="J503" i="1"/>
  <c r="K503" i="1" s="1"/>
  <c r="J495" i="1"/>
  <c r="K495" i="1" s="1"/>
  <c r="J487" i="1"/>
  <c r="K487" i="1" s="1"/>
  <c r="J479" i="1"/>
  <c r="K479" i="1" s="1"/>
  <c r="J471" i="1"/>
  <c r="K471" i="1" s="1"/>
  <c r="J463" i="1"/>
  <c r="K463" i="1" s="1"/>
  <c r="J455" i="1"/>
  <c r="K455" i="1" s="1"/>
  <c r="J447" i="1"/>
  <c r="K447" i="1" s="1"/>
  <c r="J439" i="1"/>
  <c r="K439" i="1" s="1"/>
  <c r="J431" i="1"/>
  <c r="K431" i="1" s="1"/>
  <c r="J423" i="1"/>
  <c r="K423" i="1" s="1"/>
  <c r="J415" i="1"/>
  <c r="K415" i="1" s="1"/>
  <c r="J407" i="1"/>
  <c r="K407" i="1" s="1"/>
  <c r="J399" i="1"/>
  <c r="K399" i="1" s="1"/>
  <c r="J391" i="1"/>
  <c r="K391" i="1" s="1"/>
  <c r="J383" i="1"/>
  <c r="K383" i="1" s="1"/>
  <c r="J375" i="1"/>
  <c r="K375" i="1" s="1"/>
  <c r="J367" i="1"/>
  <c r="K367" i="1" s="1"/>
  <c r="J510" i="1"/>
  <c r="K510" i="1" s="1"/>
  <c r="J502" i="1"/>
  <c r="K502" i="1" s="1"/>
  <c r="J494" i="1"/>
  <c r="K494" i="1" s="1"/>
  <c r="J486" i="1"/>
  <c r="K486" i="1" s="1"/>
  <c r="J478" i="1"/>
  <c r="K478" i="1" s="1"/>
  <c r="J470" i="1"/>
  <c r="K470" i="1" s="1"/>
  <c r="J462" i="1"/>
  <c r="K462" i="1" s="1"/>
  <c r="J454" i="1"/>
  <c r="K454" i="1" s="1"/>
  <c r="J446" i="1"/>
  <c r="K446" i="1" s="1"/>
  <c r="J438" i="1"/>
  <c r="K438" i="1" s="1"/>
  <c r="J430" i="1"/>
  <c r="K430" i="1" s="1"/>
  <c r="J422" i="1"/>
  <c r="K422" i="1" s="1"/>
  <c r="J414" i="1"/>
  <c r="K414" i="1" s="1"/>
  <c r="J406" i="1"/>
  <c r="K406" i="1" s="1"/>
  <c r="J398" i="1"/>
  <c r="K398" i="1" s="1"/>
  <c r="J390" i="1"/>
  <c r="K390" i="1" s="1"/>
  <c r="J382" i="1"/>
  <c r="K382" i="1" s="1"/>
  <c r="J374" i="1"/>
  <c r="K374" i="1" s="1"/>
  <c r="J366" i="1"/>
  <c r="K366" i="1" s="1"/>
  <c r="J358" i="1"/>
  <c r="K358" i="1" s="1"/>
  <c r="J350" i="1"/>
  <c r="K350" i="1" s="1"/>
  <c r="J342" i="1"/>
  <c r="K342" i="1" s="1"/>
  <c r="J334" i="1"/>
  <c r="K334" i="1" s="1"/>
  <c r="J326" i="1"/>
  <c r="K326" i="1" s="1"/>
  <c r="J318" i="1"/>
  <c r="K318" i="1" s="1"/>
  <c r="J310" i="1"/>
  <c r="K310" i="1" s="1"/>
  <c r="J302" i="1"/>
  <c r="K302" i="1" s="1"/>
  <c r="J294" i="1"/>
  <c r="K294" i="1" s="1"/>
  <c r="J286" i="1"/>
  <c r="K286" i="1" s="1"/>
  <c r="J278" i="1"/>
  <c r="K278" i="1" s="1"/>
  <c r="J270" i="1"/>
  <c r="K270" i="1" s="1"/>
  <c r="J262" i="1"/>
  <c r="K262" i="1" s="1"/>
  <c r="J254" i="1"/>
  <c r="K254" i="1" s="1"/>
  <c r="J246" i="1"/>
  <c r="K246" i="1" s="1"/>
  <c r="J238" i="1"/>
  <c r="K238" i="1" s="1"/>
  <c r="J230" i="1"/>
  <c r="K230" i="1" s="1"/>
  <c r="J222" i="1"/>
  <c r="K222" i="1" s="1"/>
  <c r="J214" i="1"/>
  <c r="K214" i="1" s="1"/>
  <c r="J206" i="1"/>
  <c r="K206" i="1" s="1"/>
  <c r="J198" i="1"/>
  <c r="K198" i="1" s="1"/>
  <c r="J190" i="1"/>
  <c r="K190" i="1" s="1"/>
  <c r="J182" i="1"/>
  <c r="K182" i="1" s="1"/>
  <c r="J174" i="1"/>
  <c r="K174" i="1" s="1"/>
  <c r="J166" i="1"/>
  <c r="K166" i="1" s="1"/>
  <c r="J158" i="1"/>
  <c r="K158" i="1" s="1"/>
  <c r="J150" i="1"/>
  <c r="K150" i="1" s="1"/>
  <c r="J142" i="1"/>
  <c r="K142" i="1" s="1"/>
  <c r="J134" i="1"/>
  <c r="K134" i="1" s="1"/>
  <c r="J126" i="1"/>
  <c r="K126" i="1" s="1"/>
  <c r="J118" i="1"/>
  <c r="K118" i="1" s="1"/>
  <c r="J110" i="1"/>
  <c r="K110" i="1" s="1"/>
  <c r="J102" i="1"/>
  <c r="K102" i="1" s="1"/>
  <c r="J94" i="1"/>
  <c r="K94" i="1" s="1"/>
  <c r="J86" i="1"/>
  <c r="K86" i="1" s="1"/>
  <c r="J78" i="1"/>
  <c r="K78" i="1" s="1"/>
  <c r="J70" i="1"/>
  <c r="K70" i="1" s="1"/>
  <c r="J62" i="1"/>
  <c r="K62" i="1" s="1"/>
  <c r="J54" i="1"/>
  <c r="K54" i="1" s="1"/>
  <c r="J46" i="1"/>
  <c r="K46" i="1" s="1"/>
  <c r="J38" i="1"/>
  <c r="K38" i="1" s="1"/>
  <c r="J30" i="1"/>
  <c r="K30" i="1" s="1"/>
  <c r="J22" i="1"/>
  <c r="K22" i="1" s="1"/>
  <c r="J14" i="1"/>
  <c r="K14" i="1" s="1"/>
  <c r="J6" i="1"/>
  <c r="K6" i="1" s="1"/>
  <c r="J861" i="1"/>
  <c r="K861" i="1" s="1"/>
  <c r="J853" i="1"/>
  <c r="K853" i="1" s="1"/>
  <c r="J845" i="1"/>
  <c r="K845" i="1" s="1"/>
  <c r="J837" i="1"/>
  <c r="K837" i="1" s="1"/>
  <c r="J829" i="1"/>
  <c r="K829" i="1" s="1"/>
  <c r="J821" i="1"/>
  <c r="K821" i="1" s="1"/>
  <c r="J813" i="1"/>
  <c r="K813" i="1" s="1"/>
  <c r="J805" i="1"/>
  <c r="K805" i="1" s="1"/>
  <c r="J797" i="1"/>
  <c r="K797" i="1" s="1"/>
  <c r="J789" i="1"/>
  <c r="K789" i="1" s="1"/>
  <c r="J781" i="1"/>
  <c r="K781" i="1" s="1"/>
  <c r="J773" i="1"/>
  <c r="K773" i="1" s="1"/>
  <c r="J765" i="1"/>
  <c r="K765" i="1" s="1"/>
  <c r="J757" i="1"/>
  <c r="K757" i="1" s="1"/>
  <c r="J749" i="1"/>
  <c r="K749" i="1" s="1"/>
  <c r="J741" i="1"/>
  <c r="K741" i="1" s="1"/>
  <c r="J733" i="1"/>
  <c r="K733" i="1" s="1"/>
  <c r="J725" i="1"/>
  <c r="K725" i="1" s="1"/>
  <c r="J717" i="1"/>
  <c r="K717" i="1" s="1"/>
  <c r="J709" i="1"/>
  <c r="K709" i="1" s="1"/>
  <c r="J701" i="1"/>
  <c r="K701" i="1" s="1"/>
  <c r="J693" i="1"/>
  <c r="K693" i="1" s="1"/>
  <c r="J685" i="1"/>
  <c r="K685" i="1" s="1"/>
  <c r="J677" i="1"/>
  <c r="K677" i="1" s="1"/>
  <c r="J669" i="1"/>
  <c r="K669" i="1" s="1"/>
  <c r="J661" i="1"/>
  <c r="K661" i="1" s="1"/>
  <c r="J653" i="1"/>
  <c r="K653" i="1" s="1"/>
  <c r="J645" i="1"/>
  <c r="K645" i="1" s="1"/>
  <c r="J637" i="1"/>
  <c r="K637" i="1" s="1"/>
  <c r="J629" i="1"/>
  <c r="K629" i="1" s="1"/>
  <c r="J621" i="1"/>
  <c r="K621" i="1" s="1"/>
  <c r="J613" i="1"/>
  <c r="K613" i="1" s="1"/>
  <c r="J605" i="1"/>
  <c r="K605" i="1" s="1"/>
  <c r="J597" i="1"/>
  <c r="K597" i="1" s="1"/>
  <c r="J589" i="1"/>
  <c r="K589" i="1" s="1"/>
  <c r="J581" i="1"/>
  <c r="K581" i="1" s="1"/>
  <c r="J573" i="1"/>
  <c r="K573" i="1" s="1"/>
  <c r="J565" i="1"/>
  <c r="K565" i="1" s="1"/>
  <c r="J557" i="1"/>
  <c r="K557" i="1" s="1"/>
  <c r="J549" i="1"/>
  <c r="K549" i="1" s="1"/>
  <c r="J541" i="1"/>
  <c r="K541" i="1" s="1"/>
  <c r="J533" i="1"/>
  <c r="K533" i="1" s="1"/>
  <c r="J525" i="1"/>
  <c r="K525" i="1" s="1"/>
  <c r="J517" i="1"/>
  <c r="K517" i="1" s="1"/>
  <c r="J509" i="1"/>
  <c r="K509" i="1" s="1"/>
  <c r="J501" i="1"/>
  <c r="K501" i="1" s="1"/>
  <c r="J493" i="1"/>
  <c r="K493" i="1" s="1"/>
  <c r="J485" i="1"/>
  <c r="K485" i="1" s="1"/>
  <c r="J477" i="1"/>
  <c r="K477" i="1" s="1"/>
  <c r="J469" i="1"/>
  <c r="K469" i="1" s="1"/>
  <c r="J461" i="1"/>
  <c r="K461" i="1" s="1"/>
  <c r="J453" i="1"/>
  <c r="K453" i="1" s="1"/>
  <c r="J445" i="1"/>
  <c r="K445" i="1" s="1"/>
  <c r="J437" i="1"/>
  <c r="K437" i="1" s="1"/>
  <c r="J429" i="1"/>
  <c r="K429" i="1" s="1"/>
  <c r="J421" i="1"/>
  <c r="K421" i="1" s="1"/>
  <c r="J413" i="1"/>
  <c r="K413" i="1" s="1"/>
  <c r="J405" i="1"/>
  <c r="K405" i="1" s="1"/>
  <c r="J397" i="1"/>
  <c r="K397" i="1" s="1"/>
  <c r="J389" i="1"/>
  <c r="K389" i="1" s="1"/>
  <c r="J381" i="1"/>
  <c r="K381" i="1" s="1"/>
  <c r="J373" i="1"/>
  <c r="K373" i="1" s="1"/>
  <c r="J365" i="1"/>
  <c r="K365" i="1" s="1"/>
  <c r="J357" i="1"/>
  <c r="K357" i="1" s="1"/>
  <c r="J349" i="1"/>
  <c r="K349" i="1" s="1"/>
  <c r="J341" i="1"/>
  <c r="K341" i="1" s="1"/>
  <c r="J333" i="1"/>
  <c r="K333" i="1" s="1"/>
  <c r="J325" i="1"/>
  <c r="K325" i="1" s="1"/>
  <c r="J317" i="1"/>
  <c r="K317" i="1" s="1"/>
  <c r="J309" i="1"/>
  <c r="K309" i="1" s="1"/>
  <c r="J301" i="1"/>
  <c r="K301" i="1" s="1"/>
  <c r="J293" i="1"/>
  <c r="K293" i="1" s="1"/>
  <c r="J285" i="1"/>
  <c r="K285" i="1" s="1"/>
  <c r="J277" i="1"/>
  <c r="K277" i="1" s="1"/>
  <c r="J269" i="1"/>
  <c r="K269" i="1" s="1"/>
  <c r="J261" i="1"/>
  <c r="K261" i="1" s="1"/>
  <c r="J253" i="1"/>
  <c r="K253" i="1" s="1"/>
  <c r="J245" i="1"/>
  <c r="K245" i="1" s="1"/>
  <c r="J237" i="1"/>
  <c r="K237" i="1" s="1"/>
  <c r="J229" i="1"/>
  <c r="K229" i="1" s="1"/>
  <c r="J221" i="1"/>
  <c r="K221" i="1" s="1"/>
  <c r="J213" i="1"/>
  <c r="K213" i="1" s="1"/>
  <c r="J205" i="1"/>
  <c r="K205" i="1" s="1"/>
  <c r="J197" i="1"/>
  <c r="K197" i="1" s="1"/>
  <c r="J189" i="1"/>
  <c r="K189" i="1" s="1"/>
  <c r="J181" i="1"/>
  <c r="K181" i="1" s="1"/>
  <c r="J173" i="1"/>
  <c r="K173" i="1" s="1"/>
  <c r="J165" i="1"/>
  <c r="K165" i="1" s="1"/>
  <c r="J157" i="1"/>
  <c r="K157" i="1" s="1"/>
  <c r="J149" i="1"/>
  <c r="K149" i="1" s="1"/>
  <c r="J141" i="1"/>
  <c r="K141" i="1" s="1"/>
  <c r="J133" i="1"/>
  <c r="K133" i="1" s="1"/>
  <c r="J125" i="1"/>
  <c r="K125" i="1" s="1"/>
  <c r="J117" i="1"/>
  <c r="K117" i="1" s="1"/>
  <c r="J109" i="1"/>
  <c r="K109" i="1" s="1"/>
  <c r="J101" i="1"/>
  <c r="K101" i="1" s="1"/>
  <c r="J85" i="1"/>
  <c r="K85" i="1" s="1"/>
  <c r="J69" i="1"/>
  <c r="K69" i="1" s="1"/>
  <c r="J53" i="1"/>
  <c r="K53" i="1" s="1"/>
  <c r="J37" i="1"/>
  <c r="K37" i="1" s="1"/>
  <c r="J21" i="1"/>
  <c r="K21" i="1" s="1"/>
  <c r="J964" i="1"/>
  <c r="K964" i="1" s="1"/>
  <c r="J956" i="1"/>
  <c r="K956" i="1" s="1"/>
  <c r="J948" i="1"/>
  <c r="K948" i="1" s="1"/>
  <c r="J940" i="1"/>
  <c r="K940" i="1" s="1"/>
  <c r="J932" i="1"/>
  <c r="K932" i="1" s="1"/>
  <c r="J924" i="1"/>
  <c r="K924" i="1" s="1"/>
  <c r="J916" i="1"/>
  <c r="K916" i="1" s="1"/>
  <c r="J908" i="1"/>
  <c r="K908" i="1" s="1"/>
  <c r="J900" i="1"/>
  <c r="K900" i="1" s="1"/>
  <c r="J892" i="1"/>
  <c r="K892" i="1" s="1"/>
  <c r="J884" i="1"/>
  <c r="K884" i="1" s="1"/>
  <c r="J876" i="1"/>
  <c r="K876" i="1" s="1"/>
  <c r="J868" i="1"/>
  <c r="K868" i="1" s="1"/>
  <c r="J860" i="1"/>
  <c r="K860" i="1" s="1"/>
  <c r="J852" i="1"/>
  <c r="K852" i="1" s="1"/>
  <c r="J844" i="1"/>
  <c r="K844" i="1" s="1"/>
  <c r="J836" i="1"/>
  <c r="K836" i="1" s="1"/>
  <c r="J828" i="1"/>
  <c r="K828" i="1" s="1"/>
  <c r="J820" i="1"/>
  <c r="K820" i="1" s="1"/>
  <c r="J812" i="1"/>
  <c r="K812" i="1" s="1"/>
  <c r="J804" i="1"/>
  <c r="K804" i="1" s="1"/>
  <c r="J796" i="1"/>
  <c r="K796" i="1" s="1"/>
  <c r="J788" i="1"/>
  <c r="K788" i="1" s="1"/>
  <c r="J780" i="1"/>
  <c r="K780" i="1" s="1"/>
  <c r="J772" i="1"/>
  <c r="K772" i="1" s="1"/>
  <c r="J764" i="1"/>
  <c r="K764" i="1" s="1"/>
  <c r="J756" i="1"/>
  <c r="K756" i="1" s="1"/>
  <c r="J748" i="1"/>
  <c r="K748" i="1" s="1"/>
  <c r="J740" i="1"/>
  <c r="K740" i="1" s="1"/>
  <c r="J732" i="1"/>
  <c r="K732" i="1" s="1"/>
  <c r="J724" i="1"/>
  <c r="K724" i="1" s="1"/>
  <c r="J716" i="1"/>
  <c r="K716" i="1" s="1"/>
  <c r="J708" i="1"/>
  <c r="K708" i="1" s="1"/>
  <c r="J700" i="1"/>
  <c r="K700" i="1" s="1"/>
  <c r="J692" i="1"/>
  <c r="K692" i="1" s="1"/>
  <c r="J684" i="1"/>
  <c r="K684" i="1" s="1"/>
  <c r="J676" i="1"/>
  <c r="K676" i="1" s="1"/>
  <c r="J668" i="1"/>
  <c r="K668" i="1" s="1"/>
  <c r="J660" i="1"/>
  <c r="K660" i="1" s="1"/>
  <c r="J652" i="1"/>
  <c r="K652" i="1" s="1"/>
  <c r="J644" i="1"/>
  <c r="K644" i="1" s="1"/>
  <c r="J636" i="1"/>
  <c r="K636" i="1" s="1"/>
  <c r="J628" i="1"/>
  <c r="K628" i="1" s="1"/>
  <c r="J620" i="1"/>
  <c r="K620" i="1" s="1"/>
  <c r="J612" i="1"/>
  <c r="K612" i="1" s="1"/>
  <c r="J604" i="1"/>
  <c r="K604" i="1" s="1"/>
  <c r="J596" i="1"/>
  <c r="K596" i="1" s="1"/>
  <c r="J588" i="1"/>
  <c r="K588" i="1" s="1"/>
  <c r="J580" i="1"/>
  <c r="K580" i="1" s="1"/>
  <c r="J572" i="1"/>
  <c r="K572" i="1" s="1"/>
  <c r="J564" i="1"/>
  <c r="K564" i="1" s="1"/>
  <c r="J556" i="1"/>
  <c r="K556" i="1" s="1"/>
  <c r="J548" i="1"/>
  <c r="K548" i="1" s="1"/>
  <c r="J540" i="1"/>
  <c r="K540" i="1" s="1"/>
  <c r="J532" i="1"/>
  <c r="K532" i="1" s="1"/>
  <c r="J524" i="1"/>
  <c r="K524" i="1" s="1"/>
  <c r="J516" i="1"/>
  <c r="K516" i="1" s="1"/>
  <c r="J508" i="1"/>
  <c r="K508" i="1" s="1"/>
  <c r="J500" i="1"/>
  <c r="K500" i="1" s="1"/>
  <c r="J492" i="1"/>
  <c r="K492" i="1" s="1"/>
  <c r="J484" i="1"/>
  <c r="K484" i="1" s="1"/>
  <c r="J476" i="1"/>
  <c r="K476" i="1" s="1"/>
  <c r="J468" i="1"/>
  <c r="K468" i="1" s="1"/>
  <c r="J460" i="1"/>
  <c r="K460" i="1" s="1"/>
  <c r="J452" i="1"/>
  <c r="K452" i="1" s="1"/>
  <c r="J444" i="1"/>
  <c r="K444" i="1" s="1"/>
  <c r="J436" i="1"/>
  <c r="K436" i="1" s="1"/>
  <c r="J428" i="1"/>
  <c r="K428" i="1" s="1"/>
  <c r="J420" i="1"/>
  <c r="K420" i="1" s="1"/>
  <c r="J412" i="1"/>
  <c r="K412" i="1" s="1"/>
  <c r="J404" i="1"/>
  <c r="K404" i="1" s="1"/>
  <c r="J396" i="1"/>
  <c r="K396" i="1" s="1"/>
  <c r="J388" i="1"/>
  <c r="K388" i="1" s="1"/>
  <c r="J380" i="1"/>
  <c r="K380" i="1" s="1"/>
  <c r="J372" i="1"/>
  <c r="K372" i="1" s="1"/>
  <c r="J364" i="1"/>
  <c r="K364" i="1" s="1"/>
  <c r="J356" i="1"/>
  <c r="K356" i="1" s="1"/>
  <c r="J348" i="1"/>
  <c r="K348" i="1" s="1"/>
  <c r="J340" i="1"/>
  <c r="K340" i="1" s="1"/>
  <c r="J332" i="1"/>
  <c r="K332" i="1" s="1"/>
  <c r="J324" i="1"/>
  <c r="K324" i="1" s="1"/>
  <c r="J316" i="1"/>
  <c r="K316" i="1" s="1"/>
  <c r="J308" i="1"/>
  <c r="K308" i="1" s="1"/>
  <c r="J300" i="1"/>
  <c r="K300" i="1" s="1"/>
  <c r="J292" i="1"/>
  <c r="K292" i="1" s="1"/>
  <c r="J939" i="1"/>
  <c r="K939" i="1" s="1"/>
  <c r="J931" i="1"/>
  <c r="K931" i="1" s="1"/>
  <c r="J923" i="1"/>
  <c r="K923" i="1" s="1"/>
  <c r="J915" i="1"/>
  <c r="K915" i="1" s="1"/>
  <c r="J907" i="1"/>
  <c r="K907" i="1" s="1"/>
  <c r="J899" i="1"/>
  <c r="K899" i="1" s="1"/>
  <c r="J891" i="1"/>
  <c r="K891" i="1" s="1"/>
  <c r="J883" i="1"/>
  <c r="K883" i="1" s="1"/>
  <c r="J875" i="1"/>
  <c r="K875" i="1" s="1"/>
  <c r="J867" i="1"/>
  <c r="K867" i="1" s="1"/>
  <c r="J859" i="1"/>
  <c r="K859" i="1" s="1"/>
  <c r="J851" i="1"/>
  <c r="K851" i="1" s="1"/>
  <c r="J843" i="1"/>
  <c r="K843" i="1" s="1"/>
  <c r="J835" i="1"/>
  <c r="K835" i="1" s="1"/>
  <c r="J827" i="1"/>
  <c r="K827" i="1" s="1"/>
  <c r="J819" i="1"/>
  <c r="K819" i="1" s="1"/>
  <c r="J811" i="1"/>
  <c r="K811" i="1" s="1"/>
  <c r="J803" i="1"/>
  <c r="K803" i="1" s="1"/>
  <c r="J795" i="1"/>
  <c r="K795" i="1" s="1"/>
  <c r="J787" i="1"/>
  <c r="K787" i="1" s="1"/>
  <c r="J779" i="1"/>
  <c r="K779" i="1" s="1"/>
  <c r="J771" i="1"/>
  <c r="K771" i="1" s="1"/>
  <c r="J763" i="1"/>
  <c r="K763" i="1" s="1"/>
  <c r="J755" i="1"/>
  <c r="K755" i="1" s="1"/>
  <c r="J747" i="1"/>
  <c r="K747" i="1" s="1"/>
  <c r="J739" i="1"/>
  <c r="K739" i="1" s="1"/>
  <c r="J731" i="1"/>
  <c r="K731" i="1" s="1"/>
  <c r="J723" i="1"/>
  <c r="K723" i="1" s="1"/>
  <c r="J715" i="1"/>
  <c r="K715" i="1" s="1"/>
  <c r="J707" i="1"/>
  <c r="K707" i="1" s="1"/>
  <c r="J699" i="1"/>
  <c r="K699" i="1" s="1"/>
  <c r="J691" i="1"/>
  <c r="K691" i="1" s="1"/>
  <c r="J683" i="1"/>
  <c r="K683" i="1" s="1"/>
  <c r="J675" i="1"/>
  <c r="K675" i="1" s="1"/>
  <c r="J667" i="1"/>
  <c r="K667" i="1" s="1"/>
  <c r="J659" i="1"/>
  <c r="K659" i="1" s="1"/>
  <c r="J651" i="1"/>
  <c r="K651" i="1" s="1"/>
  <c r="J643" i="1"/>
  <c r="K643" i="1" s="1"/>
  <c r="J635" i="1"/>
  <c r="K635" i="1" s="1"/>
  <c r="J627" i="1"/>
  <c r="K627" i="1" s="1"/>
  <c r="J619" i="1"/>
  <c r="K619" i="1" s="1"/>
  <c r="J611" i="1"/>
  <c r="K611" i="1" s="1"/>
  <c r="J603" i="1"/>
  <c r="K603" i="1" s="1"/>
  <c r="J595" i="1"/>
  <c r="K595" i="1" s="1"/>
  <c r="J587" i="1"/>
  <c r="K587" i="1" s="1"/>
  <c r="J579" i="1"/>
  <c r="K579" i="1" s="1"/>
  <c r="J571" i="1"/>
  <c r="K571" i="1" s="1"/>
  <c r="J563" i="1"/>
  <c r="K563" i="1" s="1"/>
  <c r="J555" i="1"/>
  <c r="K555" i="1" s="1"/>
  <c r="J547" i="1"/>
  <c r="K547" i="1" s="1"/>
  <c r="J539" i="1"/>
  <c r="K539" i="1" s="1"/>
  <c r="J531" i="1"/>
  <c r="K531" i="1" s="1"/>
  <c r="J523" i="1"/>
  <c r="K523" i="1" s="1"/>
  <c r="J515" i="1"/>
  <c r="K515" i="1" s="1"/>
  <c r="J507" i="1"/>
  <c r="K507" i="1" s="1"/>
  <c r="J499" i="1"/>
  <c r="K499" i="1" s="1"/>
  <c r="J491" i="1"/>
  <c r="K491" i="1" s="1"/>
  <c r="J483" i="1"/>
  <c r="K483" i="1" s="1"/>
  <c r="J475" i="1"/>
  <c r="K475" i="1" s="1"/>
  <c r="J467" i="1"/>
  <c r="K467" i="1" s="1"/>
  <c r="J459" i="1"/>
  <c r="K459" i="1" s="1"/>
  <c r="J451" i="1"/>
  <c r="K451" i="1" s="1"/>
  <c r="J443" i="1"/>
  <c r="K443" i="1" s="1"/>
  <c r="J435" i="1"/>
  <c r="K435" i="1" s="1"/>
  <c r="J427" i="1"/>
  <c r="K427" i="1" s="1"/>
  <c r="J419" i="1"/>
  <c r="K419" i="1" s="1"/>
  <c r="J411" i="1"/>
  <c r="K411" i="1" s="1"/>
  <c r="J403" i="1"/>
  <c r="K403" i="1" s="1"/>
  <c r="J395" i="1"/>
  <c r="K395" i="1" s="1"/>
  <c r="J387" i="1"/>
  <c r="K387" i="1" s="1"/>
  <c r="J379" i="1"/>
  <c r="K379" i="1" s="1"/>
  <c r="J371" i="1"/>
  <c r="K371" i="1" s="1"/>
  <c r="J363" i="1"/>
  <c r="K363" i="1" s="1"/>
  <c r="J355" i="1"/>
  <c r="K355" i="1" s="1"/>
  <c r="J347" i="1"/>
  <c r="K347" i="1" s="1"/>
  <c r="J339" i="1"/>
  <c r="K339" i="1" s="1"/>
  <c r="J331" i="1"/>
  <c r="K331" i="1" s="1"/>
  <c r="J323" i="1"/>
  <c r="K323" i="1" s="1"/>
  <c r="J315" i="1"/>
  <c r="K315" i="1" s="1"/>
  <c r="J307" i="1"/>
  <c r="K307" i="1" s="1"/>
  <c r="J299" i="1"/>
  <c r="K299" i="1" s="1"/>
  <c r="J291" i="1"/>
  <c r="K291" i="1" s="1"/>
  <c r="J690" i="1"/>
  <c r="K690" i="1" s="1"/>
  <c r="J682" i="1"/>
  <c r="K682" i="1" s="1"/>
  <c r="J674" i="1"/>
  <c r="K674" i="1" s="1"/>
  <c r="J666" i="1"/>
  <c r="K666" i="1" s="1"/>
  <c r="J658" i="1"/>
  <c r="K658" i="1" s="1"/>
  <c r="J650" i="1"/>
  <c r="K650" i="1" s="1"/>
  <c r="J642" i="1"/>
  <c r="K642" i="1" s="1"/>
  <c r="J634" i="1"/>
  <c r="K634" i="1" s="1"/>
  <c r="J626" i="1"/>
  <c r="K626" i="1" s="1"/>
  <c r="J618" i="1"/>
  <c r="K618" i="1" s="1"/>
  <c r="J610" i="1"/>
  <c r="K610" i="1" s="1"/>
  <c r="J602" i="1"/>
  <c r="K602" i="1" s="1"/>
  <c r="J594" i="1"/>
  <c r="K594" i="1" s="1"/>
  <c r="J586" i="1"/>
  <c r="K586" i="1" s="1"/>
  <c r="J578" i="1"/>
  <c r="K578" i="1" s="1"/>
  <c r="J570" i="1"/>
  <c r="K570" i="1" s="1"/>
  <c r="J562" i="1"/>
  <c r="K562" i="1" s="1"/>
  <c r="J554" i="1"/>
  <c r="K554" i="1" s="1"/>
  <c r="J546" i="1"/>
  <c r="K546" i="1" s="1"/>
  <c r="J538" i="1"/>
  <c r="K538" i="1" s="1"/>
  <c r="J530" i="1"/>
  <c r="K530" i="1" s="1"/>
  <c r="J522" i="1"/>
  <c r="K522" i="1" s="1"/>
  <c r="J514" i="1"/>
  <c r="K514" i="1" s="1"/>
  <c r="J506" i="1"/>
  <c r="K506" i="1" s="1"/>
  <c r="J498" i="1"/>
  <c r="K498" i="1" s="1"/>
  <c r="J490" i="1"/>
  <c r="K490" i="1" s="1"/>
  <c r="J482" i="1"/>
  <c r="K482" i="1" s="1"/>
  <c r="J474" i="1"/>
  <c r="K474" i="1" s="1"/>
  <c r="J466" i="1"/>
  <c r="K466" i="1" s="1"/>
  <c r="J458" i="1"/>
  <c r="K458" i="1" s="1"/>
  <c r="J450" i="1"/>
  <c r="K450" i="1" s="1"/>
  <c r="J442" i="1"/>
  <c r="K442" i="1" s="1"/>
  <c r="J434" i="1"/>
  <c r="K434" i="1" s="1"/>
  <c r="J426" i="1"/>
  <c r="K426" i="1" s="1"/>
  <c r="J418" i="1"/>
  <c r="K418" i="1" s="1"/>
  <c r="J410" i="1"/>
  <c r="K410" i="1" s="1"/>
  <c r="J402" i="1"/>
  <c r="K402" i="1" s="1"/>
  <c r="J394" i="1"/>
  <c r="K394" i="1" s="1"/>
  <c r="J386" i="1"/>
  <c r="K386" i="1" s="1"/>
  <c r="J378" i="1"/>
  <c r="K378" i="1" s="1"/>
  <c r="J354" i="1"/>
  <c r="K354" i="1" s="1"/>
  <c r="J346" i="1"/>
  <c r="K346" i="1" s="1"/>
  <c r="J338" i="1"/>
  <c r="K338" i="1" s="1"/>
  <c r="J330" i="1"/>
  <c r="K330" i="1" s="1"/>
  <c r="J322" i="1"/>
  <c r="K322" i="1" s="1"/>
  <c r="J314" i="1"/>
  <c r="K314" i="1" s="1"/>
  <c r="J306" i="1"/>
  <c r="K306" i="1" s="1"/>
  <c r="J298" i="1"/>
  <c r="K298" i="1" s="1"/>
  <c r="J290" i="1"/>
  <c r="K290" i="1" s="1"/>
  <c r="J282" i="1"/>
  <c r="K282" i="1" s="1"/>
  <c r="J274" i="1"/>
  <c r="K274" i="1" s="1"/>
  <c r="J266" i="1"/>
  <c r="K266" i="1" s="1"/>
  <c r="J258" i="1"/>
  <c r="K258" i="1" s="1"/>
  <c r="J250" i="1"/>
  <c r="K250" i="1" s="1"/>
  <c r="J242" i="1"/>
  <c r="K242" i="1" s="1"/>
  <c r="J234" i="1"/>
  <c r="K234" i="1" s="1"/>
  <c r="J226" i="1"/>
  <c r="K226" i="1" s="1"/>
  <c r="J218" i="1"/>
  <c r="K218" i="1" s="1"/>
  <c r="J210" i="1"/>
  <c r="K210" i="1" s="1"/>
  <c r="J202" i="1"/>
  <c r="K202" i="1" s="1"/>
  <c r="J194" i="1"/>
  <c r="K194" i="1" s="1"/>
  <c r="J186" i="1"/>
  <c r="K186" i="1" s="1"/>
  <c r="J178" i="1"/>
  <c r="K178" i="1" s="1"/>
  <c r="J170" i="1"/>
  <c r="K170" i="1" s="1"/>
  <c r="J162" i="1"/>
  <c r="K162" i="1" s="1"/>
  <c r="J154" i="1"/>
  <c r="K154" i="1" s="1"/>
  <c r="J146" i="1"/>
  <c r="K146" i="1" s="1"/>
  <c r="J138" i="1"/>
  <c r="K138" i="1" s="1"/>
  <c r="J130" i="1"/>
  <c r="K130" i="1" s="1"/>
  <c r="J122" i="1"/>
  <c r="K122" i="1" s="1"/>
  <c r="J114" i="1"/>
  <c r="K114" i="1" s="1"/>
  <c r="J106" i="1"/>
  <c r="K106" i="1" s="1"/>
  <c r="J98" i="1"/>
  <c r="K98" i="1" s="1"/>
  <c r="J90" i="1"/>
  <c r="K90" i="1" s="1"/>
  <c r="J82" i="1"/>
  <c r="K82" i="1" s="1"/>
  <c r="J74" i="1"/>
  <c r="K74" i="1" s="1"/>
  <c r="J66" i="1"/>
  <c r="K66" i="1" s="1"/>
  <c r="J58" i="1"/>
  <c r="K58" i="1" s="1"/>
  <c r="J50" i="1"/>
  <c r="K50" i="1" s="1"/>
  <c r="J42" i="1"/>
  <c r="K42" i="1" s="1"/>
  <c r="J34" i="1"/>
  <c r="K34" i="1" s="1"/>
  <c r="J26" i="1"/>
  <c r="K26" i="1" s="1"/>
  <c r="J18" i="1"/>
  <c r="K18" i="1" s="1"/>
  <c r="J2" i="1"/>
  <c r="K2" i="1" s="1"/>
  <c r="J93" i="1"/>
  <c r="K93" i="1" s="1"/>
  <c r="J77" i="1"/>
  <c r="K77" i="1" s="1"/>
  <c r="J61" i="1"/>
  <c r="K61" i="1" s="1"/>
  <c r="J45" i="1"/>
  <c r="K45" i="1" s="1"/>
  <c r="J29" i="1"/>
  <c r="K29" i="1" s="1"/>
  <c r="J13" i="1"/>
  <c r="K13" i="1" s="1"/>
  <c r="J5" i="1"/>
  <c r="K5" i="1" s="1"/>
  <c r="J284" i="1"/>
  <c r="K284" i="1" s="1"/>
  <c r="J276" i="1"/>
  <c r="K276" i="1" s="1"/>
  <c r="J268" i="1"/>
  <c r="K268" i="1" s="1"/>
  <c r="J260" i="1"/>
  <c r="K260" i="1" s="1"/>
  <c r="J252" i="1"/>
  <c r="K252" i="1" s="1"/>
  <c r="J244" i="1"/>
  <c r="K244" i="1" s="1"/>
  <c r="J236" i="1"/>
  <c r="K236" i="1" s="1"/>
  <c r="J228" i="1"/>
  <c r="K228" i="1" s="1"/>
  <c r="J220" i="1"/>
  <c r="K220" i="1" s="1"/>
  <c r="J212" i="1"/>
  <c r="K212" i="1" s="1"/>
  <c r="J204" i="1"/>
  <c r="K204" i="1" s="1"/>
  <c r="J196" i="1"/>
  <c r="K196" i="1" s="1"/>
  <c r="J188" i="1"/>
  <c r="K188" i="1" s="1"/>
  <c r="J180" i="1"/>
  <c r="K180" i="1" s="1"/>
  <c r="J172" i="1"/>
  <c r="K172" i="1" s="1"/>
  <c r="J164" i="1"/>
  <c r="K164" i="1" s="1"/>
  <c r="J156" i="1"/>
  <c r="K156" i="1" s="1"/>
  <c r="J148" i="1"/>
  <c r="K14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92" i="1"/>
  <c r="K92" i="1" s="1"/>
  <c r="J84" i="1"/>
  <c r="K84" i="1" s="1"/>
  <c r="J76" i="1"/>
  <c r="K76" i="1" s="1"/>
  <c r="J68" i="1"/>
  <c r="K68" i="1" s="1"/>
  <c r="J60" i="1"/>
  <c r="K60" i="1" s="1"/>
  <c r="J52" i="1"/>
  <c r="K52" i="1" s="1"/>
  <c r="J44" i="1"/>
  <c r="K44" i="1" s="1"/>
  <c r="J36" i="1"/>
  <c r="K36" i="1" s="1"/>
  <c r="J28" i="1"/>
  <c r="K28" i="1" s="1"/>
  <c r="J20" i="1"/>
  <c r="K20" i="1" s="1"/>
  <c r="J12" i="1"/>
  <c r="K12" i="1" s="1"/>
  <c r="J4" i="1"/>
  <c r="K4" i="1" s="1"/>
  <c r="J283" i="1"/>
  <c r="K283" i="1" s="1"/>
  <c r="J275" i="1"/>
  <c r="K275" i="1" s="1"/>
  <c r="J267" i="1"/>
  <c r="K267" i="1" s="1"/>
  <c r="J259" i="1"/>
  <c r="K259" i="1" s="1"/>
  <c r="J251" i="1"/>
  <c r="K251" i="1" s="1"/>
  <c r="J243" i="1"/>
  <c r="K243" i="1" s="1"/>
  <c r="J235" i="1"/>
  <c r="K235" i="1" s="1"/>
  <c r="J227" i="1"/>
  <c r="K227" i="1" s="1"/>
  <c r="J219" i="1"/>
  <c r="K219" i="1" s="1"/>
  <c r="J211" i="1"/>
  <c r="K211" i="1" s="1"/>
  <c r="J203" i="1"/>
  <c r="K203" i="1" s="1"/>
  <c r="J195" i="1"/>
  <c r="K195" i="1" s="1"/>
  <c r="J187" i="1"/>
  <c r="K187" i="1" s="1"/>
  <c r="J179" i="1"/>
  <c r="K179" i="1" s="1"/>
  <c r="J171" i="1"/>
  <c r="K171" i="1" s="1"/>
  <c r="J163" i="1"/>
  <c r="K163" i="1" s="1"/>
  <c r="J155" i="1"/>
  <c r="K155" i="1" s="1"/>
  <c r="J147" i="1"/>
  <c r="K147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91" i="1"/>
  <c r="K91" i="1" s="1"/>
  <c r="J83" i="1"/>
  <c r="K83" i="1" s="1"/>
  <c r="J75" i="1"/>
  <c r="K75" i="1" s="1"/>
  <c r="J67" i="1"/>
  <c r="K67" i="1" s="1"/>
  <c r="J59" i="1"/>
  <c r="K59" i="1" s="1"/>
  <c r="J51" i="1"/>
  <c r="K51" i="1" s="1"/>
  <c r="J43" i="1"/>
  <c r="K43" i="1" s="1"/>
  <c r="J35" i="1"/>
  <c r="K35" i="1" s="1"/>
  <c r="J27" i="1"/>
  <c r="K27" i="1" s="1"/>
  <c r="J19" i="1"/>
  <c r="K19" i="1" s="1"/>
  <c r="J11" i="1"/>
  <c r="K11" i="1" s="1"/>
  <c r="J3" i="1"/>
  <c r="K3" i="1" s="1"/>
  <c r="J370" i="1"/>
  <c r="K370" i="1" s="1"/>
  <c r="J362" i="1"/>
  <c r="K362" i="1" s="1"/>
  <c r="J10" i="1"/>
  <c r="K10" i="1" s="1"/>
  <c r="J465" i="1"/>
  <c r="K465" i="1" s="1"/>
  <c r="J433" i="1"/>
  <c r="K433" i="1" s="1"/>
  <c r="J425" i="1"/>
  <c r="K425" i="1" s="1"/>
  <c r="J409" i="1"/>
  <c r="K409" i="1" s="1"/>
  <c r="J401" i="1"/>
  <c r="K401" i="1" s="1"/>
  <c r="J369" i="1"/>
  <c r="K369" i="1" s="1"/>
  <c r="J361" i="1"/>
  <c r="K361" i="1" s="1"/>
  <c r="J345" i="1"/>
  <c r="K345" i="1" s="1"/>
  <c r="J329" i="1"/>
  <c r="K329" i="1" s="1"/>
  <c r="J313" i="1"/>
  <c r="K313" i="1" s="1"/>
  <c r="J297" i="1"/>
  <c r="K297" i="1" s="1"/>
  <c r="J281" i="1"/>
  <c r="K281" i="1" s="1"/>
  <c r="J265" i="1"/>
  <c r="K265" i="1" s="1"/>
  <c r="J249" i="1"/>
  <c r="K249" i="1" s="1"/>
  <c r="J233" i="1"/>
  <c r="K233" i="1" s="1"/>
  <c r="J217" i="1"/>
  <c r="K217" i="1" s="1"/>
  <c r="J201" i="1"/>
  <c r="K201" i="1" s="1"/>
  <c r="J185" i="1"/>
  <c r="K185" i="1" s="1"/>
  <c r="J169" i="1"/>
  <c r="K169" i="1" s="1"/>
  <c r="J153" i="1"/>
  <c r="K153" i="1" s="1"/>
  <c r="J137" i="1"/>
  <c r="K137" i="1" s="1"/>
  <c r="J121" i="1"/>
  <c r="K121" i="1" s="1"/>
  <c r="J105" i="1"/>
  <c r="K105" i="1" s="1"/>
  <c r="J89" i="1"/>
  <c r="K89" i="1" s="1"/>
  <c r="J73" i="1"/>
  <c r="K73" i="1" s="1"/>
  <c r="J57" i="1"/>
  <c r="K57" i="1" s="1"/>
  <c r="J41" i="1"/>
  <c r="K41" i="1" s="1"/>
  <c r="J25" i="1"/>
  <c r="K25" i="1" s="1"/>
  <c r="J9" i="1"/>
  <c r="K9" i="1" s="1"/>
  <c r="J224" i="1"/>
  <c r="K224" i="1" s="1"/>
  <c r="J216" i="1"/>
  <c r="K216" i="1" s="1"/>
  <c r="J208" i="1"/>
  <c r="K208" i="1" s="1"/>
  <c r="J200" i="1"/>
  <c r="K200" i="1" s="1"/>
  <c r="J192" i="1"/>
  <c r="K192" i="1" s="1"/>
  <c r="J184" i="1"/>
  <c r="K184" i="1" s="1"/>
  <c r="J176" i="1"/>
  <c r="K176" i="1" s="1"/>
  <c r="J168" i="1"/>
  <c r="K168" i="1" s="1"/>
  <c r="J160" i="1"/>
  <c r="K160" i="1" s="1"/>
  <c r="J152" i="1"/>
  <c r="K152" i="1" s="1"/>
  <c r="J144" i="1"/>
  <c r="K144" i="1" s="1"/>
  <c r="J136" i="1"/>
  <c r="K136" i="1" s="1"/>
  <c r="J128" i="1"/>
  <c r="K128" i="1" s="1"/>
  <c r="J120" i="1"/>
  <c r="K120" i="1" s="1"/>
  <c r="J112" i="1"/>
  <c r="K112" i="1" s="1"/>
  <c r="J104" i="1"/>
  <c r="K104" i="1" s="1"/>
  <c r="J96" i="1"/>
  <c r="K96" i="1" s="1"/>
  <c r="J88" i="1"/>
  <c r="K88" i="1" s="1"/>
  <c r="J80" i="1"/>
  <c r="K80" i="1" s="1"/>
  <c r="J72" i="1"/>
  <c r="K72" i="1" s="1"/>
  <c r="J64" i="1"/>
  <c r="K64" i="1" s="1"/>
  <c r="J56" i="1"/>
  <c r="K56" i="1" s="1"/>
  <c r="J48" i="1"/>
  <c r="K48" i="1" s="1"/>
  <c r="J40" i="1"/>
  <c r="K40" i="1" s="1"/>
  <c r="J32" i="1"/>
  <c r="K32" i="1" s="1"/>
  <c r="J24" i="1"/>
  <c r="K24" i="1" s="1"/>
  <c r="J16" i="1"/>
  <c r="K16" i="1" s="1"/>
  <c r="J8" i="1"/>
  <c r="K8" i="1" s="1"/>
  <c r="J359" i="1"/>
  <c r="K359" i="1" s="1"/>
  <c r="J351" i="1"/>
  <c r="K351" i="1" s="1"/>
  <c r="J343" i="1"/>
  <c r="K343" i="1" s="1"/>
  <c r="J335" i="1"/>
  <c r="K335" i="1" s="1"/>
  <c r="J327" i="1"/>
  <c r="K327" i="1" s="1"/>
  <c r="J319" i="1"/>
  <c r="K319" i="1" s="1"/>
  <c r="J311" i="1"/>
  <c r="K311" i="1" s="1"/>
  <c r="J303" i="1"/>
  <c r="K303" i="1" s="1"/>
  <c r="J295" i="1"/>
  <c r="K295" i="1" s="1"/>
  <c r="J287" i="1"/>
  <c r="K287" i="1" s="1"/>
  <c r="J279" i="1"/>
  <c r="K279" i="1" s="1"/>
  <c r="J271" i="1"/>
  <c r="K271" i="1" s="1"/>
  <c r="J263" i="1"/>
  <c r="K263" i="1" s="1"/>
  <c r="J255" i="1"/>
  <c r="K255" i="1" s="1"/>
  <c r="J247" i="1"/>
  <c r="K247" i="1" s="1"/>
  <c r="J239" i="1"/>
  <c r="K239" i="1" s="1"/>
  <c r="J231" i="1"/>
  <c r="K231" i="1" s="1"/>
  <c r="J223" i="1"/>
  <c r="K223" i="1" s="1"/>
  <c r="J215" i="1"/>
  <c r="K215" i="1" s="1"/>
  <c r="J207" i="1"/>
  <c r="K207" i="1" s="1"/>
  <c r="J199" i="1"/>
  <c r="K199" i="1" s="1"/>
  <c r="J191" i="1"/>
  <c r="K191" i="1" s="1"/>
  <c r="J183" i="1"/>
  <c r="K183" i="1" s="1"/>
  <c r="J175" i="1"/>
  <c r="K175" i="1" s="1"/>
  <c r="J167" i="1"/>
  <c r="K167" i="1" s="1"/>
  <c r="J159" i="1"/>
  <c r="K159" i="1" s="1"/>
  <c r="J151" i="1"/>
  <c r="K151" i="1" s="1"/>
  <c r="J143" i="1"/>
  <c r="K143" i="1" s="1"/>
  <c r="J135" i="1"/>
  <c r="K135" i="1" s="1"/>
  <c r="J127" i="1"/>
  <c r="K127" i="1" s="1"/>
  <c r="J119" i="1"/>
  <c r="K119" i="1" s="1"/>
  <c r="J111" i="1"/>
  <c r="K111" i="1" s="1"/>
  <c r="J103" i="1"/>
  <c r="K103" i="1" s="1"/>
  <c r="J95" i="1"/>
  <c r="K95" i="1" s="1"/>
  <c r="J87" i="1"/>
  <c r="K87" i="1" s="1"/>
  <c r="J79" i="1"/>
  <c r="K79" i="1" s="1"/>
  <c r="J71" i="1"/>
  <c r="K71" i="1" s="1"/>
  <c r="J63" i="1"/>
  <c r="K63" i="1" s="1"/>
  <c r="J55" i="1"/>
  <c r="K55" i="1" s="1"/>
  <c r="J47" i="1"/>
  <c r="K47" i="1" s="1"/>
  <c r="J39" i="1"/>
  <c r="K39" i="1" s="1"/>
  <c r="J31" i="1"/>
  <c r="K31" i="1" s="1"/>
  <c r="J23" i="1"/>
  <c r="K23" i="1" s="1"/>
  <c r="J15" i="1"/>
  <c r="K15" i="1" s="1"/>
  <c r="J7" i="1"/>
  <c r="K7" i="1" s="1"/>
</calcChain>
</file>

<file path=xl/sharedStrings.xml><?xml version="1.0" encoding="utf-8"?>
<sst xmlns="http://schemas.openxmlformats.org/spreadsheetml/2006/main" count="3655" uniqueCount="1343">
  <si>
    <t>id чека</t>
  </si>
  <si>
    <t>id товара</t>
  </si>
  <si>
    <t>цена за шт в рублях</t>
  </si>
  <si>
    <t>кол-во штук в чеке</t>
  </si>
  <si>
    <t>сумма чека</t>
  </si>
  <si>
    <t>дата создания чека</t>
  </si>
  <si>
    <t>магазин покупки</t>
  </si>
  <si>
    <t>id клиента</t>
  </si>
  <si>
    <t>Бристоль</t>
  </si>
  <si>
    <t>Дикси</t>
  </si>
  <si>
    <t>Городской Супермаркет</t>
  </si>
  <si>
    <t>Верный</t>
  </si>
  <si>
    <t>Спар</t>
  </si>
  <si>
    <t>Карусель</t>
  </si>
  <si>
    <t>Мираторг</t>
  </si>
  <si>
    <t>Мосмарт</t>
  </si>
  <si>
    <t>Перекресток</t>
  </si>
  <si>
    <t>Гиперглобус</t>
  </si>
  <si>
    <t>Лента</t>
  </si>
  <si>
    <t>Метро</t>
  </si>
  <si>
    <t>Билла</t>
  </si>
  <si>
    <t>Пятерочка</t>
  </si>
  <si>
    <t>О'кей</t>
  </si>
  <si>
    <t>Ароматный Мир</t>
  </si>
  <si>
    <t>Магнит</t>
  </si>
  <si>
    <t>Седьмой Континент</t>
  </si>
  <si>
    <t>Ашан</t>
  </si>
  <si>
    <t>Азбука Вкуса</t>
  </si>
  <si>
    <t>Сладов</t>
  </si>
  <si>
    <t>Сахар</t>
  </si>
  <si>
    <t>Семко</t>
  </si>
  <si>
    <t>Овощи</t>
  </si>
  <si>
    <t>Фруктовый сад</t>
  </si>
  <si>
    <t>Сок</t>
  </si>
  <si>
    <t>Green Garden</t>
  </si>
  <si>
    <t>Фрукты</t>
  </si>
  <si>
    <t>Дарница</t>
  </si>
  <si>
    <t>Хлеб</t>
  </si>
  <si>
    <t>Фруктовый Рай</t>
  </si>
  <si>
    <t>Паста Зара</t>
  </si>
  <si>
    <t>Макароны</t>
  </si>
  <si>
    <t>Ярмарка</t>
  </si>
  <si>
    <t>Крупа</t>
  </si>
  <si>
    <t>Домик в деревне</t>
  </si>
  <si>
    <t>Молоко</t>
  </si>
  <si>
    <t>Чудо</t>
  </si>
  <si>
    <t>Йогурт</t>
  </si>
  <si>
    <t>Славянка</t>
  </si>
  <si>
    <t>Конфеты</t>
  </si>
  <si>
    <t>Сырная долина</t>
  </si>
  <si>
    <t>Сыр</t>
  </si>
  <si>
    <t>Добрый</t>
  </si>
  <si>
    <t>Tchibo</t>
  </si>
  <si>
    <t>Кофе</t>
  </si>
  <si>
    <t>Меридиан</t>
  </si>
  <si>
    <t>Рыба</t>
  </si>
  <si>
    <t>Черкизово</t>
  </si>
  <si>
    <t>Колбаса</t>
  </si>
  <si>
    <t>Фрукты-Ягоды</t>
  </si>
  <si>
    <t>Тесс</t>
  </si>
  <si>
    <t>Чай</t>
  </si>
  <si>
    <t>Продимекс</t>
  </si>
  <si>
    <t>Овощной ряд</t>
  </si>
  <si>
    <t>Мистраль</t>
  </si>
  <si>
    <t>Бабаевский</t>
  </si>
  <si>
    <t>Беллакт</t>
  </si>
  <si>
    <t>Эрманн</t>
  </si>
  <si>
    <t>Увелка</t>
  </si>
  <si>
    <t>Белогорье</t>
  </si>
  <si>
    <t>Печенье</t>
  </si>
  <si>
    <t>Lipton</t>
  </si>
  <si>
    <t>Estrella</t>
  </si>
  <si>
    <t>Чипсы</t>
  </si>
  <si>
    <t>Ростагроэкспорт</t>
  </si>
  <si>
    <t>Экзотик</t>
  </si>
  <si>
    <t>Илецкая</t>
  </si>
  <si>
    <t>Соль</t>
  </si>
  <si>
    <t>Активиа</t>
  </si>
  <si>
    <t>Дымов</t>
  </si>
  <si>
    <t>Славянская</t>
  </si>
  <si>
    <t>Рот Фронт</t>
  </si>
  <si>
    <t>Окраина</t>
  </si>
  <si>
    <t>Jacobs</t>
  </si>
  <si>
    <t>Красный Октябрь</t>
  </si>
  <si>
    <t>Черная Карта</t>
  </si>
  <si>
    <t>Националь</t>
  </si>
  <si>
    <t>Русское море</t>
  </si>
  <si>
    <t>Хлебный Дом</t>
  </si>
  <si>
    <t>Ахмад</t>
  </si>
  <si>
    <t>Русский сахар</t>
  </si>
  <si>
    <t>Рис</t>
  </si>
  <si>
    <t>Борилла</t>
  </si>
  <si>
    <t>Карат</t>
  </si>
  <si>
    <t>Русский Хлеб</t>
  </si>
  <si>
    <t>Агросахар</t>
  </si>
  <si>
    <t>Зеленая грядка</t>
  </si>
  <si>
    <t>Экстра</t>
  </si>
  <si>
    <t>Балтийский берег</t>
  </si>
  <si>
    <t>Посиделкино</t>
  </si>
  <si>
    <t>Простоквашино</t>
  </si>
  <si>
    <t>КДВ</t>
  </si>
  <si>
    <t>Макфа</t>
  </si>
  <si>
    <t>Pringles</t>
  </si>
  <si>
    <t>Гавриш</t>
  </si>
  <si>
    <t>President</t>
  </si>
  <si>
    <t>Nescafe</t>
  </si>
  <si>
    <t>Салта</t>
  </si>
  <si>
    <t>Greenfield</t>
  </si>
  <si>
    <t>Мясо</t>
  </si>
  <si>
    <t>Снежана</t>
  </si>
  <si>
    <t>Агрокомплекс</t>
  </si>
  <si>
    <t>Каравай</t>
  </si>
  <si>
    <t>Rich</t>
  </si>
  <si>
    <t>Вимм-Билль-Данн</t>
  </si>
  <si>
    <t>Белый Злат</t>
  </si>
  <si>
    <t>Сава</t>
  </si>
  <si>
    <t>Роллтон</t>
  </si>
  <si>
    <t>Русская картошка</t>
  </si>
  <si>
    <t>Санта Бремор</t>
  </si>
  <si>
    <t>Микоян</t>
  </si>
  <si>
    <t>Агро-Альянс</t>
  </si>
  <si>
    <t>Сады Придонья</t>
  </si>
  <si>
    <t>Lay's</t>
  </si>
  <si>
    <t>Hochland</t>
  </si>
  <si>
    <t>Юбилейное</t>
  </si>
  <si>
    <t>поставщик</t>
  </si>
  <si>
    <t>категория товара</t>
  </si>
  <si>
    <t>+380</t>
  </si>
  <si>
    <t>Украина</t>
  </si>
  <si>
    <t>+992</t>
  </si>
  <si>
    <t>Таджикистан</t>
  </si>
  <si>
    <t>+998</t>
  </si>
  <si>
    <t>Узбекистан</t>
  </si>
  <si>
    <t>+375</t>
  </si>
  <si>
    <t>Беларусь</t>
  </si>
  <si>
    <t>+7</t>
  </si>
  <si>
    <t>Казахстан</t>
  </si>
  <si>
    <t>Россия</t>
  </si>
  <si>
    <t>Код</t>
  </si>
  <si>
    <t>Страна</t>
  </si>
  <si>
    <t>нет</t>
  </si>
  <si>
    <t>Лидия Андреевна Крюкова</t>
  </si>
  <si>
    <t>+7 630-011-3417</t>
  </si>
  <si>
    <t>да</t>
  </si>
  <si>
    <t>Евдокия Эдуардовна Соловьева</t>
  </si>
  <si>
    <t>+380 293-011-4872</t>
  </si>
  <si>
    <t>Амвросий Игнатович Юдин</t>
  </si>
  <si>
    <t>+998 678-480-0704</t>
  </si>
  <si>
    <t>+998 662-556-3959</t>
  </si>
  <si>
    <t>+998 342-700-2159</t>
  </si>
  <si>
    <t>+380 686-730-6702</t>
  </si>
  <si>
    <t>Лариса Романовна Крюкова</t>
  </si>
  <si>
    <t>+7 997-792-5112</t>
  </si>
  <si>
    <t>+992 145-030-4792</t>
  </si>
  <si>
    <t>Якуб Филатович Молчанов</t>
  </si>
  <si>
    <t>+375 877-885-2826</t>
  </si>
  <si>
    <t>Амос Гордеевич Евсеев</t>
  </si>
  <si>
    <t>+998 662-959-7800</t>
  </si>
  <si>
    <t>Людмила Борисовна Иванова</t>
  </si>
  <si>
    <t>+992 614-322-7161</t>
  </si>
  <si>
    <t>Светлана Семеновна Николаева</t>
  </si>
  <si>
    <t>+998 782-759-1031</t>
  </si>
  <si>
    <t>+375 933-846-4405</t>
  </si>
  <si>
    <t>Эмилия Болеславовна Цветкова</t>
  </si>
  <si>
    <t>+380 017-252-3368</t>
  </si>
  <si>
    <t>Ольга Аскольдовна Данилова</t>
  </si>
  <si>
    <t>+375 477-336-9780</t>
  </si>
  <si>
    <t>Любосмысл Тихонович Веселов</t>
  </si>
  <si>
    <t>+992 570-665-8734</t>
  </si>
  <si>
    <t>+380 950-384-1472</t>
  </si>
  <si>
    <t>Феликс Ааронович Яковлев</t>
  </si>
  <si>
    <t>+380 537-432-3099</t>
  </si>
  <si>
    <t>+7 411-977-9395</t>
  </si>
  <si>
    <t>+992 772-470-1976</t>
  </si>
  <si>
    <t>+992 666-298-7733</t>
  </si>
  <si>
    <t>+998 849-649-9045</t>
  </si>
  <si>
    <t>Творимир Артурович Гришин</t>
  </si>
  <si>
    <t>+380 958-231-6305</t>
  </si>
  <si>
    <t>Ипат Дмитриевич Панов</t>
  </si>
  <si>
    <t>+7 571-938-4741</t>
  </si>
  <si>
    <t>+7 289-019-1718</t>
  </si>
  <si>
    <t>Агата Олеговна Мартынова</t>
  </si>
  <si>
    <t>+7 210-575-0459</t>
  </si>
  <si>
    <t>Алла Рудольфовна Сидорова</t>
  </si>
  <si>
    <t>+998 313-336-2516</t>
  </si>
  <si>
    <t>Никодим Арсенович Потапов</t>
  </si>
  <si>
    <t>+998 481-371-2630</t>
  </si>
  <si>
    <t>+380 254-333-6466</t>
  </si>
  <si>
    <t>+7 056-712-2591</t>
  </si>
  <si>
    <t>+380 606-168-8976</t>
  </si>
  <si>
    <t>Эммануил Филимонович Захаров</t>
  </si>
  <si>
    <t>+380 004-121-0383</t>
  </si>
  <si>
    <t>Марфа Архиповна Белоусова</t>
  </si>
  <si>
    <t>+7 975-515-1931</t>
  </si>
  <si>
    <t>Александра Геннадиевна Филатова</t>
  </si>
  <si>
    <t>+992 869-966-7816</t>
  </si>
  <si>
    <t>Еремей Бориславович Воронов</t>
  </si>
  <si>
    <t>+375 986-655-6691</t>
  </si>
  <si>
    <t>+380 265-102-2104</t>
  </si>
  <si>
    <t>Галина Семеновна Петухова</t>
  </si>
  <si>
    <t>+7 542-005-0327</t>
  </si>
  <si>
    <t>Любомир Ермолаевич Стрелков</t>
  </si>
  <si>
    <t>+375 722-671-7064</t>
  </si>
  <si>
    <t>+992 756-085-4605</t>
  </si>
  <si>
    <t>+998 946-408-1930</t>
  </si>
  <si>
    <t>+380 143-562-6602</t>
  </si>
  <si>
    <t>+7 592-632-8448</t>
  </si>
  <si>
    <t>+7 450-475-2540</t>
  </si>
  <si>
    <t>+380 533-078-8885</t>
  </si>
  <si>
    <t>+998 284-687-3096</t>
  </si>
  <si>
    <t>+380 245-175-6131</t>
  </si>
  <si>
    <t>+380 668-055-3546</t>
  </si>
  <si>
    <t>Харлампий Демьянович Алексеев</t>
  </si>
  <si>
    <t>+992 000-000-7415</t>
  </si>
  <si>
    <t>+375 427-098-5558</t>
  </si>
  <si>
    <t>+375 173-908-3215</t>
  </si>
  <si>
    <t>+7 894-636-1225</t>
  </si>
  <si>
    <t>+7 352-977-7374</t>
  </si>
  <si>
    <t>+998 856-058-2613</t>
  </si>
  <si>
    <t>Алевтина Алексеевна Исакова</t>
  </si>
  <si>
    <t>+998 692-163-4083</t>
  </si>
  <si>
    <t>Гордей Матвеевич Медведев</t>
  </si>
  <si>
    <t>+992 774-047-4624</t>
  </si>
  <si>
    <t>+7 755-098-2625</t>
  </si>
  <si>
    <t>+992 544-936-8109</t>
  </si>
  <si>
    <t>Любовь Богдановна Новикова</t>
  </si>
  <si>
    <t>+375 253-379-5656</t>
  </si>
  <si>
    <t>+992 550-001-8470</t>
  </si>
  <si>
    <t>Ирина Макаровна Шарова</t>
  </si>
  <si>
    <t>+375 841-273-5425</t>
  </si>
  <si>
    <t>+7 414-973-8213</t>
  </si>
  <si>
    <t>+992 377-961-6550</t>
  </si>
  <si>
    <t>+375 268-005-4917</t>
  </si>
  <si>
    <t>+7 022-690-6735</t>
  </si>
  <si>
    <t>+7 724-347-2918</t>
  </si>
  <si>
    <t>+375 869-843-0628</t>
  </si>
  <si>
    <t>Эммануил Валерьевич Королев</t>
  </si>
  <si>
    <t>+380 350-189-8989</t>
  </si>
  <si>
    <t>+992 654-311-2893</t>
  </si>
  <si>
    <t>Октябрина Павловна Зимина</t>
  </si>
  <si>
    <t>+7 352-652-3977</t>
  </si>
  <si>
    <t>Елизар Харлампьевич Мамонтов</t>
  </si>
  <si>
    <t>+998 714-433-6940</t>
  </si>
  <si>
    <t>Марфа Эдуардовна Макарова</t>
  </si>
  <si>
    <t>+7 354-672-8947</t>
  </si>
  <si>
    <t>+380 255-745-0289</t>
  </si>
  <si>
    <t>Гостомысл Фомич Одинцов</t>
  </si>
  <si>
    <t>+998 220-798-0143</t>
  </si>
  <si>
    <t>Алевтина Егоровна Кузнецова</t>
  </si>
  <si>
    <t>+7 981-245-0102</t>
  </si>
  <si>
    <t>Фаина Аркадьевна Веселова</t>
  </si>
  <si>
    <t>+7 762-296-2673</t>
  </si>
  <si>
    <t>Елизавета Артемовна Данилова</t>
  </si>
  <si>
    <t>+7 085-149-7713</t>
  </si>
  <si>
    <t>+380 971-032-0139</t>
  </si>
  <si>
    <t>+992 994-189-2821</t>
  </si>
  <si>
    <t>+992 471-072-5643</t>
  </si>
  <si>
    <t>Екатерина Рудольфовна Кулакова</t>
  </si>
  <si>
    <t>+7 411-180-0061</t>
  </si>
  <si>
    <t>+7 927-005-2176</t>
  </si>
  <si>
    <t>+7 914-597-1350</t>
  </si>
  <si>
    <t>+375 529-351-9731</t>
  </si>
  <si>
    <t>Виктория Ильинична Соколова</t>
  </si>
  <si>
    <t>+998 436-367-6830</t>
  </si>
  <si>
    <t>Жанна Станиславовна Семенова</t>
  </si>
  <si>
    <t>+992 443-164-9246</t>
  </si>
  <si>
    <t>+998 455-746-0633</t>
  </si>
  <si>
    <t>Максим Анатольевич Семенов</t>
  </si>
  <si>
    <t>+375 165-356-7542</t>
  </si>
  <si>
    <t>+375 956-020-3484</t>
  </si>
  <si>
    <t>Феврония Юрьевна Шубина</t>
  </si>
  <si>
    <t>+998 301-225-3693</t>
  </si>
  <si>
    <t>Амвросий Артемьевич Гаврилов</t>
  </si>
  <si>
    <t>+7 875-362-2366</t>
  </si>
  <si>
    <t>+7 885-064-8776</t>
  </si>
  <si>
    <t>Измаил Глебович Зыков</t>
  </si>
  <si>
    <t>+380 809-127-8060</t>
  </si>
  <si>
    <t>+380 916-341-6028</t>
  </si>
  <si>
    <t>+7 147-975-5645</t>
  </si>
  <si>
    <t>Вадим Артёмович Анисимов</t>
  </si>
  <si>
    <t>+992 204-182-8433</t>
  </si>
  <si>
    <t>Захар Артемьевич Воробьев</t>
  </si>
  <si>
    <t>+992 852-094-1088</t>
  </si>
  <si>
    <t>Леон Аверьянович Захаров</t>
  </si>
  <si>
    <t>+7 091-838-5158</t>
  </si>
  <si>
    <t>+375 824-010-1358</t>
  </si>
  <si>
    <t>+380 329-195-8747</t>
  </si>
  <si>
    <t>Марфа Георгиевна Титова</t>
  </si>
  <si>
    <t>+998 035-761-6314</t>
  </si>
  <si>
    <t>+7 729-805-4220</t>
  </si>
  <si>
    <t>+375 972-832-7690</t>
  </si>
  <si>
    <t>Наталья Геннадьевна Колесникова</t>
  </si>
  <si>
    <t>+998 661-487-5525</t>
  </si>
  <si>
    <t>Станислав Ильясович Ширяев</t>
  </si>
  <si>
    <t>+7 402-873-2919</t>
  </si>
  <si>
    <t>+7 747-226-1755</t>
  </si>
  <si>
    <t>Антонина Борисовна Жданова</t>
  </si>
  <si>
    <t>+7 189-378-6167</t>
  </si>
  <si>
    <t>Аггей Валентинович Артемьев</t>
  </si>
  <si>
    <t>+380 922-338-1312</t>
  </si>
  <si>
    <t>Давыд Филатович Мухин</t>
  </si>
  <si>
    <t>+380 363-690-1507</t>
  </si>
  <si>
    <t>+998 773-281-1360</t>
  </si>
  <si>
    <t>+998 437-737-9329</t>
  </si>
  <si>
    <t>+7 722-155-8660</t>
  </si>
  <si>
    <t>Алла Геннадьевна Фомина</t>
  </si>
  <si>
    <t>+998 090-420-2619</t>
  </si>
  <si>
    <t>Мартын Августович Баранов</t>
  </si>
  <si>
    <t>+998 936-440-2703</t>
  </si>
  <si>
    <t>Радислав Герасимович Колобов</t>
  </si>
  <si>
    <t>+7 916-678-5714</t>
  </si>
  <si>
    <t>Николай Феоктистович Дроздов</t>
  </si>
  <si>
    <t>+380 169-087-4183</t>
  </si>
  <si>
    <t>+998 286-143-0624</t>
  </si>
  <si>
    <t>+380 266-548-4802</t>
  </si>
  <si>
    <t>Валентина Кирилловна Семенова</t>
  </si>
  <si>
    <t>+992 124-441-2478</t>
  </si>
  <si>
    <t>Рубен Димитриевич Веселов</t>
  </si>
  <si>
    <t>+375 515-558-2884</t>
  </si>
  <si>
    <t>+992 902-872-9763</t>
  </si>
  <si>
    <t>Алексей Трифонович Блинов</t>
  </si>
  <si>
    <t>+380 001-347-5456</t>
  </si>
  <si>
    <t>Корнил Адрианович Комиссаров</t>
  </si>
  <si>
    <t>+7 191-068-2694</t>
  </si>
  <si>
    <t>Евдокия Ефимовна Карпова</t>
  </si>
  <si>
    <t>+998 955-643-6256</t>
  </si>
  <si>
    <t>Прасковья Петровна Дементьева</t>
  </si>
  <si>
    <t>+998 225-019-2493</t>
  </si>
  <si>
    <t>Лавр Харлампович Беляков</t>
  </si>
  <si>
    <t>+375 844-419-2850</t>
  </si>
  <si>
    <t>Лука Игнатьевич Власов</t>
  </si>
  <si>
    <t>+375 280-614-3764</t>
  </si>
  <si>
    <t>Зоя Вячеславовна Панова</t>
  </si>
  <si>
    <t>+375 563-314-3708</t>
  </si>
  <si>
    <t>+998 271-883-9995</t>
  </si>
  <si>
    <t>+7 731-326-3751</t>
  </si>
  <si>
    <t>Дарья Степановна Потапова</t>
  </si>
  <si>
    <t>+998 783-609-3463</t>
  </si>
  <si>
    <t>+7 142-825-3773</t>
  </si>
  <si>
    <t>Пахом Даниилович Кузьмин</t>
  </si>
  <si>
    <t>+998 999-821-3025</t>
  </si>
  <si>
    <t>+7 529-529-9415</t>
  </si>
  <si>
    <t>+7 120-273-0435</t>
  </si>
  <si>
    <t>Алевтина Ефимовна Белякова</t>
  </si>
  <si>
    <t>+998 965-511-3258</t>
  </si>
  <si>
    <t>Галактион Жанович Новиков</t>
  </si>
  <si>
    <t>+998 087-830-4222</t>
  </si>
  <si>
    <t>+7 322-163-7549</t>
  </si>
  <si>
    <t>+998 941-560-7307</t>
  </si>
  <si>
    <t>Нинель Кузьминична Журавлева</t>
  </si>
  <si>
    <t>+380 229-176-0124</t>
  </si>
  <si>
    <t>Эмилия Вадимовна Александрова</t>
  </si>
  <si>
    <t>+992 353-055-1290</t>
  </si>
  <si>
    <t>+380 959-961-5281</t>
  </si>
  <si>
    <t>+380 672-066-4140</t>
  </si>
  <si>
    <t>Татьяна Павловна Павлова</t>
  </si>
  <si>
    <t>+380 250-699-1873</t>
  </si>
  <si>
    <t>+998 833-068-3629</t>
  </si>
  <si>
    <t>Любомир Валерианович Туров</t>
  </si>
  <si>
    <t>+7 524-548-9435</t>
  </si>
  <si>
    <t>+7 747-866-6152</t>
  </si>
  <si>
    <t>Ираклий Изотович Авдеев</t>
  </si>
  <si>
    <t>+7 559-899-4463</t>
  </si>
  <si>
    <t>Михей Феликсович Лихачев</t>
  </si>
  <si>
    <t>+7 173-514-9301</t>
  </si>
  <si>
    <t>+992 980-571-8150</t>
  </si>
  <si>
    <t>+7 816-795-8885</t>
  </si>
  <si>
    <t>Феврония Антоновна Кулагина</t>
  </si>
  <si>
    <t>+7 730-745-5768</t>
  </si>
  <si>
    <t>Демид Антонович Мясников</t>
  </si>
  <si>
    <t>+992 520-869-0598</t>
  </si>
  <si>
    <t>Анастасия Игоревна Белова</t>
  </si>
  <si>
    <t>+992 976-290-1474</t>
  </si>
  <si>
    <t>Эдуард Фадеевич Сергеев</t>
  </si>
  <si>
    <t>+992 841-082-9227</t>
  </si>
  <si>
    <t>Мария Анатольевна Смирнова</t>
  </si>
  <si>
    <t>+992 878-995-1603</t>
  </si>
  <si>
    <t>Арсений Ермолаевич Емельянов</t>
  </si>
  <si>
    <t>+992 412-286-2797</t>
  </si>
  <si>
    <t>Любовь Павловна Капустина</t>
  </si>
  <si>
    <t>+375 342-835-7024</t>
  </si>
  <si>
    <t>Елизар Архипович Щербаков</t>
  </si>
  <si>
    <t>+992 403-485-6889</t>
  </si>
  <si>
    <t>Синклитикия Никифоровна Овчинникова</t>
  </si>
  <si>
    <t>+992 013-075-6493</t>
  </si>
  <si>
    <t>Боян Дорофеевич Калашников</t>
  </si>
  <si>
    <t>+7 231-022-9731</t>
  </si>
  <si>
    <t>+380 737-667-7208</t>
  </si>
  <si>
    <t>+7 772-932-9839</t>
  </si>
  <si>
    <t>Родион Яковлевич Коновалов</t>
  </si>
  <si>
    <t>+998 737-854-0193</t>
  </si>
  <si>
    <t>Прасковья Яковлевна Белоусова</t>
  </si>
  <si>
    <t>+992 647-315-8824</t>
  </si>
  <si>
    <t>Вероника Сергеевна Блинова</t>
  </si>
  <si>
    <t>+375 678-304-0891</t>
  </si>
  <si>
    <t>Любим Зиновьевич Брагин</t>
  </si>
  <si>
    <t>+998 523-421-5092</t>
  </si>
  <si>
    <t>+7 689-265-9126</t>
  </si>
  <si>
    <t>Евфросиния Тимофеевна Миронова</t>
  </si>
  <si>
    <t>+998 455-040-0995</t>
  </si>
  <si>
    <t>Савватий Богданович Фролов</t>
  </si>
  <si>
    <t>+998 276-111-5039</t>
  </si>
  <si>
    <t>Олимпиада Львовна Михайлова</t>
  </si>
  <si>
    <t>+998 087-023-3754</t>
  </si>
  <si>
    <t>Лариса Степановна Гурьева</t>
  </si>
  <si>
    <t>+992 852-358-1111</t>
  </si>
  <si>
    <t>+7 891-832-3772</t>
  </si>
  <si>
    <t>+7 069-852-7793</t>
  </si>
  <si>
    <t>Ираида Егоровна Родионова</t>
  </si>
  <si>
    <t>+375 242-923-3569</t>
  </si>
  <si>
    <t>+380 611-258-8704</t>
  </si>
  <si>
    <t>Кира Степановна Рогова</t>
  </si>
  <si>
    <t>+380 671-809-3559</t>
  </si>
  <si>
    <t>Ираида Феликсовна Белоусова</t>
  </si>
  <si>
    <t>+992 964-689-9206</t>
  </si>
  <si>
    <t>+992 226-423-7263</t>
  </si>
  <si>
    <t>+992 059-483-3104</t>
  </si>
  <si>
    <t>+380 937-173-7394</t>
  </si>
  <si>
    <t>Пелагея Антоновна Цветкова</t>
  </si>
  <si>
    <t>+992 555-207-4186</t>
  </si>
  <si>
    <t>Дмитрий Трифонович Денисов</t>
  </si>
  <si>
    <t>+380 469-601-0972</t>
  </si>
  <si>
    <t>Евпраксия Федоровна Фомина</t>
  </si>
  <si>
    <t>+7 836-233-8115</t>
  </si>
  <si>
    <t>Константин Ефимьевич Колесников</t>
  </si>
  <si>
    <t>+7 269-195-3186</t>
  </si>
  <si>
    <t>Елена Эдуардовна Кудряшова</t>
  </si>
  <si>
    <t>+7 502-802-5787</t>
  </si>
  <si>
    <t>Ксения Кузьминична Авдеева</t>
  </si>
  <si>
    <t>+7 219-084-6295</t>
  </si>
  <si>
    <t>Евгения Георгиевна Рожкова</t>
  </si>
  <si>
    <t>+992 046-188-5111</t>
  </si>
  <si>
    <t>+375 081-974-3402</t>
  </si>
  <si>
    <t>Анастасия Альбертовна Фролова</t>
  </si>
  <si>
    <t>+380 960-351-2387</t>
  </si>
  <si>
    <t>Клавдия Константиновна Хохлова</t>
  </si>
  <si>
    <t>+375 881-217-3017</t>
  </si>
  <si>
    <t>+7 560-711-8976</t>
  </si>
  <si>
    <t>Клавдия Богдановна Ковалева</t>
  </si>
  <si>
    <t>+7 629-137-1639</t>
  </si>
  <si>
    <t>+380 119-291-6424</t>
  </si>
  <si>
    <t>Фёкла Натановна Дементьева</t>
  </si>
  <si>
    <t>+7 894-629-6946</t>
  </si>
  <si>
    <t>+380 249-840-3292</t>
  </si>
  <si>
    <t>Елизавета Яковлевна Лапина</t>
  </si>
  <si>
    <t>+998 583-835-9258</t>
  </si>
  <si>
    <t>Любомир Архипович Пономарев</t>
  </si>
  <si>
    <t>+7 052-743-8708</t>
  </si>
  <si>
    <t>+7 181-999-1398</t>
  </si>
  <si>
    <t>Вероника Геннадьевна Воронова</t>
  </si>
  <si>
    <t>+992 638-653-7931</t>
  </si>
  <si>
    <t>+998 438-329-1521</t>
  </si>
  <si>
    <t>+7 212-350-2928</t>
  </si>
  <si>
    <t>Юлия Геннадиевна Белякова</t>
  </si>
  <si>
    <t>+7 304-758-2488</t>
  </si>
  <si>
    <t>Мирон Давидович Горбачев</t>
  </si>
  <si>
    <t>+380 280-785-9631</t>
  </si>
  <si>
    <t>Лора Вадимовна Турова</t>
  </si>
  <si>
    <t>+992 028-876-8250</t>
  </si>
  <si>
    <t>+375 524-220-8374</t>
  </si>
  <si>
    <t>Матвей Адамович Богданов</t>
  </si>
  <si>
    <t>+380 728-449-1745</t>
  </si>
  <si>
    <t>Валерьян Федосеевич Цветков</t>
  </si>
  <si>
    <t>+998 247-862-3690</t>
  </si>
  <si>
    <t>+380 802-906-1048</t>
  </si>
  <si>
    <t>+7 028-813-4020</t>
  </si>
  <si>
    <t>+998 997-462-0828</t>
  </si>
  <si>
    <t>Агап Валерьевич Логинов</t>
  </si>
  <si>
    <t>+7 685-361-2926</t>
  </si>
  <si>
    <t>Никита Виленович Степанов</t>
  </si>
  <si>
    <t>+7 379-140-2865</t>
  </si>
  <si>
    <t>Потап Егорович Лапин</t>
  </si>
  <si>
    <t>+7 945-211-9429</t>
  </si>
  <si>
    <t>+7 421-153-6302</t>
  </si>
  <si>
    <t>Велимир Игоревич Макаров</t>
  </si>
  <si>
    <t>+7 225-063-9920</t>
  </si>
  <si>
    <t>+7 648-807-1917</t>
  </si>
  <si>
    <t>+7 782-443-4000</t>
  </si>
  <si>
    <t>Николай Гавриилович Савин</t>
  </si>
  <si>
    <t>+7 244-331-6219</t>
  </si>
  <si>
    <t>+998 213-223-6638</t>
  </si>
  <si>
    <t>+998 169-477-8408</t>
  </si>
  <si>
    <t>+7 362-778-4019</t>
  </si>
  <si>
    <t>Вероника Руслановна Ефремова</t>
  </si>
  <si>
    <t>+380 286-003-5332</t>
  </si>
  <si>
    <t>Алевтина Архиповна Ефимова</t>
  </si>
  <si>
    <t>+7 456-978-0873</t>
  </si>
  <si>
    <t>+7 449-357-2065</t>
  </si>
  <si>
    <t>Никита Венедиктович Третьяков</t>
  </si>
  <si>
    <t>+375 299-252-6550</t>
  </si>
  <si>
    <t>+7 466-253-9021</t>
  </si>
  <si>
    <t>Юлия Кузьминична Капустина</t>
  </si>
  <si>
    <t>+998 697-530-0958</t>
  </si>
  <si>
    <t>Герман Арсеньевич Калинин</t>
  </si>
  <si>
    <t>+380 315-815-3268</t>
  </si>
  <si>
    <t>Ирина Анатольевна Васильева</t>
  </si>
  <si>
    <t>+375 958-521-7488</t>
  </si>
  <si>
    <t>+7 572-970-7703</t>
  </si>
  <si>
    <t>+7 296-302-4718</t>
  </si>
  <si>
    <t>+992 638-430-8419</t>
  </si>
  <si>
    <t>Давыд Фёдорович Белоусов</t>
  </si>
  <si>
    <t>+998 838-480-9390</t>
  </si>
  <si>
    <t>+7 584-823-9648</t>
  </si>
  <si>
    <t>+992 442-185-5422</t>
  </si>
  <si>
    <t>+998 154-674-1649</t>
  </si>
  <si>
    <t>+992 943-140-9489</t>
  </si>
  <si>
    <t>Александр Архипович Гущин</t>
  </si>
  <si>
    <t>+7 319-073-7259</t>
  </si>
  <si>
    <t>Никанор Феодосьевич Воронов</t>
  </si>
  <si>
    <t>+7 778-043-0691</t>
  </si>
  <si>
    <t>+375 690-843-0501</t>
  </si>
  <si>
    <t>Ия Робертовна Белова</t>
  </si>
  <si>
    <t>+380 524-191-7258</t>
  </si>
  <si>
    <t>+7 925-005-3361</t>
  </si>
  <si>
    <t>+998 113-461-2855</t>
  </si>
  <si>
    <t>+7 974-088-4889</t>
  </si>
  <si>
    <t>Автоном Терентьевич Филиппов</t>
  </si>
  <si>
    <t>+7 524-093-8464</t>
  </si>
  <si>
    <t>+7 661-552-6669</t>
  </si>
  <si>
    <t>+7 844-239-9142</t>
  </si>
  <si>
    <t>+7 412-542-8365</t>
  </si>
  <si>
    <t>+7 869-111-2094</t>
  </si>
  <si>
    <t>+992 266-513-0456</t>
  </si>
  <si>
    <t>+380 260-756-9533</t>
  </si>
  <si>
    <t>+380 921-086-4453</t>
  </si>
  <si>
    <t>Иванна Захаровна Сергеева</t>
  </si>
  <si>
    <t>+992 672-498-6349</t>
  </si>
  <si>
    <t>Андрон Валерьевич Морозов</t>
  </si>
  <si>
    <t>+992 403-930-8580</t>
  </si>
  <si>
    <t>+992 257-520-2828</t>
  </si>
  <si>
    <t>+380 270-120-1119</t>
  </si>
  <si>
    <t>Елисей Игнатович Лобанов</t>
  </si>
  <si>
    <t>+998 766-764-4076</t>
  </si>
  <si>
    <t>Конон Валентинович Владимиров</t>
  </si>
  <si>
    <t>+7 616-701-4879</t>
  </si>
  <si>
    <t>Юрий Августович Исаков</t>
  </si>
  <si>
    <t>+7 487-712-2137</t>
  </si>
  <si>
    <t>+380 459-176-1508</t>
  </si>
  <si>
    <t>+992 330-173-6947</t>
  </si>
  <si>
    <t>Виктория Наумовна Никитина</t>
  </si>
  <si>
    <t>+998 643-985-0175</t>
  </si>
  <si>
    <t>Анжелика Валериевна Рожкова</t>
  </si>
  <si>
    <t>+7 984-361-4421</t>
  </si>
  <si>
    <t>Флорентин Демьянович Родионов</t>
  </si>
  <si>
    <t>+375 389-470-8585</t>
  </si>
  <si>
    <t>+375 285-458-8961</t>
  </si>
  <si>
    <t>Анжела Ивановна Григорьева</t>
  </si>
  <si>
    <t>+998 777-844-5783</t>
  </si>
  <si>
    <t>+7 197-654-6044</t>
  </si>
  <si>
    <t>Алевтина Михайловна Зыкова</t>
  </si>
  <si>
    <t>+375 890-614-0667</t>
  </si>
  <si>
    <t>Спиридон Владленович Воронцов</t>
  </si>
  <si>
    <t>+992 587-542-2147</t>
  </si>
  <si>
    <t>Любовь Альбертовна Одинцова</t>
  </si>
  <si>
    <t>+7 535-345-7895</t>
  </si>
  <si>
    <t>+7 264-686-5607</t>
  </si>
  <si>
    <t>Валерия Семеновна Потапова</t>
  </si>
  <si>
    <t>+7 670-667-8381</t>
  </si>
  <si>
    <t>+7 613-538-5501</t>
  </si>
  <si>
    <t>Филимон Ефимьевич Беляков</t>
  </si>
  <si>
    <t>+380 403-818-2198</t>
  </si>
  <si>
    <t>Валерия Владимировна Медведева</t>
  </si>
  <si>
    <t>+992 644-743-9326</t>
  </si>
  <si>
    <t>+380 264-466-6372</t>
  </si>
  <si>
    <t>Таисия Богдановна Якушева</t>
  </si>
  <si>
    <t>+380 086-392-5406</t>
  </si>
  <si>
    <t>Марк Яковлевич Корнилов</t>
  </si>
  <si>
    <t>+998 608-979-4237</t>
  </si>
  <si>
    <t>+375 820-460-9487</t>
  </si>
  <si>
    <t>Любовь Романовна Данилова</t>
  </si>
  <si>
    <t>+7 977-556-0650</t>
  </si>
  <si>
    <t>+992 906-130-4174</t>
  </si>
  <si>
    <t>Кир Васильевич Горбунов</t>
  </si>
  <si>
    <t>+375 226-003-8992</t>
  </si>
  <si>
    <t>Евфросиния Петровна Чернова</t>
  </si>
  <si>
    <t>+380 383-190-2360</t>
  </si>
  <si>
    <t>+998 197-437-6957</t>
  </si>
  <si>
    <t>тов. Степанова Синклитикия Александровна</t>
  </si>
  <si>
    <t>+992 891-393-2973</t>
  </si>
  <si>
    <t>+998 914-522-1318</t>
  </si>
  <si>
    <t>Глафира Николаевна Мельникова</t>
  </si>
  <si>
    <t>+7 340-358-5907</t>
  </si>
  <si>
    <t>+7 326-132-7435</t>
  </si>
  <si>
    <t>Христофор Авдеевич Щукин</t>
  </si>
  <si>
    <t>+380 705-295-2201</t>
  </si>
  <si>
    <t>Анна Альбертовна Никифорова</t>
  </si>
  <si>
    <t>+998 381-147-6466</t>
  </si>
  <si>
    <t>+380 855-516-3611</t>
  </si>
  <si>
    <t>+375 840-221-8767</t>
  </si>
  <si>
    <t>+380 992-850-2292</t>
  </si>
  <si>
    <t>Спиридон Чеславович Абрамов</t>
  </si>
  <si>
    <t>+992 750-248-5649</t>
  </si>
  <si>
    <t>+998 265-405-9627</t>
  </si>
  <si>
    <t>+992 292-122-7648</t>
  </si>
  <si>
    <t>+7 709-119-0759</t>
  </si>
  <si>
    <t>+7 981-183-3972</t>
  </si>
  <si>
    <t>+992 979-262-5049</t>
  </si>
  <si>
    <t>+7 048-020-5515</t>
  </si>
  <si>
    <t>Василиса Леоновна Назарова</t>
  </si>
  <si>
    <t>+380 174-160-6456</t>
  </si>
  <si>
    <t>+375 187-052-9526</t>
  </si>
  <si>
    <t>+380 487-238-5930</t>
  </si>
  <si>
    <t>+998 153-345-5047</t>
  </si>
  <si>
    <t>+992 908-969-9000</t>
  </si>
  <si>
    <t>+7 260-379-8995</t>
  </si>
  <si>
    <t>+380 030-138-6532</t>
  </si>
  <si>
    <t>+7 139-999-3338</t>
  </si>
  <si>
    <t>Арсений Вилорович Лобанов</t>
  </si>
  <si>
    <t>+992 862-124-2046</t>
  </si>
  <si>
    <t>+380 833-248-7380</t>
  </si>
  <si>
    <t>Самуил Зиновьевич Фокин</t>
  </si>
  <si>
    <t>+7 038-725-7867</t>
  </si>
  <si>
    <t>Мария Кузьминична Борисова</t>
  </si>
  <si>
    <t>+998 049-489-2171</t>
  </si>
  <si>
    <t>+7 892-625-6649</t>
  </si>
  <si>
    <t>+992 904-682-2250</t>
  </si>
  <si>
    <t>Авдей Брониславович Владимиров</t>
  </si>
  <si>
    <t>+7 739-924-9444</t>
  </si>
  <si>
    <t>Маргарита Ждановна Зуева</t>
  </si>
  <si>
    <t>+998 241-358-6988</t>
  </si>
  <si>
    <t>+375 156-538-5529</t>
  </si>
  <si>
    <t>+992 358-380-4702</t>
  </si>
  <si>
    <t>Фёкла Феликсовна Харитонова</t>
  </si>
  <si>
    <t>+992 928-516-3980</t>
  </si>
  <si>
    <t>Раиса Станиславовна Чернова</t>
  </si>
  <si>
    <t>+998 583-780-6740</t>
  </si>
  <si>
    <t>Прокл Тимурович Александров</t>
  </si>
  <si>
    <t>+7 393-681-6723</t>
  </si>
  <si>
    <t>+7 669-661-5797</t>
  </si>
  <si>
    <t>+992 908-369-0617</t>
  </si>
  <si>
    <t>+998 678-470-2329</t>
  </si>
  <si>
    <t>+380 828-307-7136</t>
  </si>
  <si>
    <t>Анжела Филипповна Новикова</t>
  </si>
  <si>
    <t>+7 858-333-4042</t>
  </si>
  <si>
    <t>+380 667-385-3298</t>
  </si>
  <si>
    <t>Фрол Авдеевич Фадеев</t>
  </si>
  <si>
    <t>+380 435-435-7454</t>
  </si>
  <si>
    <t>+7 724-995-2653</t>
  </si>
  <si>
    <t>+992 861-842-9595</t>
  </si>
  <si>
    <t>+998 876-305-1700</t>
  </si>
  <si>
    <t>+380 349-100-4938</t>
  </si>
  <si>
    <t>+7 962-495-5040</t>
  </si>
  <si>
    <t>+380 697-469-4252</t>
  </si>
  <si>
    <t>+380 947-602-2812</t>
  </si>
  <si>
    <t>Назар Августович Назаров</t>
  </si>
  <si>
    <t>+7 007-157-8873</t>
  </si>
  <si>
    <t>+992 086-931-5836</t>
  </si>
  <si>
    <t>+998 581-380-6694</t>
  </si>
  <si>
    <t>+992 234-736-4616</t>
  </si>
  <si>
    <t>тов. Копылова Жанна Архиповна</t>
  </si>
  <si>
    <t>+998 880-147-7505</t>
  </si>
  <si>
    <t>Эмилия Олеговна Калинина</t>
  </si>
  <si>
    <t>+998 827-959-0308</t>
  </si>
  <si>
    <t>Александра Владиславовна Беляева</t>
  </si>
  <si>
    <t>+7 430-487-6579</t>
  </si>
  <si>
    <t>+7 219-942-5792</t>
  </si>
  <si>
    <t>+7 727-444-8253</t>
  </si>
  <si>
    <t>+998 801-433-5842</t>
  </si>
  <si>
    <t>+380 341-215-3278</t>
  </si>
  <si>
    <t>Леонид Арсенович Давыдов</t>
  </si>
  <si>
    <t>+380 369-038-6358</t>
  </si>
  <si>
    <t>+7 833-884-1180</t>
  </si>
  <si>
    <t>Чеслав Бориславович Мамонтов</t>
  </si>
  <si>
    <t>+7 356-385-2881</t>
  </si>
  <si>
    <t>+375 260-927-0999</t>
  </si>
  <si>
    <t>Виктор Марсович Игнатов</t>
  </si>
  <si>
    <t>+375 074-074-0170</t>
  </si>
  <si>
    <t>Татьяна Михайловна Новикова</t>
  </si>
  <si>
    <t>+7 093-201-9949</t>
  </si>
  <si>
    <t>+998 388-311-1484</t>
  </si>
  <si>
    <t>Ратибор Андреевич Маслов</t>
  </si>
  <si>
    <t>+998 016-556-9015</t>
  </si>
  <si>
    <t>Виктор Жанович Никифоров</t>
  </si>
  <si>
    <t>+992 326-136-2416</t>
  </si>
  <si>
    <t>Зоя Егоровна Третьякова</t>
  </si>
  <si>
    <t>+7 089-779-0837</t>
  </si>
  <si>
    <t>+992 372-939-7775</t>
  </si>
  <si>
    <t>Регина Кирилловна Нестерова</t>
  </si>
  <si>
    <t>+7 288-468-9287</t>
  </si>
  <si>
    <t>Сидор Вячеславович Зиновьев</t>
  </si>
  <si>
    <t>+7 263-859-8875</t>
  </si>
  <si>
    <t>Эммануил Ааронович Кошелев</t>
  </si>
  <si>
    <t>+7 894-900-2879</t>
  </si>
  <si>
    <t>Ладимир Гурьевич Егоров</t>
  </si>
  <si>
    <t>+7 376-172-1887</t>
  </si>
  <si>
    <t>Владилен Иосифович Третьяков</t>
  </si>
  <si>
    <t>+7 915-487-8205</t>
  </si>
  <si>
    <t>Аггей Терентьевич Волков</t>
  </si>
  <si>
    <t>+992 508-269-1094</t>
  </si>
  <si>
    <t>+992 253-231-6427</t>
  </si>
  <si>
    <t>+7 640-461-4099</t>
  </si>
  <si>
    <t>+992 314-900-5858</t>
  </si>
  <si>
    <t>Сократ Юльевич Афанасьев</t>
  </si>
  <si>
    <t>+7 322-351-7967</t>
  </si>
  <si>
    <t>Панфил Федотович Шаров</t>
  </si>
  <si>
    <t>+992 883-671-0611</t>
  </si>
  <si>
    <t>Галина Кирилловна Прохорова</t>
  </si>
  <si>
    <t>+375 523-528-4996</t>
  </si>
  <si>
    <t>Капитон Феликсович Кабанов</t>
  </si>
  <si>
    <t>+380 465-945-6481</t>
  </si>
  <si>
    <t>Капитон Харитонович Родионов</t>
  </si>
  <si>
    <t>+7 710-415-0428</t>
  </si>
  <si>
    <t>Иванна Наумовна Иванова</t>
  </si>
  <si>
    <t>+998 237-658-9236</t>
  </si>
  <si>
    <t>Бажен Дмитриевич Исаков</t>
  </si>
  <si>
    <t>+7 638-478-8735</t>
  </si>
  <si>
    <t>Регина Сергеевна Чернова</t>
  </si>
  <si>
    <t>+7 425-907-2619</t>
  </si>
  <si>
    <t>Регина Сергеевна Ефимова</t>
  </si>
  <si>
    <t>+380 616-238-3294</t>
  </si>
  <si>
    <t>Ипатий Устинович Зимин</t>
  </si>
  <si>
    <t>+992 129-804-1705</t>
  </si>
  <si>
    <t>+998 176-720-2162</t>
  </si>
  <si>
    <t>Агата Геннадьевна Колесникова</t>
  </si>
  <si>
    <t>+7 600-803-0627</t>
  </si>
  <si>
    <t>+375 960-328-1316</t>
  </si>
  <si>
    <t>Эмилия Руслановна Шарапова</t>
  </si>
  <si>
    <t>+380 424-152-2316</t>
  </si>
  <si>
    <t>+7 963-508-8333</t>
  </si>
  <si>
    <t>Валентина Захаровна Боброва</t>
  </si>
  <si>
    <t>+375 284-418-1233</t>
  </si>
  <si>
    <t>+992 266-481-3942</t>
  </si>
  <si>
    <t>+380 076-252-5210</t>
  </si>
  <si>
    <t>Карп Афанасьевич Фомичев</t>
  </si>
  <si>
    <t>+375 205-037-7882</t>
  </si>
  <si>
    <t>+380 030-761-0677</t>
  </si>
  <si>
    <t>+375 079-578-9874</t>
  </si>
  <si>
    <t>+998 824-309-1395</t>
  </si>
  <si>
    <t>Ия Никифоровна Лапина</t>
  </si>
  <si>
    <t>+992 248-066-2060</t>
  </si>
  <si>
    <t>Дементий Антипович Мухин</t>
  </si>
  <si>
    <t>+992 110-427-6136</t>
  </si>
  <si>
    <t>+380 088-024-3161</t>
  </si>
  <si>
    <t>+7 752-341-5050</t>
  </si>
  <si>
    <t>+375 077-514-8048</t>
  </si>
  <si>
    <t>+380 276-157-8458</t>
  </si>
  <si>
    <t>Лора Болеславовна Потапова</t>
  </si>
  <si>
    <t>+7 632-222-4524</t>
  </si>
  <si>
    <t>Сила Денисович Гурьев</t>
  </si>
  <si>
    <t>+7 273-904-5457</t>
  </si>
  <si>
    <t>+998 053-607-1948</t>
  </si>
  <si>
    <t>+998 826-456-9884</t>
  </si>
  <si>
    <t>Ратибор Арсеньевич Петров</t>
  </si>
  <si>
    <t>+998 488-220-8790</t>
  </si>
  <si>
    <t>+7 747-678-7543</t>
  </si>
  <si>
    <t>Феофан Гурьевич Дорофеев</t>
  </si>
  <si>
    <t>+992 349-223-5769</t>
  </si>
  <si>
    <t>+998 752-893-8536</t>
  </si>
  <si>
    <t>Юлия Вячеславовна Журавлева</t>
  </si>
  <si>
    <t>+7 630-977-5834</t>
  </si>
  <si>
    <t>Элеонора Ивановна Королева</t>
  </si>
  <si>
    <t>+998 084-412-0746</t>
  </si>
  <si>
    <t>Полина Николаевна Евдокимова</t>
  </si>
  <si>
    <t>+7 899-265-0963</t>
  </si>
  <si>
    <t>Лукия Ефимовна Тимофеева</t>
  </si>
  <si>
    <t>+7 321-005-5110</t>
  </si>
  <si>
    <t>Майя Вадимовна Рябова</t>
  </si>
  <si>
    <t>+7 592-570-4871</t>
  </si>
  <si>
    <t>+998 525-413-6836</t>
  </si>
  <si>
    <t>+380 633-205-1404</t>
  </si>
  <si>
    <t>Чеслав Виленович Шестаков</t>
  </si>
  <si>
    <t>+998 222-956-9780</t>
  </si>
  <si>
    <t>+375 226-887-4565</t>
  </si>
  <si>
    <t>+7 109-995-2846</t>
  </si>
  <si>
    <t>Нинель Натановна Лазарева</t>
  </si>
  <si>
    <t>+375 372-396-9651</t>
  </si>
  <si>
    <t>+998 607-517-9439</t>
  </si>
  <si>
    <t>+375 743-922-4671</t>
  </si>
  <si>
    <t>+7 181-799-6850</t>
  </si>
  <si>
    <t>Вероника Евгеньевна Федосеева</t>
  </si>
  <si>
    <t>+380 835-708-4433</t>
  </si>
  <si>
    <t>+7 454-941-1729</t>
  </si>
  <si>
    <t>Филимон Федотович Иванов</t>
  </si>
  <si>
    <t>+7 297-169-3756</t>
  </si>
  <si>
    <t>Лонгин Арсенович Никонов</t>
  </si>
  <si>
    <t>+998 498-706-1394</t>
  </si>
  <si>
    <t>Юлия Леоновна Наумова</t>
  </si>
  <si>
    <t>+375 435-951-1995</t>
  </si>
  <si>
    <t>Агата Юрьевна Галкина</t>
  </si>
  <si>
    <t>+998 350-816-0031</t>
  </si>
  <si>
    <t>+992 863-895-4307</t>
  </si>
  <si>
    <t>Мефодий Филиппович Воробьев</t>
  </si>
  <si>
    <t>+998 006-788-9211</t>
  </si>
  <si>
    <t>Август Вячеславович Брагин</t>
  </si>
  <si>
    <t>+7 063-931-5918</t>
  </si>
  <si>
    <t>Любовь Георгиевна Мамонтова</t>
  </si>
  <si>
    <t>+380 545-746-8707</t>
  </si>
  <si>
    <t>+998 353-736-8172</t>
  </si>
  <si>
    <t>Зоя Кирилловна Брагина</t>
  </si>
  <si>
    <t>+998 591-865-8342</t>
  </si>
  <si>
    <t>+380 622-144-1703</t>
  </si>
  <si>
    <t>Александра Матвеевна Артемьева</t>
  </si>
  <si>
    <t>+380 669-437-2066</t>
  </si>
  <si>
    <t>+7 753-596-5037</t>
  </si>
  <si>
    <t>Никодим Игоревич Бобров</t>
  </si>
  <si>
    <t>+375 682-373-1802</t>
  </si>
  <si>
    <t>Вера Георгиевна Некрасова</t>
  </si>
  <si>
    <t>+375 796-304-7865</t>
  </si>
  <si>
    <t>Фадей Ефимович Калинин</t>
  </si>
  <si>
    <t>+998 469-847-6587</t>
  </si>
  <si>
    <t>Дата регистрации клиента</t>
  </si>
  <si>
    <t>Программа лояльности клиента</t>
  </si>
  <si>
    <t>ФИО</t>
  </si>
  <si>
    <t>номер телефона клиента</t>
  </si>
  <si>
    <t>Анализ продаж продуктовых сетей</t>
  </si>
  <si>
    <t>Динамика продаж по магазинам</t>
  </si>
  <si>
    <t>Изучение продаж по категориям товаров</t>
  </si>
  <si>
    <t>Изучение клиентов по географии и лайфтайму</t>
  </si>
  <si>
    <t>Сравнение поставщиков по объемам закупок</t>
  </si>
  <si>
    <t xml:space="preserve">Отработка Hard Skills </t>
  </si>
  <si>
    <t>Преобразование типов и визуальное форматирование</t>
  </si>
  <si>
    <t>Условное форматирование данных</t>
  </si>
  <si>
    <t>Среднее кол-во по категориям (что покупают чаще)</t>
  </si>
  <si>
    <t>Умные таблицы и работа с абсолютными и относительными ссылками</t>
  </si>
  <si>
    <t>Аналитика географии клиентов</t>
  </si>
  <si>
    <t>Математические и текстовые функции</t>
  </si>
  <si>
    <t>Функции для работы с датой и временем</t>
  </si>
  <si>
    <t>Функции поиска и извлечения данных</t>
  </si>
  <si>
    <t>Сводные таблицы и срезы данных</t>
  </si>
  <si>
    <t>Построение диаграмм</t>
  </si>
  <si>
    <t>Частотность имен для рекламной компании</t>
  </si>
  <si>
    <t>Платежеспособность по странам</t>
  </si>
  <si>
    <t>Суммарные продажи по поставщикам</t>
  </si>
  <si>
    <t>Задачи исследования</t>
  </si>
  <si>
    <t>Декомпозиция</t>
  </si>
  <si>
    <t>Анализ цен внутри товарной категории по магазинам</t>
  </si>
  <si>
    <t>Анализ цен внутри категории по поставщикам</t>
  </si>
  <si>
    <t xml:space="preserve">Лайфтайм клиента </t>
  </si>
  <si>
    <t>Выводы исследования</t>
  </si>
  <si>
    <t>Суммарные продажи по магазинам</t>
  </si>
  <si>
    <t>Суммарные продажи по категориям</t>
  </si>
  <si>
    <t>№</t>
  </si>
  <si>
    <t>Данные сгенерированы ChatGPT и не являются NDA</t>
  </si>
  <si>
    <t>Исследование выполнил: Скрипцов Михаил</t>
  </si>
  <si>
    <t>Названия строк</t>
  </si>
  <si>
    <t>Общий итог</t>
  </si>
  <si>
    <t>2023</t>
  </si>
  <si>
    <t>2024</t>
  </si>
  <si>
    <t>Сумма по полю сумма чека</t>
  </si>
  <si>
    <t>янв</t>
  </si>
  <si>
    <t>февр</t>
  </si>
  <si>
    <t>март</t>
  </si>
  <si>
    <t>апр</t>
  </si>
  <si>
    <t>май</t>
  </si>
  <si>
    <t>июль</t>
  </si>
  <si>
    <t>авг</t>
  </si>
  <si>
    <t>сент</t>
  </si>
  <si>
    <t>окт</t>
  </si>
  <si>
    <t>нояб</t>
  </si>
  <si>
    <t>дек</t>
  </si>
  <si>
    <t>Категория</t>
  </si>
  <si>
    <t>Средняя цена в категории за шт</t>
  </si>
  <si>
    <t>Выгода для клиента</t>
  </si>
  <si>
    <t>Среднее по полю Выгода для клиента</t>
  </si>
  <si>
    <t>Продуктовая сеть</t>
  </si>
  <si>
    <t>GMV</t>
  </si>
  <si>
    <t>Коды телефона</t>
  </si>
  <si>
    <t>Страна клиента</t>
  </si>
  <si>
    <t>Количество по полю id клиента</t>
  </si>
  <si>
    <t xml:space="preserve"> </t>
  </si>
  <si>
    <t>Кол-во дней с момента регистрации до покупки</t>
  </si>
  <si>
    <t>кол-во дней с момент арегистрации</t>
  </si>
  <si>
    <t>Большинство клиентов в диапазоне 300-600 дней с момента регистрации</t>
  </si>
  <si>
    <t xml:space="preserve">Большинство клиентов из России 34%,  Украина 18% </t>
  </si>
  <si>
    <t>Время жизни клиента</t>
  </si>
  <si>
    <t>Имя</t>
  </si>
  <si>
    <t>Отчетство</t>
  </si>
  <si>
    <t>фамилия</t>
  </si>
  <si>
    <t>страна</t>
  </si>
  <si>
    <t>Страны</t>
  </si>
  <si>
    <t>июнь</t>
  </si>
  <si>
    <t>Наибольшие продажи в России - 251330 Р, меньше всего в Беларуси</t>
  </si>
  <si>
    <t>Большинство клиентов с нами 18-20 и 24-25 месяцев, в среднем клиенты с нами 24 месяца</t>
  </si>
  <si>
    <t>Категория товара</t>
  </si>
  <si>
    <t>Наибольшие прожи по категории Макароны, наименьшие - колбаса</t>
  </si>
  <si>
    <t>Количество по полю Категория</t>
  </si>
  <si>
    <t>Чаще всего покупают макароны, реже всего колбасу</t>
  </si>
  <si>
    <t>Наибольшие продажи в сети О'кей, наименьшие по сети Билла</t>
  </si>
  <si>
    <t>Наибольший дисконт дает Пятерочка, дороже всего покупать в сети Лента</t>
  </si>
  <si>
    <t>Среднее по полю цена за шт в рублях</t>
  </si>
  <si>
    <t>Наибольшие продажи по Паста Зара., наименьшие Микоян</t>
  </si>
  <si>
    <t>формат имени</t>
  </si>
  <si>
    <t>переворот</t>
  </si>
  <si>
    <t>Вера Федоровна Носкова</t>
  </si>
  <si>
    <t>Ия Ивановна Назарова</t>
  </si>
  <si>
    <t>Людмила Владимировна Гурьева</t>
  </si>
  <si>
    <t>Иванна Макаровна Маслова</t>
  </si>
  <si>
    <t>Ратмир Артемьевич Евсеев</t>
  </si>
  <si>
    <t>Василиса Аскольдовна Федосеева</t>
  </si>
  <si>
    <t>Амос Владиславович Давыдов</t>
  </si>
  <si>
    <t>Аникей Венедиктович Лазарев</t>
  </si>
  <si>
    <t>Антонина Павловна Фомина</t>
  </si>
  <si>
    <t>Севастьян Валерьевич Кузнецов</t>
  </si>
  <si>
    <t>Орест Августович Шубин</t>
  </si>
  <si>
    <t>Марфа Викторовна Сорокина</t>
  </si>
  <si>
    <t>Пантелеймон Трофимович Назаров</t>
  </si>
  <si>
    <t>София Ильинична Артемьева</t>
  </si>
  <si>
    <t>Серафим Дорофеевич Дьячков</t>
  </si>
  <si>
    <t>Дарья Алексеевна Ермакова</t>
  </si>
  <si>
    <t>Элеонора Дмитриевна Шестакова</t>
  </si>
  <si>
    <t>Прасковья Павловна Кононова</t>
  </si>
  <si>
    <t>Панкратий Теймуразович Сергеев</t>
  </si>
  <si>
    <t>Силантий Адамович Поляков</t>
  </si>
  <si>
    <t>Родион Харитонович Герасимов</t>
  </si>
  <si>
    <t>Ксения Максимовна Маркова</t>
  </si>
  <si>
    <t>Ипполит Артурович Фомичев</t>
  </si>
  <si>
    <t>Евгения Григорьевна Куликова</t>
  </si>
  <si>
    <t>Марина Рудольфовна Кошелева</t>
  </si>
  <si>
    <t>Феврония Николаевна Морозова</t>
  </si>
  <si>
    <t>Орест Артемьевич Владимиров</t>
  </si>
  <si>
    <t>Никита Артурович Калинин</t>
  </si>
  <si>
    <t>Кира Натановна Орехова</t>
  </si>
  <si>
    <t>Аристарх Евсеевич Журавлев</t>
  </si>
  <si>
    <t>Татьяна Аркадьевна Силина</t>
  </si>
  <si>
    <t>Эмилия Тарасовна Копылова</t>
  </si>
  <si>
    <t>Адриан Чеславович Власов</t>
  </si>
  <si>
    <t>Ульяна Артемовна Григорьева</t>
  </si>
  <si>
    <t>Захар Феофанович Маслов</t>
  </si>
  <si>
    <t>Степан Егорович Ермаков</t>
  </si>
  <si>
    <t>Анастасия Станиславовна Маслова</t>
  </si>
  <si>
    <t>Мартьян Августович Копылов</t>
  </si>
  <si>
    <t>Сила Гордеевич Рогов</t>
  </si>
  <si>
    <t>Андроник Ефимьевич Михеев</t>
  </si>
  <si>
    <t>Маргарита Артемовна Лаврентьева</t>
  </si>
  <si>
    <t>Элеонора Робертовна Щукина</t>
  </si>
  <si>
    <t>Лора Георгиевна Никитина</t>
  </si>
  <si>
    <t>Алевтина Максимовна Горбунова</t>
  </si>
  <si>
    <t>Ия Рубеновна Новикова</t>
  </si>
  <si>
    <t>Матвей Трифонович Гаврилов</t>
  </si>
  <si>
    <t>Творимир Демидович Пономарев</t>
  </si>
  <si>
    <t>Кира Дмитриевна Соколова</t>
  </si>
  <si>
    <t>Ростислав Августович Новиков</t>
  </si>
  <si>
    <t>Евстафий Чеславович Моисеев</t>
  </si>
  <si>
    <t>Клавдия Феликсовна Миронова</t>
  </si>
  <si>
    <t>Анжелика Наумовна Васильева</t>
  </si>
  <si>
    <t>Ираида Александровна Лыткина</t>
  </si>
  <si>
    <t>Феврония Даниловна Фомичева</t>
  </si>
  <si>
    <t>Раиса Эльдаровна Баранова</t>
  </si>
  <si>
    <t>Анна Филипповна Ефимова</t>
  </si>
  <si>
    <t>Трифон Зиновьевич Зуев</t>
  </si>
  <si>
    <t>Таисия Яковлевна Нестерова</t>
  </si>
  <si>
    <t>Элеонора Юрьевна Кононова</t>
  </si>
  <si>
    <t>Полина Михайловна Русакова</t>
  </si>
  <si>
    <t>Всеслав Эдуардович Ермаков</t>
  </si>
  <si>
    <t>Фома Гордеевич Мартынов</t>
  </si>
  <si>
    <t>Майя Богдановна Петрова</t>
  </si>
  <si>
    <t>Анна Мироновна Бобылева</t>
  </si>
  <si>
    <t>Влас Алексеевич Кудряшов</t>
  </si>
  <si>
    <t>Фома Вилорович Миронов</t>
  </si>
  <si>
    <t>Клавдия Борисовна Горшкова</t>
  </si>
  <si>
    <t>Сократ Ануфриевич Григорьев</t>
  </si>
  <si>
    <t>Зоя Вячеславовна Овчинникова</t>
  </si>
  <si>
    <t>Ксения Дмитриевна Титова</t>
  </si>
  <si>
    <t>Платон Андреевич Князев</t>
  </si>
  <si>
    <t>Марина Наумовна Меркушева</t>
  </si>
  <si>
    <t>Светлана Даниловна Якушева</t>
  </si>
  <si>
    <t>Ираида Ефимовна Тихонова</t>
  </si>
  <si>
    <t>Иванна Юрьевна Воробьева</t>
  </si>
  <si>
    <t>Пелагея Юльевна Кириллова</t>
  </si>
  <si>
    <t>Амвросий Богданович Абрамов</t>
  </si>
  <si>
    <t>Викентий Герасимович Волков</t>
  </si>
  <si>
    <t>Анисим Евсеевич Одинцов</t>
  </si>
  <si>
    <t>Наина Эдуардовна Стрелкова</t>
  </si>
  <si>
    <t>Вера Владиславовна Лаврентьева</t>
  </si>
  <si>
    <t>Леон Иосипович Корнилов</t>
  </si>
  <si>
    <t>Вера Вячеславовна Игнатова</t>
  </si>
  <si>
    <t>Лора Наумовна Михайлова</t>
  </si>
  <si>
    <t>Игорь Андреевич Емельянов</t>
  </si>
  <si>
    <t>Милован Денисович Константинов</t>
  </si>
  <si>
    <t>Кузьма Исидорович Афанасьев</t>
  </si>
  <si>
    <t>Олимпий Жанович Авдеев</t>
  </si>
  <si>
    <t>Анжела Аскольдовна Воробьева</t>
  </si>
  <si>
    <t>Жанна Кузьминична Белоусова</t>
  </si>
  <si>
    <t>Ирина Филипповна Калинина</t>
  </si>
  <si>
    <t>Светозар Ефремович Осипов</t>
  </si>
  <si>
    <t>Влас Юлианович Гурьев</t>
  </si>
  <si>
    <t>Демид Ерофеевич Кудрявцев</t>
  </si>
  <si>
    <t>Еремей Демидович Герасимов</t>
  </si>
  <si>
    <t>Лидия Павловна Новикова</t>
  </si>
  <si>
    <t>Феврония Натановна Сорокина</t>
  </si>
  <si>
    <t>Автоном Антонович Рыбаков</t>
  </si>
  <si>
    <t>Олимпий Иосифович Бирюков</t>
  </si>
  <si>
    <t>Карл Алексеевич Виноградов</t>
  </si>
  <si>
    <t>Ульяна Филипповна Кудрявцева</t>
  </si>
  <si>
    <t>Касьян Ефимович Алексеев</t>
  </si>
  <si>
    <t>Тамара Валериевна Капустина</t>
  </si>
  <si>
    <t>Боян Андреевич Поляков</t>
  </si>
  <si>
    <t>Христофор Ильясович Иванов</t>
  </si>
  <si>
    <t>Радислав Антонович Федотов</t>
  </si>
  <si>
    <t>Харлампий Игнатович Лукин</t>
  </si>
  <si>
    <t>Анжела Аскольдовна Полякова</t>
  </si>
  <si>
    <t>Юлия Леоновна Филиппова</t>
  </si>
  <si>
    <t>Майя Борисовна Морозова</t>
  </si>
  <si>
    <t>Татьяна Эльдаровна Самойлова</t>
  </si>
  <si>
    <t>Геннадий Бориславович Стрелков</t>
  </si>
  <si>
    <t>Валентина Львовна Кондратьева</t>
  </si>
  <si>
    <t>Евдокия Егоровна Абрамова</t>
  </si>
  <si>
    <t>Василиса Святославовна Горшкова</t>
  </si>
  <si>
    <t>Евгения Викторовна Панова</t>
  </si>
  <si>
    <t>Измаил Глебович Пестов</t>
  </si>
  <si>
    <t>Милица Захаровна Ильина</t>
  </si>
  <si>
    <t>Вера Ждановна Лыткина</t>
  </si>
  <si>
    <t>Антип Ильясович Силин</t>
  </si>
  <si>
    <t>Никифор Фомич Жуков</t>
  </si>
  <si>
    <t>Елизавета Эдуардовна Абрамова</t>
  </si>
  <si>
    <t>Епифан Ильич Ефремов</t>
  </si>
  <si>
    <t>Алина Алексеевна Медведева</t>
  </si>
  <si>
    <t>Ангелина Максимовна Федотова</t>
  </si>
  <si>
    <t>Зинаида Ивановна Николаева</t>
  </si>
  <si>
    <t>Тимур Валерьянович Дорофеев</t>
  </si>
  <si>
    <t>Акулина Алексеевна Князева</t>
  </si>
  <si>
    <t>Януарий Феликсович Евдокимов</t>
  </si>
  <si>
    <t>Родион Данилович Соловьев</t>
  </si>
  <si>
    <t>Василиса Болеславовна Кудряшова</t>
  </si>
  <si>
    <t>Софон Якубович Лазарев</t>
  </si>
  <si>
    <t>Никодим Виленович Бобылев</t>
  </si>
  <si>
    <t>Василиса Матвеевна Трофимова</t>
  </si>
  <si>
    <t>Наина Филипповна Горбунова</t>
  </si>
  <si>
    <t>Натан Всеволодович Блинов</t>
  </si>
  <si>
    <t>Светозар Харлампьевич Никитин</t>
  </si>
  <si>
    <t>Вадим Юлианович Ермаков</t>
  </si>
  <si>
    <t>Лука Харлампьевич Белозеров</t>
  </si>
  <si>
    <t>Евсей Гертрудович Гурьев</t>
  </si>
  <si>
    <t>Феофан Бориславович Королев</t>
  </si>
  <si>
    <t>Марфа Игоревна Бурова</t>
  </si>
  <si>
    <t>Арефий Анатольевич Лазарев</t>
  </si>
  <si>
    <t>Любомир Гертрудович Брагин</t>
  </si>
  <si>
    <t>Валерьян Иосипович Кириллов</t>
  </si>
  <si>
    <t>Анастасия Натановна Тимофеева</t>
  </si>
  <si>
    <t>Ефрем Даниилович Зайцев</t>
  </si>
  <si>
    <t>Евпраксия Олеговна Родионова</t>
  </si>
  <si>
    <t>Фома Викентьевич Вишняков</t>
  </si>
  <si>
    <t>Ольга Ждановна Носкова</t>
  </si>
  <si>
    <t>Аверьян Валерьевич Жданов</t>
  </si>
  <si>
    <t>Павел Игнатович Филиппов</t>
  </si>
  <si>
    <t>Эрнест Антипович Лапин</t>
  </si>
  <si>
    <t>Таисия Леонидовна Зыкова</t>
  </si>
  <si>
    <t>Филипп Елисеевич Авдеев</t>
  </si>
  <si>
    <t>Милован Георгиевич Васильев</t>
  </si>
  <si>
    <t>Лаврентий Артемьевич Копылов</t>
  </si>
  <si>
    <t>Сократ Анатольевич Маслов</t>
  </si>
  <si>
    <t>Федосий Феоктистович Савельев</t>
  </si>
  <si>
    <t>Ипполит Яковлевич Гущин</t>
  </si>
  <si>
    <t>Евфросиния Феликсовна Тихонова</t>
  </si>
  <si>
    <t>Оксана Александровна Сазонова</t>
  </si>
  <si>
    <t>Нина Семеновна Кулакова</t>
  </si>
  <si>
    <t>Лев Тимурович Русаков</t>
  </si>
  <si>
    <t>Мина Гавриилович Якушев</t>
  </si>
  <si>
    <t>Жанна Вадимовна Федорова</t>
  </si>
  <si>
    <t>Гостомысл Игоревич Зуев</t>
  </si>
  <si>
    <t>Лев Феодосьевич Калинин</t>
  </si>
  <si>
    <t>Жанна Семеновна Самойлова</t>
  </si>
  <si>
    <t>Аверкий Зиновьевич Миронов</t>
  </si>
  <si>
    <t>Феврония Геннадьевна Сорокина</t>
  </si>
  <si>
    <t>Евпраксия Ждановна Максимова</t>
  </si>
  <si>
    <t>Агафья Юрьевна Маслова</t>
  </si>
  <si>
    <t>Полина Евгеньевна Брагина</t>
  </si>
  <si>
    <t>Алла Эльдаровна Суханова</t>
  </si>
  <si>
    <t>Симон Иосипович Белов</t>
  </si>
  <si>
    <t>Маргарита Артемовна Рожкова</t>
  </si>
  <si>
    <t>Модест Захарьевич Русаков</t>
  </si>
  <si>
    <t>Екатерина Леоновна Шарова</t>
  </si>
  <si>
    <t>Лука Витальевич Цветков</t>
  </si>
  <si>
    <t>Зосима Якубович Мясников</t>
  </si>
  <si>
    <t>Агафья Артемовна Бирюкова</t>
  </si>
  <si>
    <t>Климент Гурьевич Савельев</t>
  </si>
  <si>
    <t>Валентина Николаевна Волкова</t>
  </si>
  <si>
    <t>Адриан Фролович Абрамов</t>
  </si>
  <si>
    <t>Борислав Фролович Самсонов</t>
  </si>
  <si>
    <t>Светлана Захаровна Сысоева</t>
  </si>
  <si>
    <t>Борис Власович Лукин</t>
  </si>
  <si>
    <t>Антип Тихонович Большаков</t>
  </si>
  <si>
    <t>Жанна Рубеновна Костина</t>
  </si>
  <si>
    <t>Милан Архипович Устинов</t>
  </si>
  <si>
    <t>Алла Петровна Муравьева</t>
  </si>
  <si>
    <t>Софон Авдеевич Никонов</t>
  </si>
  <si>
    <t>Глеб Елизарович Фокин</t>
  </si>
  <si>
    <t>Евграф Исидорович Устинов</t>
  </si>
  <si>
    <t>Станислав Архипович Суханов</t>
  </si>
  <si>
    <t>Александра Валентиновна Журавлева</t>
  </si>
  <si>
    <t>Павел Ермилович Красильников</t>
  </si>
  <si>
    <t>Раиса Кузьминична Гуляева</t>
  </si>
  <si>
    <t>Василиса Юрьевна Маркова</t>
  </si>
  <si>
    <t>Елена Валериевна Максимова</t>
  </si>
  <si>
    <t>Богдан Харитонович Никифоров</t>
  </si>
  <si>
    <t>Аполлинарий Фомич Тимофеев</t>
  </si>
  <si>
    <t>Людмила Олеговна Исакова</t>
  </si>
  <si>
    <t>Ярослав Анатольевич Вишняков</t>
  </si>
  <si>
    <t>Чеслав Аверьянович Нестеров</t>
  </si>
  <si>
    <t>Алина Феликсовна Владимирова</t>
  </si>
  <si>
    <t>Ярослав Тихонович Ермаков</t>
  </si>
  <si>
    <t>Эраст Терентьевич Баранов</t>
  </si>
  <si>
    <t xml:space="preserve">Алина Михайловна Шестакова </t>
  </si>
  <si>
    <t>формат отчества</t>
  </si>
  <si>
    <t>Переворот по отчеству</t>
  </si>
  <si>
    <t>Август</t>
  </si>
  <si>
    <t>Авдей</t>
  </si>
  <si>
    <t>Аверкий</t>
  </si>
  <si>
    <t>Аверьян</t>
  </si>
  <si>
    <t>Автоном</t>
  </si>
  <si>
    <t>Агап</t>
  </si>
  <si>
    <t>Агата</t>
  </si>
  <si>
    <t>Агафья</t>
  </si>
  <si>
    <t>Аггей</t>
  </si>
  <si>
    <t>Адриан</t>
  </si>
  <si>
    <t>Акулина</t>
  </si>
  <si>
    <t>Алевтина</t>
  </si>
  <si>
    <t>Александр</t>
  </si>
  <si>
    <t>Александра</t>
  </si>
  <si>
    <t>Алексей</t>
  </si>
  <si>
    <t>Алина</t>
  </si>
  <si>
    <t>Алла</t>
  </si>
  <si>
    <t>Амвросий</t>
  </si>
  <si>
    <t>Амос</t>
  </si>
  <si>
    <t>Анастасия</t>
  </si>
  <si>
    <t>Ангелина</t>
  </si>
  <si>
    <t>Андрон</t>
  </si>
  <si>
    <t>Андроник</t>
  </si>
  <si>
    <t>Анжела</t>
  </si>
  <si>
    <t>Анжелика</t>
  </si>
  <si>
    <t>Аникей</t>
  </si>
  <si>
    <t>Анисим</t>
  </si>
  <si>
    <t>Анна</t>
  </si>
  <si>
    <t>Антип</t>
  </si>
  <si>
    <t>Антонина</t>
  </si>
  <si>
    <t>Аполлинарий</t>
  </si>
  <si>
    <t>Арефий</t>
  </si>
  <si>
    <t>Аристарх</t>
  </si>
  <si>
    <t>Арсений</t>
  </si>
  <si>
    <t>Бажен</t>
  </si>
  <si>
    <t>Богдан</t>
  </si>
  <si>
    <t>Борис</t>
  </si>
  <si>
    <t>Борислав</t>
  </si>
  <si>
    <t>Боян</t>
  </si>
  <si>
    <t>Вадим</t>
  </si>
  <si>
    <t>Валентина</t>
  </si>
  <si>
    <t>Валерия</t>
  </si>
  <si>
    <t>Валерьян</t>
  </si>
  <si>
    <t>Василиса</t>
  </si>
  <si>
    <t>Велимир</t>
  </si>
  <si>
    <t>Вера</t>
  </si>
  <si>
    <t>Вероника</t>
  </si>
  <si>
    <t>Викентий</t>
  </si>
  <si>
    <t>Виктор</t>
  </si>
  <si>
    <t>Виктория</t>
  </si>
  <si>
    <t>Владилен</t>
  </si>
  <si>
    <t>Влас</t>
  </si>
  <si>
    <t>Всеслав</t>
  </si>
  <si>
    <t>Галактион</t>
  </si>
  <si>
    <t>Галина</t>
  </si>
  <si>
    <t>Геннадий</t>
  </si>
  <si>
    <t>Герман</t>
  </si>
  <si>
    <t>Глафира</t>
  </si>
  <si>
    <t>Глеб</t>
  </si>
  <si>
    <t>Гордей</t>
  </si>
  <si>
    <t>Гостомысл</t>
  </si>
  <si>
    <t>Давыд</t>
  </si>
  <si>
    <t>Дарья</t>
  </si>
  <si>
    <t>Дементий</t>
  </si>
  <si>
    <t>Демид</t>
  </si>
  <si>
    <t>Дмитрий</t>
  </si>
  <si>
    <t>Евгения</t>
  </si>
  <si>
    <t>Евграф</t>
  </si>
  <si>
    <t>Евдокия</t>
  </si>
  <si>
    <t>Евпраксия</t>
  </si>
  <si>
    <t>Евсей</t>
  </si>
  <si>
    <t>Евстафий</t>
  </si>
  <si>
    <t>Евфросиния</t>
  </si>
  <si>
    <t>Екатерина</t>
  </si>
  <si>
    <t>Елена</t>
  </si>
  <si>
    <t>Елизавета</t>
  </si>
  <si>
    <t>Елизар</t>
  </si>
  <si>
    <t>Елисей</t>
  </si>
  <si>
    <t>Епифан</t>
  </si>
  <si>
    <t>Еремей</t>
  </si>
  <si>
    <t>Ефрем</t>
  </si>
  <si>
    <t>Жанна</t>
  </si>
  <si>
    <t>Захар</t>
  </si>
  <si>
    <t>Зинаида</t>
  </si>
  <si>
    <t>Зосима</t>
  </si>
  <si>
    <t>Зоя</t>
  </si>
  <si>
    <t>Иванна</t>
  </si>
  <si>
    <t>Игорь</t>
  </si>
  <si>
    <t>Измаил</t>
  </si>
  <si>
    <t>Ипат</t>
  </si>
  <si>
    <t>Ипатий</t>
  </si>
  <si>
    <t>Ипполит</t>
  </si>
  <si>
    <t>Ираида</t>
  </si>
  <si>
    <t>Ираклий</t>
  </si>
  <si>
    <t>Ирина</t>
  </si>
  <si>
    <t>Ия</t>
  </si>
  <si>
    <t>Капитон</t>
  </si>
  <si>
    <t>Карл</t>
  </si>
  <si>
    <t>Карп</t>
  </si>
  <si>
    <t>Касьян</t>
  </si>
  <si>
    <t>Кир</t>
  </si>
  <si>
    <t>Кира</t>
  </si>
  <si>
    <t>Клавдия</t>
  </si>
  <si>
    <t>Климент</t>
  </si>
  <si>
    <t>Конон</t>
  </si>
  <si>
    <t>Константин</t>
  </si>
  <si>
    <t>Корнил</t>
  </si>
  <si>
    <t>Ксения</t>
  </si>
  <si>
    <t>Кузьма</t>
  </si>
  <si>
    <t>Лавр</t>
  </si>
  <si>
    <t>Лаврентий</t>
  </si>
  <si>
    <t>Ладимир</t>
  </si>
  <si>
    <t>Лариса</t>
  </si>
  <si>
    <t>Лев</t>
  </si>
  <si>
    <t>Леон</t>
  </si>
  <si>
    <t>Леонид</t>
  </si>
  <si>
    <t>Лидия</t>
  </si>
  <si>
    <t>Лонгин</t>
  </si>
  <si>
    <t>Лора</t>
  </si>
  <si>
    <t>Лука</t>
  </si>
  <si>
    <t>Лукия</t>
  </si>
  <si>
    <t>Любим</t>
  </si>
  <si>
    <t>Любовь</t>
  </si>
  <si>
    <t>Любомир</t>
  </si>
  <si>
    <t>Любосмысл</t>
  </si>
  <si>
    <t>Людмила</t>
  </si>
  <si>
    <t>Майя</t>
  </si>
  <si>
    <t>Максим</t>
  </si>
  <si>
    <t>Маргарита</t>
  </si>
  <si>
    <t>Марина</t>
  </si>
  <si>
    <t>Мария</t>
  </si>
  <si>
    <t>Марк</t>
  </si>
  <si>
    <t>Мартын</t>
  </si>
  <si>
    <t>Мартьян</t>
  </si>
  <si>
    <t>Марфа</t>
  </si>
  <si>
    <t>Матвей</t>
  </si>
  <si>
    <t>Мефодий</t>
  </si>
  <si>
    <t>Милан</t>
  </si>
  <si>
    <t>Милица</t>
  </si>
  <si>
    <t>Милован</t>
  </si>
  <si>
    <t>Мина</t>
  </si>
  <si>
    <t>Мирон</t>
  </si>
  <si>
    <t>Михей</t>
  </si>
  <si>
    <t>Модест</t>
  </si>
  <si>
    <t>Назар</t>
  </si>
  <si>
    <t>Наина</t>
  </si>
  <si>
    <t>Наталья</t>
  </si>
  <si>
    <t>Натан</t>
  </si>
  <si>
    <t>Никанор</t>
  </si>
  <si>
    <t>Никита</t>
  </si>
  <si>
    <t>Никифор</t>
  </si>
  <si>
    <t>Никодим</t>
  </si>
  <si>
    <t>Николай</t>
  </si>
  <si>
    <t>Нина</t>
  </si>
  <si>
    <t>Нинель</t>
  </si>
  <si>
    <t>Оксана</t>
  </si>
  <si>
    <t>Октябрина</t>
  </si>
  <si>
    <t>Олимпиада</t>
  </si>
  <si>
    <t>Олимпий</t>
  </si>
  <si>
    <t>Ольга</t>
  </si>
  <si>
    <t>Орест</t>
  </si>
  <si>
    <t>Павел</t>
  </si>
  <si>
    <t>Панкратий</t>
  </si>
  <si>
    <t>Пантелеймон</t>
  </si>
  <si>
    <t>Панфил</t>
  </si>
  <si>
    <t>Пахом</t>
  </si>
  <si>
    <t>Пелагея</t>
  </si>
  <si>
    <t>Платон</t>
  </si>
  <si>
    <t>Полина</t>
  </si>
  <si>
    <t>Потап</t>
  </si>
  <si>
    <t>Прасковья</t>
  </si>
  <si>
    <t>Прокл</t>
  </si>
  <si>
    <t>Радислав</t>
  </si>
  <si>
    <t>Раиса</t>
  </si>
  <si>
    <t>Ратибор</t>
  </si>
  <si>
    <t>Ратмир</t>
  </si>
  <si>
    <t>Регина</t>
  </si>
  <si>
    <t>Родион</t>
  </si>
  <si>
    <t>Ростислав</t>
  </si>
  <si>
    <t>Рубен</t>
  </si>
  <si>
    <t>Савватий</t>
  </si>
  <si>
    <t>Самуил</t>
  </si>
  <si>
    <t>Светлана</t>
  </si>
  <si>
    <t>Светозар</t>
  </si>
  <si>
    <t>Севастьян</t>
  </si>
  <si>
    <t>Серафим</t>
  </si>
  <si>
    <t>Сидор</t>
  </si>
  <si>
    <t>Сила</t>
  </si>
  <si>
    <t>Силантий</t>
  </si>
  <si>
    <t>Симон</t>
  </si>
  <si>
    <t>Синклитикия</t>
  </si>
  <si>
    <t>Сократ</t>
  </si>
  <si>
    <t>София</t>
  </si>
  <si>
    <t>Софон</t>
  </si>
  <si>
    <t>Спиридон</t>
  </si>
  <si>
    <t>Станислав</t>
  </si>
  <si>
    <t>Степан</t>
  </si>
  <si>
    <t>Таисия</t>
  </si>
  <si>
    <t>Тамара</t>
  </si>
  <si>
    <t>Татьяна</t>
  </si>
  <si>
    <t>Творимир</t>
  </si>
  <si>
    <t>Тимур</t>
  </si>
  <si>
    <t>тов.</t>
  </si>
  <si>
    <t>Трифон</t>
  </si>
  <si>
    <t>Ульяна</t>
  </si>
  <si>
    <t>Фадей</t>
  </si>
  <si>
    <t>Фаина</t>
  </si>
  <si>
    <t>Феврония</t>
  </si>
  <si>
    <t>Федосий</t>
  </si>
  <si>
    <t>Фёкла</t>
  </si>
  <si>
    <t>Феликс</t>
  </si>
  <si>
    <t>Феофан</t>
  </si>
  <si>
    <t>Филимон</t>
  </si>
  <si>
    <t>Филипп</t>
  </si>
  <si>
    <t>Флорентин</t>
  </si>
  <si>
    <t>Фома</t>
  </si>
  <si>
    <t>Фрол</t>
  </si>
  <si>
    <t>Харлампий</t>
  </si>
  <si>
    <t>Христофор</t>
  </si>
  <si>
    <t>Чеслав</t>
  </si>
  <si>
    <t>Эдуард</t>
  </si>
  <si>
    <t>Элеонора</t>
  </si>
  <si>
    <t>Эмилия</t>
  </si>
  <si>
    <t>Эммануил</t>
  </si>
  <si>
    <t>Эраст</t>
  </si>
  <si>
    <t>Эрнест</t>
  </si>
  <si>
    <t>Юлия</t>
  </si>
  <si>
    <t>Юрий</t>
  </si>
  <si>
    <t>Якуб</t>
  </si>
  <si>
    <t>Януарий</t>
  </si>
  <si>
    <t>Ярослав</t>
  </si>
  <si>
    <t>Количество по полю Имя</t>
  </si>
  <si>
    <t>Наибелее частыми являются клиенты с именами Алевтина, Феврония, Василиса, Любовь, Эмилия, Юлия</t>
  </si>
  <si>
    <t>Используя фильтры на Dashboard можно увидеть самые выгодные цены по категориям и поставщикам</t>
  </si>
  <si>
    <t>Используя фильтры на Dashboard можно увидеть динамику продаж по сетям</t>
  </si>
  <si>
    <t>(несколько элементов)</t>
  </si>
  <si>
    <t>1. Используя фильтры в Dashboard можно увидеть динамику продаж по сетям</t>
  </si>
  <si>
    <t>2. Наибольший дисконт дает Пятерочка, дороже всего покупать в сети Лента</t>
  </si>
  <si>
    <t>3. Наибольшие продажи в сети О'кей, наименьшие по сети Билла</t>
  </si>
  <si>
    <t>4. Используя фильтры на Dashboard можно увидеть самые выгодные цены по категориям и поставщикам</t>
  </si>
  <si>
    <t>5. Наибольшие продажи по Паста Зара., наименьшие Микоян</t>
  </si>
  <si>
    <t>6. Наибольшие прожи по категории Макароны, наименьшие - колбаса</t>
  </si>
  <si>
    <t>7. Чаще всего покупают макароны, реже всего колбасу</t>
  </si>
  <si>
    <t xml:space="preserve">8. Большинство клиентов из России 34%,  Украина 18% </t>
  </si>
  <si>
    <t>9. Большинство клиентов в диапазоне 300-600 дней с момента регистрации</t>
  </si>
  <si>
    <t>10. Большинство клиентов с нами 18-20 и 24-25 месяцев, в среднем клиенты с нами 24 месяца</t>
  </si>
  <si>
    <t>11. Наиболее частыми являются клиенты с именами Алевтина, Феврония, Василиса, Любовь, Эмилия, Юлия</t>
  </si>
  <si>
    <t>12. Наибольшие продажи в России - 251330 Р, меньше всего в Беларуси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</si>
</sst>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"/>
    <numFmt numFmtId="166" formatCode="_-* #,##0\ [$₽-419]_-;\-* #,##0\ [$₽-419]_-;_-* &quot;-&quot;??\ [$₽-419]_-;_-@_-"/>
    <numFmt numFmtId="167" formatCode="_-* #,##0\ &quot;₽&quot;_-;\-* #,##0\ &quot;₽&quot;_-;_-* &quot;-&quot;??\ &quot;₽&quot;_-;_-@_-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libri (Основной текст)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9" fontId="11" fillId="0" borderId="0" applyFont="0" applyFill="0" applyBorder="0" applyAlignment="0" applyProtection="0"/>
  </cellStyleXfs>
  <cellXfs count="49">
    <xf numFmtId="0" fontId="0" fillId="0" borderId="0" xfId="0"/>
    <xf numFmtId="0" fontId="6" fillId="0" borderId="1" xfId="0" applyFont="1" applyBorder="1" applyAlignment="1">
      <alignment horizontal="center" vertical="top"/>
    </xf>
    <xf numFmtId="0" fontId="5" fillId="0" borderId="0" xfId="1"/>
    <xf numFmtId="0" fontId="8" fillId="0" borderId="2" xfId="1" applyFont="1" applyBorder="1"/>
    <xf numFmtId="0" fontId="8" fillId="0" borderId="0" xfId="1" applyFont="1"/>
    <xf numFmtId="0" fontId="5" fillId="0" borderId="3" xfId="1" applyBorder="1"/>
    <xf numFmtId="0" fontId="5" fillId="0" borderId="4" xfId="1" applyBorder="1"/>
    <xf numFmtId="0" fontId="5" fillId="0" borderId="0" xfId="1" applyAlignment="1">
      <alignment horizontal="center" vertical="center"/>
    </xf>
    <xf numFmtId="0" fontId="5" fillId="0" borderId="6" xfId="1" applyBorder="1"/>
    <xf numFmtId="0" fontId="5" fillId="0" borderId="7" xfId="1" applyBorder="1"/>
    <xf numFmtId="0" fontId="8" fillId="0" borderId="8" xfId="1" applyFont="1" applyBorder="1"/>
    <xf numFmtId="0" fontId="5" fillId="0" borderId="5" xfId="1" applyBorder="1"/>
    <xf numFmtId="0" fontId="8" fillId="0" borderId="10" xfId="1" applyFont="1" applyBorder="1"/>
    <xf numFmtId="0" fontId="9" fillId="0" borderId="9" xfId="1" applyFont="1" applyBorder="1"/>
    <xf numFmtId="0" fontId="10" fillId="0" borderId="0" xfId="1" applyFont="1"/>
    <xf numFmtId="0" fontId="6" fillId="0" borderId="1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13" xfId="0" applyFont="1" applyBorder="1" applyAlignment="1">
      <alignment horizontal="center" vertical="top"/>
    </xf>
    <xf numFmtId="165" fontId="0" fillId="0" borderId="0" xfId="0" applyNumberFormat="1"/>
    <xf numFmtId="9" fontId="0" fillId="0" borderId="0" xfId="2" applyFont="1"/>
    <xf numFmtId="9" fontId="0" fillId="0" borderId="0" xfId="0" applyNumberFormat="1"/>
    <xf numFmtId="166" fontId="0" fillId="0" borderId="0" xfId="0" applyNumberFormat="1"/>
    <xf numFmtId="0" fontId="5" fillId="2" borderId="5" xfId="1" applyFill="1" applyBorder="1"/>
    <xf numFmtId="0" fontId="5" fillId="2" borderId="6" xfId="1" applyFill="1" applyBorder="1"/>
    <xf numFmtId="0" fontId="5" fillId="2" borderId="7" xfId="1" applyFill="1" applyBorder="1"/>
    <xf numFmtId="14" fontId="0" fillId="0" borderId="0" xfId="0" applyNumberFormat="1"/>
    <xf numFmtId="0" fontId="3" fillId="0" borderId="11" xfId="1" applyFont="1" applyBorder="1"/>
    <xf numFmtId="10" fontId="0" fillId="0" borderId="0" xfId="0" applyNumberFormat="1"/>
    <xf numFmtId="1" fontId="0" fillId="0" borderId="0" xfId="0" applyNumberFormat="1"/>
    <xf numFmtId="0" fontId="8" fillId="2" borderId="6" xfId="1" applyFont="1" applyFill="1" applyBorder="1"/>
    <xf numFmtId="0" fontId="4" fillId="2" borderId="6" xfId="1" applyFont="1" applyFill="1" applyBorder="1"/>
    <xf numFmtId="167" fontId="0" fillId="0" borderId="0" xfId="0" applyNumberFormat="1"/>
    <xf numFmtId="0" fontId="3" fillId="0" borderId="12" xfId="1" applyFont="1" applyBorder="1"/>
    <xf numFmtId="0" fontId="8" fillId="2" borderId="7" xfId="1" applyFont="1" applyFill="1" applyBorder="1"/>
    <xf numFmtId="0" fontId="8" fillId="2" borderId="5" xfId="1" applyFont="1" applyFill="1" applyBorder="1"/>
    <xf numFmtId="0" fontId="2" fillId="0" borderId="11" xfId="1" applyFont="1" applyBorder="1"/>
    <xf numFmtId="0" fontId="2" fillId="0" borderId="5" xfId="1" applyFont="1" applyBorder="1"/>
    <xf numFmtId="0" fontId="0" fillId="3" borderId="0" xfId="0" applyFill="1"/>
    <xf numFmtId="0" fontId="2" fillId="0" borderId="6" xfId="1" applyFont="1" applyBorder="1"/>
    <xf numFmtId="0" fontId="5" fillId="0" borderId="0" xfId="1" applyAlignment="1">
      <alignment horizontal="center"/>
    </xf>
    <xf numFmtId="0" fontId="13" fillId="3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/>
    <xf numFmtId="0" fontId="8" fillId="0" borderId="0" xfId="1" applyFont="1" applyFill="1" applyBorder="1"/>
    <xf numFmtId="0" fontId="1" fillId="0" borderId="0" xfId="1" applyFont="1" applyFill="1" applyBorder="1"/>
    <xf numFmtId="0" fontId="0" fillId="0" borderId="0" xfId="0" applyNumberFormat="1"/>
  </cellXfs>
  <cellStyles count="3">
    <cellStyle name="Обычный" xfId="0" builtinId="0"/>
    <cellStyle name="Обычный 2" xfId="1" xr:uid="{D158504E-E19E-2F44-9F33-CFD7D832B8EE}"/>
    <cellStyle name="Процентный" xfId="2" builtinId="5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1" formatCode="0"/>
    </dxf>
    <dxf>
      <numFmt numFmtId="0" formatCode="General"/>
    </dxf>
    <dxf>
      <numFmt numFmtId="19" formatCode="dd/mm/yyyy"/>
    </dxf>
    <dxf>
      <numFmt numFmtId="0" formatCode="General"/>
    </dxf>
    <dxf>
      <numFmt numFmtId="165" formatCode="0.0"/>
    </dxf>
    <dxf>
      <numFmt numFmtId="0" formatCode="General"/>
    </dxf>
    <dxf>
      <numFmt numFmtId="19" formatCode="dd/mm/yyyy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3" formatCode="0%"/>
    </dxf>
    <dxf>
      <numFmt numFmtId="1" formatCode="0"/>
    </dxf>
    <dxf>
      <numFmt numFmtId="167" formatCode="_-* #,##0\ &quot;₽&quot;_-;\-* #,##0\ &quot;₽&quot;_-;_-* &quot;-&quot;??\ &quot;₽&quot;_-;_-@_-"/>
    </dxf>
    <dxf>
      <numFmt numFmtId="1" formatCode="0"/>
    </dxf>
    <dxf>
      <numFmt numFmtId="167" formatCode="_-* #,##0\ &quot;₽&quot;_-;\-* #,##0\ &quot;₽&quot;_-;_-* &quot;-&quot;??\ &quot;₽&quot;_-;_-@_-"/>
    </dxf>
    <dxf>
      <numFmt numFmtId="167" formatCode="_-* #,##0\ &quot;₽&quot;_-;\-* #,##0\ &quot;₽&quot;_-;_-* &quot;-&quot;??\ &quot;₽&quot;_-;_-@_-"/>
    </dxf>
    <dxf>
      <numFmt numFmtId="166" formatCode="_-* #,##0\ [$₽-419]_-;\-* #,##0\ [$₽-419]_-;_-* &quot;-&quot;??\ [$₽-419]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microsoft.com/office/2007/relationships/slicerCache" Target="slicerCaches/slicerCache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магазинов!Сводная таблица21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магазинов'!$B$4:$B$23</c:f>
              <c:numCache>
                <c:formatCode>General</c:formatCode>
                <c:ptCount val="17"/>
                <c:pt idx="0">
                  <c:v>45507</c:v>
                </c:pt>
                <c:pt idx="1">
                  <c:v>40447</c:v>
                </c:pt>
                <c:pt idx="2">
                  <c:v>48913</c:v>
                </c:pt>
                <c:pt idx="3">
                  <c:v>54634</c:v>
                </c:pt>
                <c:pt idx="4">
                  <c:v>38840</c:v>
                </c:pt>
                <c:pt idx="5">
                  <c:v>51217</c:v>
                </c:pt>
                <c:pt idx="6">
                  <c:v>44811</c:v>
                </c:pt>
                <c:pt idx="7">
                  <c:v>57485</c:v>
                </c:pt>
                <c:pt idx="8">
                  <c:v>50501</c:v>
                </c:pt>
                <c:pt idx="9">
                  <c:v>35515</c:v>
                </c:pt>
                <c:pt idx="10">
                  <c:v>43185</c:v>
                </c:pt>
                <c:pt idx="11">
                  <c:v>47682</c:v>
                </c:pt>
                <c:pt idx="12">
                  <c:v>47868</c:v>
                </c:pt>
                <c:pt idx="13">
                  <c:v>38804</c:v>
                </c:pt>
                <c:pt idx="14">
                  <c:v>53686</c:v>
                </c:pt>
                <c:pt idx="15">
                  <c:v>45343</c:v>
                </c:pt>
                <c:pt idx="16">
                  <c:v>20983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F-434D-8932-55A4CF4B91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388239"/>
        <c:axId val="1130660879"/>
      </c:lineChart>
      <c:catAx>
        <c:axId val="11303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660879"/>
        <c:crosses val="autoZero"/>
        <c:auto val="1"/>
        <c:lblAlgn val="ctr"/>
        <c:lblOffset val="100"/>
        <c:noMultiLvlLbl val="0"/>
      </c:catAx>
      <c:valAx>
        <c:axId val="113066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8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портфолио.xlsx]Суммарные продажи по сетям!Сводная таблица23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ru-RU"/>
              <a:t> 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сетям'!$A$4:$A$24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сетям'!$B$4:$B$24</c:f>
              <c:numCache>
                <c:formatCode>_-* #\ ##0\ "₽"_-;\-* #\ ##0\ "₽"_-;_-* "-"??\ "₽"_-;_-@_-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8-A64B-8A7A-708389CEC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94383"/>
        <c:axId val="97154415"/>
      </c:barChart>
      <c:catAx>
        <c:axId val="759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54415"/>
        <c:crosses val="autoZero"/>
        <c:auto val="1"/>
        <c:lblAlgn val="ctr"/>
        <c:lblOffset val="100"/>
        <c:noMultiLvlLbl val="0"/>
      </c:catAx>
      <c:valAx>
        <c:axId val="971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94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портфолио.xlsx]Платежеспособность по странам!Сводная таблица25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'Платежеспособность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_-* #\ ##0\ "₽"_-;\-* #\ ##0\ "₽"_-;_-* "-"??\ "₽"_-;_-@_-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B-7946-8603-03C7E8B65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88927"/>
        <c:axId val="126424671"/>
      </c:barChart>
      <c:catAx>
        <c:axId val="109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24671"/>
        <c:crosses val="autoZero"/>
        <c:auto val="1"/>
        <c:lblAlgn val="ctr"/>
        <c:lblOffset val="100"/>
        <c:noMultiLvlLbl val="0"/>
      </c:catAx>
      <c:valAx>
        <c:axId val="1264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8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категориям!Сводная таблица26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'продажи по категориям'!$B$4:$B$24</c:f>
              <c:numCache>
                <c:formatCode>_-* #\ ##0\ "₽"_-;\-* #\ ##0\ "₽"_-;_-* "-"??\ "₽"_-;_-@_-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8-4A44-83F8-7B426C65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8319"/>
        <c:axId val="311232911"/>
      </c:barChart>
      <c:catAx>
        <c:axId val="3108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232911"/>
        <c:crosses val="autoZero"/>
        <c:auto val="1"/>
        <c:lblAlgn val="ctr"/>
        <c:lblOffset val="100"/>
        <c:noMultiLvlLbl val="0"/>
      </c:catAx>
      <c:valAx>
        <c:axId val="3112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GMV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9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категориям!Сводная таблица27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покупок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категориям'!$B$26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категориям'!$A$27:$A$47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'продажи по категориям'!$B$27:$B$47</c:f>
              <c:numCache>
                <c:formatCode>0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E944-B728-0112432CE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745663"/>
        <c:axId val="150823183"/>
      </c:barChart>
      <c:catAx>
        <c:axId val="880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23183"/>
        <c:crosses val="autoZero"/>
        <c:auto val="1"/>
        <c:lblAlgn val="ctr"/>
        <c:lblOffset val="100"/>
        <c:noMultiLvlLbl val="0"/>
      </c:catAx>
      <c:valAx>
        <c:axId val="1508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покупок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745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портфолио.xlsx]цены по категориям и поставщика!Сводная таблица28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 внутри</a:t>
            </a:r>
            <a:r>
              <a:rPr lang="ru-RU" baseline="0"/>
              <a:t> категорий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'цены по категориям и поставщика'!$B$3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'цены по категориям и поставщика'!$A$4:$A$8</c:f>
              <c:strCache>
                <c:ptCount val="4"/>
                <c:pt idx="0">
                  <c:v>Бабаевский</c:v>
                </c:pt>
                <c:pt idx="1">
                  <c:v>Славянка</c:v>
                </c:pt>
                <c:pt idx="2">
                  <c:v>Красный Октябрь</c:v>
                </c:pt>
                <c:pt idx="3">
                  <c:v>Рот Фронт</c:v>
                </c:pt>
              </c:strCache>
            </c:strRef>
          </c:cat>
          <c:val>
            <c:numRef>
              <c:f>'цены по категориям и поставщика'!$B$4:$B$8</c:f>
              <c:numCache>
                <c:formatCode>0</c:formatCode>
                <c:ptCount val="4"/>
                <c:pt idx="0">
                  <c:v>250.25925925925927</c:v>
                </c:pt>
                <c:pt idx="1">
                  <c:v>268</c:v>
                </c:pt>
                <c:pt idx="2">
                  <c:v>273.625</c:v>
                </c:pt>
                <c:pt idx="3">
                  <c:v>288.23809523809524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4-1C44-961D-25338929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79119"/>
        <c:axId val="271298479"/>
      </c:barChart>
      <c:catAx>
        <c:axId val="2712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98479"/>
        <c:crosses val="autoZero"/>
        <c:auto val="1"/>
        <c:lblAlgn val="ctr"/>
        <c:lblOffset val="100"/>
        <c:noMultiLvlLbl val="0"/>
      </c:catAx>
      <c:valAx>
        <c:axId val="2712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поставщикам!Сводная таблица29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поставщикам'!$A$4:$A$8</c:f>
              <c:strCache>
                <c:ptCount val="4"/>
                <c:pt idx="0">
                  <c:v>Бабаевский</c:v>
                </c:pt>
                <c:pt idx="1">
                  <c:v>Рот Фронт</c:v>
                </c:pt>
                <c:pt idx="2">
                  <c:v>Красный Октябрь</c:v>
                </c:pt>
                <c:pt idx="3">
                  <c:v>Славянка</c:v>
                </c:pt>
              </c:strCache>
            </c:strRef>
          </c:cat>
          <c:val>
            <c:numRef>
              <c:f>'продажи по поставщикам'!$B$4:$B$8</c:f>
              <c:numCache>
                <c:formatCode>General</c:formatCode>
                <c:ptCount val="4"/>
                <c:pt idx="0">
                  <c:v>20462</c:v>
                </c:pt>
                <c:pt idx="1">
                  <c:v>16874</c:v>
                </c:pt>
                <c:pt idx="2">
                  <c:v>6162</c:v>
                </c:pt>
                <c:pt idx="3">
                  <c:v>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E-DF4C-B8F3-36436F37B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58959"/>
        <c:axId val="263601391"/>
      </c:barChart>
      <c:catAx>
        <c:axId val="2636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01391"/>
        <c:crosses val="autoZero"/>
        <c:auto val="1"/>
        <c:lblAlgn val="ctr"/>
        <c:lblOffset val="100"/>
        <c:noMultiLvlLbl val="0"/>
      </c:catAx>
      <c:valAx>
        <c:axId val="263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589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магазинов!Сводная таблица21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'Продажи магазинов'!$B$3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'Продажи магазинов'!$A$4:$A$23</c:f>
              <c:multiLvlStrCache>
                <c:ptCount val="17"/>
                <c:lvl>
                  <c:pt idx="0">
                    <c:v>янв</c:v>
                  </c:pt>
                  <c:pt idx="1">
                    <c:v>февр</c:v>
                  </c:pt>
                  <c:pt idx="2">
                    <c:v>март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</c:v>
                  </c:pt>
                  <c:pt idx="8">
                    <c:v>сент</c:v>
                  </c:pt>
                  <c:pt idx="9">
                    <c:v>окт</c:v>
                  </c:pt>
                  <c:pt idx="10">
                    <c:v>нояб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февр</c:v>
                  </c:pt>
                  <c:pt idx="14">
                    <c:v>март</c:v>
                  </c:pt>
                  <c:pt idx="15">
                    <c:v>апр</c:v>
                  </c:pt>
                  <c:pt idx="16">
                    <c:v>май</c:v>
                  </c:pt>
                </c:lvl>
                <c:lvl>
                  <c:pt idx="0">
                    <c:v>2023</c:v>
                  </c:pt>
                  <c:pt idx="12">
                    <c:v>2024</c:v>
                  </c:pt>
                </c:lvl>
              </c:multiLvlStrCache>
            </c:multiLvlStrRef>
          </c:cat>
          <c:val>
            <c:numRef>
              <c:f>'Продажи магазинов'!$B$4:$B$23</c:f>
              <c:numCache>
                <c:formatCode>General</c:formatCode>
                <c:ptCount val="17"/>
                <c:pt idx="0">
                  <c:v>45507</c:v>
                </c:pt>
                <c:pt idx="1">
                  <c:v>40447</c:v>
                </c:pt>
                <c:pt idx="2">
                  <c:v>48913</c:v>
                </c:pt>
                <c:pt idx="3">
                  <c:v>54634</c:v>
                </c:pt>
                <c:pt idx="4">
                  <c:v>38840</c:v>
                </c:pt>
                <c:pt idx="5">
                  <c:v>51217</c:v>
                </c:pt>
                <c:pt idx="6">
                  <c:v>44811</c:v>
                </c:pt>
                <c:pt idx="7">
                  <c:v>57485</c:v>
                </c:pt>
                <c:pt idx="8">
                  <c:v>50501</c:v>
                </c:pt>
                <c:pt idx="9">
                  <c:v>35515</c:v>
                </c:pt>
                <c:pt idx="10">
                  <c:v>43185</c:v>
                </c:pt>
                <c:pt idx="11">
                  <c:v>47682</c:v>
                </c:pt>
                <c:pt idx="12">
                  <c:v>47868</c:v>
                </c:pt>
                <c:pt idx="13">
                  <c:v>38804</c:v>
                </c:pt>
                <c:pt idx="14">
                  <c:v>53686</c:v>
                </c:pt>
                <c:pt idx="15">
                  <c:v>45343</c:v>
                </c:pt>
                <c:pt idx="16">
                  <c:v>20983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2-074C-A153-0582B20D0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388239"/>
        <c:axId val="1130660879"/>
      </c:lineChart>
      <c:catAx>
        <c:axId val="113038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660879"/>
        <c:crosses val="autoZero"/>
        <c:auto val="1"/>
        <c:lblAlgn val="ctr"/>
        <c:lblOffset val="100"/>
        <c:noMultiLvlLbl val="0"/>
      </c:catAx>
      <c:valAx>
        <c:axId val="113066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038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портфолио.xlsx]выгода клиентам!Сводная таблица22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2-194F-9802-5749B81B8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05535"/>
        <c:axId val="74996127"/>
      </c:barChart>
      <c:catAx>
        <c:axId val="554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96127"/>
        <c:crosses val="autoZero"/>
        <c:auto val="1"/>
        <c:lblAlgn val="ctr"/>
        <c:lblOffset val="100"/>
        <c:noMultiLvlLbl val="0"/>
      </c:catAx>
      <c:valAx>
        <c:axId val="749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0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портфолио.xlsx]География клиентов!Сводная таблица24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0.00%</c:formatCode>
                <c:ptCount val="5"/>
                <c:pt idx="0">
                  <c:v>0.33640552995391704</c:v>
                </c:pt>
                <c:pt idx="1">
                  <c:v>0.19585253456221199</c:v>
                </c:pt>
                <c:pt idx="2">
                  <c:v>0.17972350230414746</c:v>
                </c:pt>
                <c:pt idx="3">
                  <c:v>0.17050691244239632</c:v>
                </c:pt>
                <c:pt idx="4">
                  <c:v>0.11751152073732719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8-D145-B1AF-E4A81A92CD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269391"/>
        <c:axId val="105466479"/>
      </c:barChart>
      <c:catAx>
        <c:axId val="10126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66479"/>
        <c:crosses val="autoZero"/>
        <c:auto val="1"/>
        <c:lblAlgn val="ctr"/>
        <c:lblOffset val="100"/>
        <c:noMultiLvlLbl val="0"/>
      </c:catAx>
      <c:valAx>
        <c:axId val="1054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портфолио.xlsx]частотность имен!Сводная таблица30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'частотность имен'!$B$3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'частотность имен'!$A$4:$A$235</c:f>
              <c:strCache>
                <c:ptCount val="231"/>
                <c:pt idx="0">
                  <c:v>Алевтина</c:v>
                </c:pt>
                <c:pt idx="1">
                  <c:v>Феврония</c:v>
                </c:pt>
                <c:pt idx="2">
                  <c:v>Василиса</c:v>
                </c:pt>
                <c:pt idx="3">
                  <c:v>Любовь</c:v>
                </c:pt>
                <c:pt idx="4">
                  <c:v>Эмилия</c:v>
                </c:pt>
                <c:pt idx="5">
                  <c:v>Юлия</c:v>
                </c:pt>
                <c:pt idx="6">
                  <c:v>Марфа</c:v>
                </c:pt>
                <c:pt idx="7">
                  <c:v>Вера</c:v>
                </c:pt>
                <c:pt idx="8">
                  <c:v>Жанна</c:v>
                </c:pt>
                <c:pt idx="9">
                  <c:v>Клавдия</c:v>
                </c:pt>
                <c:pt idx="10">
                  <c:v>Любомир</c:v>
                </c:pt>
                <c:pt idx="11">
                  <c:v>Лора</c:v>
                </c:pt>
                <c:pt idx="12">
                  <c:v>Татьяна</c:v>
                </c:pt>
                <c:pt idx="13">
                  <c:v>Вероника</c:v>
                </c:pt>
                <c:pt idx="14">
                  <c:v>Анастасия</c:v>
                </c:pt>
                <c:pt idx="15">
                  <c:v>Валентина</c:v>
                </c:pt>
                <c:pt idx="16">
                  <c:v>Иванна</c:v>
                </c:pt>
                <c:pt idx="17">
                  <c:v>Александра</c:v>
                </c:pt>
                <c:pt idx="18">
                  <c:v>Ираида</c:v>
                </c:pt>
                <c:pt idx="19">
                  <c:v>Алла</c:v>
                </c:pt>
                <c:pt idx="20">
                  <c:v>Элеонора</c:v>
                </c:pt>
                <c:pt idx="21">
                  <c:v>Анжела</c:v>
                </c:pt>
                <c:pt idx="22">
                  <c:v>Зоя</c:v>
                </c:pt>
                <c:pt idx="23">
                  <c:v>Ия</c:v>
                </c:pt>
                <c:pt idx="24">
                  <c:v>Прасковья</c:v>
                </c:pt>
                <c:pt idx="25">
                  <c:v>Ирина</c:v>
                </c:pt>
                <c:pt idx="26">
                  <c:v>Светлана</c:v>
                </c:pt>
                <c:pt idx="27">
                  <c:v>Евдокия</c:v>
                </c:pt>
                <c:pt idx="28">
                  <c:v>Никодим</c:v>
                </c:pt>
                <c:pt idx="29">
                  <c:v>Евпраксия</c:v>
                </c:pt>
                <c:pt idx="30">
                  <c:v>Регина</c:v>
                </c:pt>
                <c:pt idx="31">
                  <c:v>Евфросиния</c:v>
                </c:pt>
                <c:pt idx="32">
                  <c:v>Таисия</c:v>
                </c:pt>
                <c:pt idx="33">
                  <c:v>Елизавета</c:v>
                </c:pt>
                <c:pt idx="34">
                  <c:v>Чеслав</c:v>
                </c:pt>
                <c:pt idx="35">
                  <c:v>Лука</c:v>
                </c:pt>
                <c:pt idx="36">
                  <c:v>Полина</c:v>
                </c:pt>
                <c:pt idx="37">
                  <c:v>Амвросий</c:v>
                </c:pt>
                <c:pt idx="38">
                  <c:v>Раиса</c:v>
                </c:pt>
                <c:pt idx="39">
                  <c:v>Алина</c:v>
                </c:pt>
                <c:pt idx="40">
                  <c:v>Родион</c:v>
                </c:pt>
                <c:pt idx="41">
                  <c:v>Людмила</c:v>
                </c:pt>
                <c:pt idx="42">
                  <c:v>Сократ</c:v>
                </c:pt>
                <c:pt idx="43">
                  <c:v>Майя</c:v>
                </c:pt>
                <c:pt idx="44">
                  <c:v>Анна</c:v>
                </c:pt>
                <c:pt idx="45">
                  <c:v>Маргарита</c:v>
                </c:pt>
                <c:pt idx="46">
                  <c:v>Фома</c:v>
                </c:pt>
                <c:pt idx="47">
                  <c:v>Агата</c:v>
                </c:pt>
                <c:pt idx="48">
                  <c:v>Евгения</c:v>
                </c:pt>
                <c:pt idx="49">
                  <c:v>Никита</c:v>
                </c:pt>
                <c:pt idx="50">
                  <c:v>Эммануил</c:v>
                </c:pt>
                <c:pt idx="51">
                  <c:v>Кира</c:v>
                </c:pt>
                <c:pt idx="52">
                  <c:v>Ксения</c:v>
                </c:pt>
                <c:pt idx="53">
                  <c:v>Екатерина</c:v>
                </c:pt>
                <c:pt idx="54">
                  <c:v>тов.</c:v>
                </c:pt>
                <c:pt idx="55">
                  <c:v>Сила</c:v>
                </c:pt>
                <c:pt idx="56">
                  <c:v>Агафья</c:v>
                </c:pt>
                <c:pt idx="57">
                  <c:v>Христофор</c:v>
                </c:pt>
                <c:pt idx="58">
                  <c:v>Аггей</c:v>
                </c:pt>
                <c:pt idx="59">
                  <c:v>Арсений</c:v>
                </c:pt>
                <c:pt idx="60">
                  <c:v>Виктор</c:v>
                </c:pt>
                <c:pt idx="61">
                  <c:v>Станислав</c:v>
                </c:pt>
                <c:pt idx="62">
                  <c:v>Лариса</c:v>
                </c:pt>
                <c:pt idx="63">
                  <c:v>Феофан</c:v>
                </c:pt>
                <c:pt idx="64">
                  <c:v>Лев</c:v>
                </c:pt>
                <c:pt idx="65">
                  <c:v>Амос</c:v>
                </c:pt>
                <c:pt idx="66">
                  <c:v>Ярослав</c:v>
                </c:pt>
                <c:pt idx="67">
                  <c:v>Елена</c:v>
                </c:pt>
                <c:pt idx="68">
                  <c:v>Лидия</c:v>
                </c:pt>
                <c:pt idx="69">
                  <c:v>Еремей</c:v>
                </c:pt>
                <c:pt idx="70">
                  <c:v>Виктория</c:v>
                </c:pt>
                <c:pt idx="71">
                  <c:v>Софон</c:v>
                </c:pt>
                <c:pt idx="72">
                  <c:v>Влас</c:v>
                </c:pt>
                <c:pt idx="73">
                  <c:v>Вадим</c:v>
                </c:pt>
                <c:pt idx="74">
                  <c:v>Галина</c:v>
                </c:pt>
                <c:pt idx="75">
                  <c:v>Автоном</c:v>
                </c:pt>
                <c:pt idx="76">
                  <c:v>Гостомысл</c:v>
                </c:pt>
                <c:pt idx="77">
                  <c:v>Измаил</c:v>
                </c:pt>
                <c:pt idx="78">
                  <c:v>Давыд</c:v>
                </c:pt>
                <c:pt idx="79">
                  <c:v>Валерия</c:v>
                </c:pt>
                <c:pt idx="80">
                  <c:v>Дарья</c:v>
                </c:pt>
                <c:pt idx="81">
                  <c:v>Антонина</c:v>
                </c:pt>
                <c:pt idx="82">
                  <c:v>Демид</c:v>
                </c:pt>
                <c:pt idx="83">
                  <c:v>Радислав</c:v>
                </c:pt>
                <c:pt idx="84">
                  <c:v>Марина</c:v>
                </c:pt>
                <c:pt idx="85">
                  <c:v>Ратибор</c:v>
                </c:pt>
                <c:pt idx="86">
                  <c:v>Мария</c:v>
                </c:pt>
                <c:pt idx="87">
                  <c:v>Елизар</c:v>
                </c:pt>
                <c:pt idx="88">
                  <c:v>Анжелика</c:v>
                </c:pt>
                <c:pt idx="89">
                  <c:v>Светозар</c:v>
                </c:pt>
                <c:pt idx="90">
                  <c:v>Матвей</c:v>
                </c:pt>
                <c:pt idx="91">
                  <c:v>Боян</c:v>
                </c:pt>
                <c:pt idx="92">
                  <c:v>Милован</c:v>
                </c:pt>
                <c:pt idx="93">
                  <c:v>Спиридон</c:v>
                </c:pt>
                <c:pt idx="94">
                  <c:v>Наина</c:v>
                </c:pt>
                <c:pt idx="95">
                  <c:v>Захар</c:v>
                </c:pt>
                <c:pt idx="96">
                  <c:v>Адриан</c:v>
                </c:pt>
                <c:pt idx="97">
                  <c:v>Творимир</c:v>
                </c:pt>
                <c:pt idx="98">
                  <c:v>Антип</c:v>
                </c:pt>
                <c:pt idx="99">
                  <c:v>Ульяна</c:v>
                </c:pt>
                <c:pt idx="100">
                  <c:v>Николай</c:v>
                </c:pt>
                <c:pt idx="101">
                  <c:v>Фёкла</c:v>
                </c:pt>
                <c:pt idx="102">
                  <c:v>Нинель</c:v>
                </c:pt>
                <c:pt idx="103">
                  <c:v>Филимон</c:v>
                </c:pt>
                <c:pt idx="104">
                  <c:v>Олимпий</c:v>
                </c:pt>
                <c:pt idx="105">
                  <c:v>Харлампий</c:v>
                </c:pt>
                <c:pt idx="106">
                  <c:v>Ольга</c:v>
                </c:pt>
                <c:pt idx="107">
                  <c:v>Ипполит</c:v>
                </c:pt>
                <c:pt idx="108">
                  <c:v>Орест</c:v>
                </c:pt>
                <c:pt idx="109">
                  <c:v>Валерьян</c:v>
                </c:pt>
                <c:pt idx="110">
                  <c:v>Павел</c:v>
                </c:pt>
                <c:pt idx="111">
                  <c:v>Капитон</c:v>
                </c:pt>
                <c:pt idx="112">
                  <c:v>Пелагея</c:v>
                </c:pt>
                <c:pt idx="113">
                  <c:v>Леон</c:v>
                </c:pt>
                <c:pt idx="114">
                  <c:v>Ипат</c:v>
                </c:pt>
                <c:pt idx="115">
                  <c:v>Климент</c:v>
                </c:pt>
                <c:pt idx="116">
                  <c:v>Акулина</c:v>
                </c:pt>
                <c:pt idx="117">
                  <c:v>Август</c:v>
                </c:pt>
                <c:pt idx="118">
                  <c:v>Эрнест</c:v>
                </c:pt>
                <c:pt idx="119">
                  <c:v>Арефий</c:v>
                </c:pt>
                <c:pt idx="120">
                  <c:v>Серафим</c:v>
                </c:pt>
                <c:pt idx="121">
                  <c:v>Лонгин</c:v>
                </c:pt>
                <c:pt idx="122">
                  <c:v>Тимур</c:v>
                </c:pt>
                <c:pt idx="123">
                  <c:v>Аристарх</c:v>
                </c:pt>
                <c:pt idx="124">
                  <c:v>Герман</c:v>
                </c:pt>
                <c:pt idx="125">
                  <c:v>Аверкий</c:v>
                </c:pt>
                <c:pt idx="126">
                  <c:v>Викентий</c:v>
                </c:pt>
                <c:pt idx="127">
                  <c:v>Лукия</c:v>
                </c:pt>
                <c:pt idx="128">
                  <c:v>Самуил</c:v>
                </c:pt>
                <c:pt idx="129">
                  <c:v>Любим</c:v>
                </c:pt>
                <c:pt idx="130">
                  <c:v>Симон</c:v>
                </c:pt>
                <c:pt idx="131">
                  <c:v>Дементий</c:v>
                </c:pt>
                <c:pt idx="132">
                  <c:v>Карл</c:v>
                </c:pt>
                <c:pt idx="133">
                  <c:v>Бажен</c:v>
                </c:pt>
                <c:pt idx="134">
                  <c:v>Фадей</c:v>
                </c:pt>
                <c:pt idx="135">
                  <c:v>Любосмысл</c:v>
                </c:pt>
                <c:pt idx="136">
                  <c:v>Филипп</c:v>
                </c:pt>
                <c:pt idx="137">
                  <c:v>Дмитрий</c:v>
                </c:pt>
                <c:pt idx="138">
                  <c:v>Лаврентий</c:v>
                </c:pt>
                <c:pt idx="139">
                  <c:v>Богдан</c:v>
                </c:pt>
                <c:pt idx="140">
                  <c:v>Януарий</c:v>
                </c:pt>
                <c:pt idx="141">
                  <c:v>Максим</c:v>
                </c:pt>
                <c:pt idx="142">
                  <c:v>Ратмир</c:v>
                </c:pt>
                <c:pt idx="143">
                  <c:v>Евграф</c:v>
                </c:pt>
                <c:pt idx="144">
                  <c:v>Рубен</c:v>
                </c:pt>
                <c:pt idx="145">
                  <c:v>Борис</c:v>
                </c:pt>
                <c:pt idx="146">
                  <c:v>Агап</c:v>
                </c:pt>
                <c:pt idx="147">
                  <c:v>Борислав</c:v>
                </c:pt>
                <c:pt idx="148">
                  <c:v>Владилен</c:v>
                </c:pt>
                <c:pt idx="149">
                  <c:v>Марк</c:v>
                </c:pt>
                <c:pt idx="150">
                  <c:v>Ираклий</c:v>
                </c:pt>
                <c:pt idx="151">
                  <c:v>Мартын</c:v>
                </c:pt>
                <c:pt idx="152">
                  <c:v>Галактион</c:v>
                </c:pt>
                <c:pt idx="153">
                  <c:v>Мартьян</c:v>
                </c:pt>
                <c:pt idx="154">
                  <c:v>Карп</c:v>
                </c:pt>
                <c:pt idx="155">
                  <c:v>Евсей</c:v>
                </c:pt>
                <c:pt idx="156">
                  <c:v>Трифон</c:v>
                </c:pt>
                <c:pt idx="157">
                  <c:v>Евстафий</c:v>
                </c:pt>
                <c:pt idx="158">
                  <c:v>Геннадий</c:v>
                </c:pt>
                <c:pt idx="159">
                  <c:v>Мефодий</c:v>
                </c:pt>
                <c:pt idx="160">
                  <c:v>Конон</c:v>
                </c:pt>
                <c:pt idx="161">
                  <c:v>Милан</c:v>
                </c:pt>
                <c:pt idx="162">
                  <c:v>Корнил</c:v>
                </c:pt>
                <c:pt idx="163">
                  <c:v>Милица</c:v>
                </c:pt>
                <c:pt idx="164">
                  <c:v>Лавр</c:v>
                </c:pt>
                <c:pt idx="165">
                  <c:v>Александр</c:v>
                </c:pt>
                <c:pt idx="166">
                  <c:v>Глафира</c:v>
                </c:pt>
                <c:pt idx="167">
                  <c:v>Мина</c:v>
                </c:pt>
                <c:pt idx="168">
                  <c:v>Юрий</c:v>
                </c:pt>
                <c:pt idx="169">
                  <c:v>Мирон</c:v>
                </c:pt>
                <c:pt idx="170">
                  <c:v>Анисим</c:v>
                </c:pt>
                <c:pt idx="171">
                  <c:v>Михей</c:v>
                </c:pt>
                <c:pt idx="172">
                  <c:v>Игорь</c:v>
                </c:pt>
                <c:pt idx="173">
                  <c:v>Модест</c:v>
                </c:pt>
                <c:pt idx="174">
                  <c:v>Авдей</c:v>
                </c:pt>
                <c:pt idx="175">
                  <c:v>Назар</c:v>
                </c:pt>
                <c:pt idx="176">
                  <c:v>Ростислав</c:v>
                </c:pt>
                <c:pt idx="177">
                  <c:v>Ангелина</c:v>
                </c:pt>
                <c:pt idx="178">
                  <c:v>Савватий</c:v>
                </c:pt>
                <c:pt idx="179">
                  <c:v>Наталья</c:v>
                </c:pt>
                <c:pt idx="180">
                  <c:v>Ипатий</c:v>
                </c:pt>
                <c:pt idx="181">
                  <c:v>Натан</c:v>
                </c:pt>
                <c:pt idx="182">
                  <c:v>Севастьян</c:v>
                </c:pt>
                <c:pt idx="183">
                  <c:v>Никанор</c:v>
                </c:pt>
                <c:pt idx="184">
                  <c:v>Сидор</c:v>
                </c:pt>
                <c:pt idx="185">
                  <c:v>Андрон</c:v>
                </c:pt>
                <c:pt idx="186">
                  <c:v>Силантий</c:v>
                </c:pt>
                <c:pt idx="187">
                  <c:v>Никифор</c:v>
                </c:pt>
                <c:pt idx="188">
                  <c:v>Синклитикия</c:v>
                </c:pt>
                <c:pt idx="189">
                  <c:v>Андроник</c:v>
                </c:pt>
                <c:pt idx="190">
                  <c:v>София</c:v>
                </c:pt>
                <c:pt idx="191">
                  <c:v>Аверьян</c:v>
                </c:pt>
                <c:pt idx="192">
                  <c:v>Всеслав</c:v>
                </c:pt>
                <c:pt idx="193">
                  <c:v>Нина</c:v>
                </c:pt>
                <c:pt idx="194">
                  <c:v>Степан</c:v>
                </c:pt>
                <c:pt idx="195">
                  <c:v>Елисей</c:v>
                </c:pt>
                <c:pt idx="196">
                  <c:v>Тамара</c:v>
                </c:pt>
                <c:pt idx="197">
                  <c:v>Оксана</c:v>
                </c:pt>
                <c:pt idx="198">
                  <c:v>Касьян</c:v>
                </c:pt>
                <c:pt idx="199">
                  <c:v>Октябрина</c:v>
                </c:pt>
                <c:pt idx="200">
                  <c:v>Кир</c:v>
                </c:pt>
                <c:pt idx="201">
                  <c:v>Олимпиада</c:v>
                </c:pt>
                <c:pt idx="202">
                  <c:v>Аполлинарий</c:v>
                </c:pt>
                <c:pt idx="203">
                  <c:v>Епифан</c:v>
                </c:pt>
                <c:pt idx="204">
                  <c:v>Фаина</c:v>
                </c:pt>
                <c:pt idx="205">
                  <c:v>Алексей</c:v>
                </c:pt>
                <c:pt idx="206">
                  <c:v>Федосий</c:v>
                </c:pt>
                <c:pt idx="207">
                  <c:v>Ефрем</c:v>
                </c:pt>
                <c:pt idx="208">
                  <c:v>Феликс</c:v>
                </c:pt>
                <c:pt idx="209">
                  <c:v>Велимир</c:v>
                </c:pt>
                <c:pt idx="210">
                  <c:v>Константин</c:v>
                </c:pt>
                <c:pt idx="211">
                  <c:v>Панкратий</c:v>
                </c:pt>
                <c:pt idx="212">
                  <c:v>Флорентин</c:v>
                </c:pt>
                <c:pt idx="213">
                  <c:v>Пантелеймон</c:v>
                </c:pt>
                <c:pt idx="214">
                  <c:v>Фрол</c:v>
                </c:pt>
                <c:pt idx="215">
                  <c:v>Панфил</c:v>
                </c:pt>
                <c:pt idx="216">
                  <c:v>Кузьма</c:v>
                </c:pt>
                <c:pt idx="217">
                  <c:v>Пахом</c:v>
                </c:pt>
                <c:pt idx="218">
                  <c:v>Эдуард</c:v>
                </c:pt>
                <c:pt idx="219">
                  <c:v>Аникей</c:v>
                </c:pt>
                <c:pt idx="220">
                  <c:v>Ладимир</c:v>
                </c:pt>
                <c:pt idx="221">
                  <c:v>Платон</c:v>
                </c:pt>
                <c:pt idx="222">
                  <c:v>Эраст</c:v>
                </c:pt>
                <c:pt idx="223">
                  <c:v>Зинаида</c:v>
                </c:pt>
                <c:pt idx="224">
                  <c:v>Глеб</c:v>
                </c:pt>
                <c:pt idx="225">
                  <c:v>Потап</c:v>
                </c:pt>
                <c:pt idx="226">
                  <c:v>Якуб</c:v>
                </c:pt>
                <c:pt idx="227">
                  <c:v>Зосима</c:v>
                </c:pt>
                <c:pt idx="228">
                  <c:v>Гордей</c:v>
                </c:pt>
                <c:pt idx="229">
                  <c:v>Прокл</c:v>
                </c:pt>
                <c:pt idx="230">
                  <c:v>Леонид</c:v>
                </c:pt>
              </c:strCache>
            </c:strRef>
          </c:cat>
          <c:val>
            <c:numRef>
              <c:f>'частотность имен'!$B$4:$B$235</c:f>
              <c:numCache>
                <c:formatCode>General</c:formatCode>
                <c:ptCount val="23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D-424C-9C14-EFFFDA802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076111"/>
        <c:axId val="722077823"/>
      </c:barChart>
      <c:catAx>
        <c:axId val="72207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77823"/>
        <c:crosses val="autoZero"/>
        <c:auto val="1"/>
        <c:lblAlgn val="ctr"/>
        <c:lblOffset val="100"/>
        <c:noMultiLvlLbl val="0"/>
      </c:catAx>
      <c:valAx>
        <c:axId val="7220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07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портфолио.xlsx]выгода клиентам!Сводная таблица22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 дисконт по магазинам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'выгода клиентам'!$B$3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'выгода клиентам'!$A$4:$A$23</c:f>
              <c:strCache>
                <c:ptCount val="20"/>
                <c:pt idx="0">
                  <c:v>Лента</c:v>
                </c:pt>
                <c:pt idx="1">
                  <c:v>Седьмой Континент</c:v>
                </c:pt>
                <c:pt idx="2">
                  <c:v>Городской Супермаркет</c:v>
                </c:pt>
                <c:pt idx="3">
                  <c:v>Билла</c:v>
                </c:pt>
                <c:pt idx="4">
                  <c:v>Метро</c:v>
                </c:pt>
                <c:pt idx="5">
                  <c:v>Азбука Вкуса</c:v>
                </c:pt>
                <c:pt idx="6">
                  <c:v>Мосмарт</c:v>
                </c:pt>
                <c:pt idx="7">
                  <c:v>Мираторг</c:v>
                </c:pt>
                <c:pt idx="8">
                  <c:v>Карусель</c:v>
                </c:pt>
                <c:pt idx="9">
                  <c:v>Ароматный Мир</c:v>
                </c:pt>
                <c:pt idx="10">
                  <c:v>Бристоль</c:v>
                </c:pt>
                <c:pt idx="11">
                  <c:v>Дикси</c:v>
                </c:pt>
                <c:pt idx="12">
                  <c:v>Ашан</c:v>
                </c:pt>
                <c:pt idx="13">
                  <c:v>Гиперглобус</c:v>
                </c:pt>
                <c:pt idx="14">
                  <c:v>Магнит</c:v>
                </c:pt>
                <c:pt idx="15">
                  <c:v>О'кей</c:v>
                </c:pt>
                <c:pt idx="16">
                  <c:v>Перекресток</c:v>
                </c:pt>
                <c:pt idx="17">
                  <c:v>Верный</c:v>
                </c:pt>
                <c:pt idx="18">
                  <c:v>Спар</c:v>
                </c:pt>
                <c:pt idx="19">
                  <c:v>Пятерочка</c:v>
                </c:pt>
              </c:strCache>
            </c:strRef>
          </c:cat>
          <c:val>
            <c:numRef>
              <c:f>'выгода клиентам'!$B$4:$B$23</c:f>
              <c:numCache>
                <c:formatCode>0%</c:formatCode>
                <c:ptCount val="20"/>
                <c:pt idx="0">
                  <c:v>0.10062698971238108</c:v>
                </c:pt>
                <c:pt idx="1">
                  <c:v>8.1840255375316515E-2</c:v>
                </c:pt>
                <c:pt idx="2">
                  <c:v>5.8968409942088303E-2</c:v>
                </c:pt>
                <c:pt idx="3">
                  <c:v>5.6287665956558271E-2</c:v>
                </c:pt>
                <c:pt idx="4">
                  <c:v>4.7135772995875888E-2</c:v>
                </c:pt>
                <c:pt idx="5">
                  <c:v>3.613108366981542E-2</c:v>
                </c:pt>
                <c:pt idx="6">
                  <c:v>2.3330793858908173E-2</c:v>
                </c:pt>
                <c:pt idx="7">
                  <c:v>1.0296276612656797E-2</c:v>
                </c:pt>
                <c:pt idx="8">
                  <c:v>7.0069984701864327E-3</c:v>
                </c:pt>
                <c:pt idx="9">
                  <c:v>5.2821684960563031E-3</c:v>
                </c:pt>
                <c:pt idx="10">
                  <c:v>-8.094054282908528E-3</c:v>
                </c:pt>
                <c:pt idx="11">
                  <c:v>-9.4885770216267366E-3</c:v>
                </c:pt>
                <c:pt idx="12">
                  <c:v>-1.1341839275218986E-2</c:v>
                </c:pt>
                <c:pt idx="13">
                  <c:v>-2.959425010257517E-2</c:v>
                </c:pt>
                <c:pt idx="14">
                  <c:v>-3.2883513853600721E-2</c:v>
                </c:pt>
                <c:pt idx="15">
                  <c:v>-3.9462244779638118E-2</c:v>
                </c:pt>
                <c:pt idx="16">
                  <c:v>-4.2441773613568989E-2</c:v>
                </c:pt>
                <c:pt idx="17">
                  <c:v>-5.0380082409471671E-2</c:v>
                </c:pt>
                <c:pt idx="18">
                  <c:v>-6.3289069364215592E-2</c:v>
                </c:pt>
                <c:pt idx="19">
                  <c:v>-0.10170732495505042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0-CF4C-8209-F3CDFA5F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405535"/>
        <c:axId val="74996127"/>
      </c:barChart>
      <c:catAx>
        <c:axId val="554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996127"/>
        <c:crosses val="autoZero"/>
        <c:auto val="1"/>
        <c:lblAlgn val="ctr"/>
        <c:lblOffset val="100"/>
        <c:noMultiLvlLbl val="0"/>
      </c:catAx>
      <c:valAx>
        <c:axId val="7499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Дисконт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40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портфолио.xlsx]цены по категориям и поставщика!Сводная таблица28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 внутри</a:t>
            </a:r>
            <a:r>
              <a:rPr lang="ru-RU" baseline="0"/>
              <a:t> категорий по поставщикам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'цены по категориям и поставщика'!$B$3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'цены по категориям и поставщика'!$A$4:$A$8</c:f>
              <c:strCache>
                <c:ptCount val="4"/>
                <c:pt idx="0">
                  <c:v>Бабаевский</c:v>
                </c:pt>
                <c:pt idx="1">
                  <c:v>Славянка</c:v>
                </c:pt>
                <c:pt idx="2">
                  <c:v>Красный Октябрь</c:v>
                </c:pt>
                <c:pt idx="3">
                  <c:v>Рот Фронт</c:v>
                </c:pt>
              </c:strCache>
            </c:strRef>
          </c:cat>
          <c:val>
            <c:numRef>
              <c:f>'цены по категориям и поставщика'!$B$4:$B$8</c:f>
              <c:numCache>
                <c:formatCode>0</c:formatCode>
                <c:ptCount val="4"/>
                <c:pt idx="0">
                  <c:v>250.25925925925927</c:v>
                </c:pt>
                <c:pt idx="1">
                  <c:v>268</c:v>
                </c:pt>
                <c:pt idx="2">
                  <c:v>273.625</c:v>
                </c:pt>
                <c:pt idx="3">
                  <c:v>288.23809523809524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4949-A263-0CECA0FDE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279119"/>
        <c:axId val="271298479"/>
      </c:barChart>
      <c:catAx>
        <c:axId val="2712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98479"/>
        <c:crosses val="autoZero"/>
        <c:auto val="1"/>
        <c:lblAlgn val="ctr"/>
        <c:lblOffset val="100"/>
        <c:noMultiLvlLbl val="0"/>
      </c:catAx>
      <c:valAx>
        <c:axId val="27129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2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поставщикам!Сводная таблица29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поставщикам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поставщикам'!$B$3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поставщикам'!$A$4:$A$8</c:f>
              <c:strCache>
                <c:ptCount val="4"/>
                <c:pt idx="0">
                  <c:v>Бабаевский</c:v>
                </c:pt>
                <c:pt idx="1">
                  <c:v>Рот Фронт</c:v>
                </c:pt>
                <c:pt idx="2">
                  <c:v>Красный Октябрь</c:v>
                </c:pt>
                <c:pt idx="3">
                  <c:v>Славянка</c:v>
                </c:pt>
              </c:strCache>
            </c:strRef>
          </c:cat>
          <c:val>
            <c:numRef>
              <c:f>'продажи по поставщикам'!$B$4:$B$8</c:f>
              <c:numCache>
                <c:formatCode>General</c:formatCode>
                <c:ptCount val="4"/>
                <c:pt idx="0">
                  <c:v>20462</c:v>
                </c:pt>
                <c:pt idx="1">
                  <c:v>16874</c:v>
                </c:pt>
                <c:pt idx="2">
                  <c:v>6162</c:v>
                </c:pt>
                <c:pt idx="3">
                  <c:v>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9845-812F-399F7BB1B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58959"/>
        <c:axId val="263601391"/>
      </c:barChart>
      <c:catAx>
        <c:axId val="2636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01391"/>
        <c:crosses val="autoZero"/>
        <c:auto val="1"/>
        <c:lblAlgn val="ctr"/>
        <c:lblOffset val="100"/>
        <c:noMultiLvlLbl val="0"/>
      </c:catAx>
      <c:valAx>
        <c:axId val="2636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36589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категориям!Сводная таблица26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категориям'!$A$4:$A$24</c:f>
              <c:strCache>
                <c:ptCount val="20"/>
                <c:pt idx="0">
                  <c:v>Макароны</c:v>
                </c:pt>
                <c:pt idx="1">
                  <c:v>Конфеты</c:v>
                </c:pt>
                <c:pt idx="2">
                  <c:v>Мясо</c:v>
                </c:pt>
                <c:pt idx="3">
                  <c:v>Сок</c:v>
                </c:pt>
                <c:pt idx="4">
                  <c:v>Чипсы</c:v>
                </c:pt>
                <c:pt idx="5">
                  <c:v>Соль</c:v>
                </c:pt>
                <c:pt idx="6">
                  <c:v>Сыр</c:v>
                </c:pt>
                <c:pt idx="7">
                  <c:v>Сахар</c:v>
                </c:pt>
                <c:pt idx="8">
                  <c:v>Чай</c:v>
                </c:pt>
                <c:pt idx="9">
                  <c:v>Хлеб</c:v>
                </c:pt>
                <c:pt idx="10">
                  <c:v>Молоко</c:v>
                </c:pt>
                <c:pt idx="11">
                  <c:v>Йогурт</c:v>
                </c:pt>
                <c:pt idx="12">
                  <c:v>Печенье</c:v>
                </c:pt>
                <c:pt idx="13">
                  <c:v>Фрукты</c:v>
                </c:pt>
                <c:pt idx="14">
                  <c:v>Рыба</c:v>
                </c:pt>
                <c:pt idx="15">
                  <c:v>Овощи</c:v>
                </c:pt>
                <c:pt idx="16">
                  <c:v>Кофе</c:v>
                </c:pt>
                <c:pt idx="17">
                  <c:v>Крупа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'продажи по категориям'!$B$4:$B$24</c:f>
              <c:numCache>
                <c:formatCode>_-* #\ ##0\ "₽"_-;\-* #\ ##0\ "₽"_-;_-* "-"??\ "₽"_-;_-@_-</c:formatCode>
                <c:ptCount val="20"/>
                <c:pt idx="0">
                  <c:v>66945</c:v>
                </c:pt>
                <c:pt idx="1">
                  <c:v>48797</c:v>
                </c:pt>
                <c:pt idx="2">
                  <c:v>47223</c:v>
                </c:pt>
                <c:pt idx="3">
                  <c:v>45862</c:v>
                </c:pt>
                <c:pt idx="4">
                  <c:v>44539</c:v>
                </c:pt>
                <c:pt idx="5">
                  <c:v>44468</c:v>
                </c:pt>
                <c:pt idx="6">
                  <c:v>44265</c:v>
                </c:pt>
                <c:pt idx="7">
                  <c:v>44151</c:v>
                </c:pt>
                <c:pt idx="8">
                  <c:v>43626</c:v>
                </c:pt>
                <c:pt idx="9">
                  <c:v>42352</c:v>
                </c:pt>
                <c:pt idx="10">
                  <c:v>42165</c:v>
                </c:pt>
                <c:pt idx="11">
                  <c:v>41745</c:v>
                </c:pt>
                <c:pt idx="12">
                  <c:v>39632</c:v>
                </c:pt>
                <c:pt idx="13">
                  <c:v>33802</c:v>
                </c:pt>
                <c:pt idx="14">
                  <c:v>32430</c:v>
                </c:pt>
                <c:pt idx="15">
                  <c:v>31147</c:v>
                </c:pt>
                <c:pt idx="16">
                  <c:v>30543</c:v>
                </c:pt>
                <c:pt idx="17">
                  <c:v>28053</c:v>
                </c:pt>
                <c:pt idx="18">
                  <c:v>27375</c:v>
                </c:pt>
                <c:pt idx="19">
                  <c:v>21313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A-BD46-8202-470BF5DD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898319"/>
        <c:axId val="311232911"/>
      </c:barChart>
      <c:catAx>
        <c:axId val="31089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1232911"/>
        <c:crosses val="autoZero"/>
        <c:auto val="1"/>
        <c:lblAlgn val="ctr"/>
        <c:lblOffset val="100"/>
        <c:noMultiLvlLbl val="0"/>
      </c:catAx>
      <c:valAx>
        <c:axId val="31123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GMV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898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портфолио.xlsx]продажи по категориям!Сводная таблица27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Частота</a:t>
            </a:r>
            <a:r>
              <a:rPr lang="ru-RU" baseline="0"/>
              <a:t> покупок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'продажи по категориям'!$B$26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'продажи по категориям'!$A$27:$A$47</c:f>
              <c:strCache>
                <c:ptCount val="20"/>
                <c:pt idx="0">
                  <c:v>Макароны</c:v>
                </c:pt>
                <c:pt idx="1">
                  <c:v>Сыр</c:v>
                </c:pt>
                <c:pt idx="2">
                  <c:v>Конфеты</c:v>
                </c:pt>
                <c:pt idx="3">
                  <c:v>Сахар</c:v>
                </c:pt>
                <c:pt idx="4">
                  <c:v>Йогурт</c:v>
                </c:pt>
                <c:pt idx="5">
                  <c:v>Сок</c:v>
                </c:pt>
                <c:pt idx="6">
                  <c:v>Мясо</c:v>
                </c:pt>
                <c:pt idx="7">
                  <c:v>Чай</c:v>
                </c:pt>
                <c:pt idx="8">
                  <c:v>Соль</c:v>
                </c:pt>
                <c:pt idx="9">
                  <c:v>Чипсы</c:v>
                </c:pt>
                <c:pt idx="10">
                  <c:v>Печенье</c:v>
                </c:pt>
                <c:pt idx="11">
                  <c:v>Хлеб</c:v>
                </c:pt>
                <c:pt idx="12">
                  <c:v>Крупа</c:v>
                </c:pt>
                <c:pt idx="13">
                  <c:v>Фрукты</c:v>
                </c:pt>
                <c:pt idx="14">
                  <c:v>Молоко</c:v>
                </c:pt>
                <c:pt idx="15">
                  <c:v>Кофе</c:v>
                </c:pt>
                <c:pt idx="16">
                  <c:v>Овощи</c:v>
                </c:pt>
                <c:pt idx="17">
                  <c:v>Рыба</c:v>
                </c:pt>
                <c:pt idx="18">
                  <c:v>Рис</c:v>
                </c:pt>
                <c:pt idx="19">
                  <c:v>Колбаса</c:v>
                </c:pt>
              </c:strCache>
            </c:strRef>
          </c:cat>
          <c:val>
            <c:numRef>
              <c:f>'продажи по категориям'!$B$27:$B$47</c:f>
              <c:numCache>
                <c:formatCode>0</c:formatCode>
                <c:ptCount val="20"/>
                <c:pt idx="0">
                  <c:v>86</c:v>
                </c:pt>
                <c:pt idx="1">
                  <c:v>63</c:v>
                </c:pt>
                <c:pt idx="2">
                  <c:v>62</c:v>
                </c:pt>
                <c:pt idx="3">
                  <c:v>59</c:v>
                </c:pt>
                <c:pt idx="4">
                  <c:v>59</c:v>
                </c:pt>
                <c:pt idx="5">
                  <c:v>58</c:v>
                </c:pt>
                <c:pt idx="6">
                  <c:v>55</c:v>
                </c:pt>
                <c:pt idx="7">
                  <c:v>55</c:v>
                </c:pt>
                <c:pt idx="8">
                  <c:v>53</c:v>
                </c:pt>
                <c:pt idx="9">
                  <c:v>51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32</c:v>
                </c:pt>
                <c:pt idx="1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A-0042-AEFE-D53F8C36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745663"/>
        <c:axId val="150823183"/>
      </c:barChart>
      <c:catAx>
        <c:axId val="88074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23183"/>
        <c:crosses val="autoZero"/>
        <c:auto val="1"/>
        <c:lblAlgn val="ctr"/>
        <c:lblOffset val="100"/>
        <c:noMultiLvlLbl val="0"/>
      </c:catAx>
      <c:valAx>
        <c:axId val="1508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покупок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745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портфолио.xlsx]География клиентов!Сводная таблица24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клиентов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'География клиентов'!$B$3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'География клиентов'!$A$4:$A$9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'География клиентов'!$B$4:$B$9</c:f>
              <c:numCache>
                <c:formatCode>0.00%</c:formatCode>
                <c:ptCount val="5"/>
                <c:pt idx="0">
                  <c:v>0.33640552995391704</c:v>
                </c:pt>
                <c:pt idx="1">
                  <c:v>0.19585253456221199</c:v>
                </c:pt>
                <c:pt idx="2">
                  <c:v>0.17972350230414746</c:v>
                </c:pt>
                <c:pt idx="3">
                  <c:v>0.17050691244239632</c:v>
                </c:pt>
                <c:pt idx="4">
                  <c:v>0.11751152073732719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A-C44F-946A-C74B9568E0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1269391"/>
        <c:axId val="105466479"/>
      </c:barChart>
      <c:catAx>
        <c:axId val="10126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5466479"/>
        <c:crosses val="autoZero"/>
        <c:auto val="1"/>
        <c:lblAlgn val="ctr"/>
        <c:lblOffset val="100"/>
        <c:noMultiLvlLbl val="0"/>
      </c:catAx>
      <c:valAx>
        <c:axId val="1054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269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портфолио.xlsx]Суммарные продажи по сетям!Сводная таблица23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GMV</a:t>
            </a:r>
            <a:r>
              <a:rPr lang="ru-RU"/>
              <a:t> по продуктовым сетям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'Суммарные продажи по сетям'!$B$3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'Суммарные продажи по сетям'!$A$4:$A$24</c:f>
              <c:strCache>
                <c:ptCount val="20"/>
                <c:pt idx="0">
                  <c:v>О'кей</c:v>
                </c:pt>
                <c:pt idx="1">
                  <c:v>Гиперглобус</c:v>
                </c:pt>
                <c:pt idx="2">
                  <c:v>Мосмарт</c:v>
                </c:pt>
                <c:pt idx="3">
                  <c:v>Спар</c:v>
                </c:pt>
                <c:pt idx="4">
                  <c:v>Верный</c:v>
                </c:pt>
                <c:pt idx="5">
                  <c:v>Городской Супермаркет</c:v>
                </c:pt>
                <c:pt idx="6">
                  <c:v>Ароматный Мир</c:v>
                </c:pt>
                <c:pt idx="7">
                  <c:v>Седьмой Континент</c:v>
                </c:pt>
                <c:pt idx="8">
                  <c:v>Бристоль</c:v>
                </c:pt>
                <c:pt idx="9">
                  <c:v>Мираторг</c:v>
                </c:pt>
                <c:pt idx="10">
                  <c:v>Метро</c:v>
                </c:pt>
                <c:pt idx="11">
                  <c:v>Лента</c:v>
                </c:pt>
                <c:pt idx="12">
                  <c:v>Магнит</c:v>
                </c:pt>
                <c:pt idx="13">
                  <c:v>Азбука Вкуса</c:v>
                </c:pt>
                <c:pt idx="14">
                  <c:v>Перекресток</c:v>
                </c:pt>
                <c:pt idx="15">
                  <c:v>Карусель</c:v>
                </c:pt>
                <c:pt idx="16">
                  <c:v>Дикси</c:v>
                </c:pt>
                <c:pt idx="17">
                  <c:v>Ашан</c:v>
                </c:pt>
                <c:pt idx="18">
                  <c:v>Пятерочка</c:v>
                </c:pt>
                <c:pt idx="19">
                  <c:v>Билла</c:v>
                </c:pt>
              </c:strCache>
            </c:strRef>
          </c:cat>
          <c:val>
            <c:numRef>
              <c:f>'Суммарные продажи по сетям'!$B$4:$B$24</c:f>
              <c:numCache>
                <c:formatCode>_-* #\ ##0\ "₽"_-;\-* #\ ##0\ "₽"_-;_-* "-"??\ "₽"_-;_-@_-</c:formatCode>
                <c:ptCount val="20"/>
                <c:pt idx="0">
                  <c:v>52844</c:v>
                </c:pt>
                <c:pt idx="1">
                  <c:v>51789</c:v>
                </c:pt>
                <c:pt idx="2">
                  <c:v>49580</c:v>
                </c:pt>
                <c:pt idx="3">
                  <c:v>48746</c:v>
                </c:pt>
                <c:pt idx="4">
                  <c:v>47028</c:v>
                </c:pt>
                <c:pt idx="5">
                  <c:v>43098</c:v>
                </c:pt>
                <c:pt idx="6">
                  <c:v>42837</c:v>
                </c:pt>
                <c:pt idx="7">
                  <c:v>41106</c:v>
                </c:pt>
                <c:pt idx="8">
                  <c:v>41010</c:v>
                </c:pt>
                <c:pt idx="9">
                  <c:v>40029</c:v>
                </c:pt>
                <c:pt idx="10">
                  <c:v>39168</c:v>
                </c:pt>
                <c:pt idx="11">
                  <c:v>38312</c:v>
                </c:pt>
                <c:pt idx="12">
                  <c:v>37636</c:v>
                </c:pt>
                <c:pt idx="13">
                  <c:v>36448</c:v>
                </c:pt>
                <c:pt idx="14">
                  <c:v>36436</c:v>
                </c:pt>
                <c:pt idx="15">
                  <c:v>35012</c:v>
                </c:pt>
                <c:pt idx="16">
                  <c:v>32463</c:v>
                </c:pt>
                <c:pt idx="17">
                  <c:v>31954</c:v>
                </c:pt>
                <c:pt idx="18">
                  <c:v>27662</c:v>
                </c:pt>
                <c:pt idx="19">
                  <c:v>27275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8-5B40-B4CF-F35D1E96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994383"/>
        <c:axId val="97154415"/>
      </c:barChart>
      <c:catAx>
        <c:axId val="7599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154415"/>
        <c:crosses val="autoZero"/>
        <c:auto val="1"/>
        <c:lblAlgn val="ctr"/>
        <c:lblOffset val="100"/>
        <c:noMultiLvlLbl val="0"/>
      </c:catAx>
      <c:valAx>
        <c:axId val="971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9943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[Урок 11 Готовый анализ для портфолио.xlsx]Платежеспособность по странам!Сводная таблица25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странам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'Платежеспособность по странам'!$B$3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'Платежеспособность по странам'!$A$4:$A$9</c:f>
              <c:strCache>
                <c:ptCount val="5"/>
                <c:pt idx="0">
                  <c:v>Россия</c:v>
                </c:pt>
                <c:pt idx="1">
                  <c:v>Узбекистан</c:v>
                </c:pt>
                <c:pt idx="2">
                  <c:v>Украина</c:v>
                </c:pt>
                <c:pt idx="3">
                  <c:v>Таджикистан</c:v>
                </c:pt>
                <c:pt idx="4">
                  <c:v>Беларусь</c:v>
                </c:pt>
              </c:strCache>
            </c:strRef>
          </c:cat>
          <c:val>
            <c:numRef>
              <c:f>'Платежеспособность по странам'!$B$4:$B$9</c:f>
              <c:numCache>
                <c:formatCode>_-* #\ ##0\ "₽"_-;\-* #\ ##0\ "₽"_-;_-* "-"??\ "₽"_-;_-@_-</c:formatCode>
                <c:ptCount val="5"/>
                <c:pt idx="0">
                  <c:v>251330</c:v>
                </c:pt>
                <c:pt idx="1">
                  <c:v>163294</c:v>
                </c:pt>
                <c:pt idx="2">
                  <c:v>147543</c:v>
                </c:pt>
                <c:pt idx="3">
                  <c:v>139473</c:v>
                </c:pt>
                <c:pt idx="4">
                  <c:v>98793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4-EC43-89C2-59E1740D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88927"/>
        <c:axId val="126424671"/>
      </c:barChart>
      <c:catAx>
        <c:axId val="1092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424671"/>
        <c:crosses val="autoZero"/>
        <c:auto val="1"/>
        <c:lblAlgn val="ctr"/>
        <c:lblOffset val="100"/>
        <c:noMultiLvlLbl val="0"/>
      </c:catAx>
      <c:valAx>
        <c:axId val="1264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GMV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&quot;₽&quot;_-;\-* #\ ##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2889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Дней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Дней с момента регистрации</a:t>
          </a:r>
        </a:p>
      </cx:txPr>
    </cx:title>
    <cx:plotArea>
      <cx:plotAreaRegion>
        <cx:series layoutId="clusteredColumn" uniqueId="{F9F1917A-60AE-554E-8EAE-9F58A1F8340B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Распределение времени жизни клиента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Распределение времени жизни клиента</a:t>
          </a:r>
        </a:p>
      </cx:txPr>
    </cx:title>
    <cx:plotArea>
      <cx:plotAreaRegion>
        <cx:series layoutId="clusteredColumn" uniqueId="{015F79BB-F54D-4147-BF03-46F2E1976964}">
          <cx:dataPt idx="0"/>
          <cx:dataPt idx="2"/>
          <cx:dataPt idx="6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ru-RU" sz="11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Дней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Дней с момента регистрации</a:t>
          </a:r>
        </a:p>
      </cx:txPr>
    </cx:title>
    <cx:plotArea>
      <cx:plotAreaRegion>
        <cx:series layoutId="clusteredColumn" uniqueId="{F9F1917A-60AE-554E-8EAE-9F58A1F8340B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Распределение времени жизни клиента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Распределение времени жизни клиента</a:t>
          </a:r>
        </a:p>
      </cx:txPr>
    </cx:title>
    <cx:plotArea>
      <cx:plotAreaRegion>
        <cx:series layoutId="clusteredColumn" uniqueId="{015F79BB-F54D-4147-BF03-46F2E1976964}">
          <cx:dataPt idx="0"/>
          <cx:dataPt idx="2"/>
          <cx:dataPt idx="6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>
                    <a:solidFill>
                      <a:schemeClr val="bg1"/>
                    </a:solidFill>
                  </a:defRPr>
                </a:pPr>
                <a:endParaRPr lang="ru-RU" sz="1100" b="1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Дней с момента регистрации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Дней с момента регистрации</a:t>
          </a:r>
        </a:p>
      </cx:txPr>
    </cx:title>
    <cx:plotArea>
      <cx:plotAreaRegion>
        <cx:series layoutId="clusteredColumn" uniqueId="{F9F1917A-60AE-554E-8EAE-9F58A1F8340B}"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9.xml"/><Relationship Id="rId5" Type="http://schemas.openxmlformats.org/officeDocument/2006/relationships/chart" Target="../charts/chart5.xml"/><Relationship Id="rId10" Type="http://schemas.microsoft.com/office/2014/relationships/chartEx" Target="../charts/chartEx2.xml"/><Relationship Id="rId4" Type="http://schemas.openxmlformats.org/officeDocument/2006/relationships/chart" Target="../charts/chart4.xml"/><Relationship Id="rId9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5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88900</xdr:rowOff>
    </xdr:from>
    <xdr:to>
      <xdr:col>9</xdr:col>
      <xdr:colOff>279400</xdr:colOff>
      <xdr:row>30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DC7E19-7F02-B145-A755-99718C9A9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292100</xdr:colOff>
      <xdr:row>2</xdr:row>
      <xdr:rowOff>88900</xdr:rowOff>
    </xdr:from>
    <xdr:to>
      <xdr:col>26</xdr:col>
      <xdr:colOff>342900</xdr:colOff>
      <xdr:row>30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0B6E49C-26E6-4A4B-9486-53DF488D8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460375</xdr:colOff>
      <xdr:row>2</xdr:row>
      <xdr:rowOff>107950</xdr:rowOff>
    </xdr:from>
    <xdr:to>
      <xdr:col>28</xdr:col>
      <xdr:colOff>714375</xdr:colOff>
      <xdr:row>34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магазин покупки 1">
              <a:extLst>
                <a:ext uri="{FF2B5EF4-FFF2-40B4-BE49-F238E27FC236}">
                  <a16:creationId xmlns:a16="http://schemas.microsoft.com/office/drawing/2014/main" id="{C3F99538-631A-2CC4-AADF-C9EDEEE20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 покупки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923375" y="647700"/>
              <a:ext cx="1905000" cy="605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15875</xdr:colOff>
      <xdr:row>55</xdr:row>
      <xdr:rowOff>79375</xdr:rowOff>
    </xdr:from>
    <xdr:to>
      <xdr:col>9</xdr:col>
      <xdr:colOff>269875</xdr:colOff>
      <xdr:row>78</xdr:row>
      <xdr:rowOff>123825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51DDD80-4E5A-2544-AD88-FEF685F21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55</xdr:row>
      <xdr:rowOff>79375</xdr:rowOff>
    </xdr:from>
    <xdr:to>
      <xdr:col>29</xdr:col>
      <xdr:colOff>704850</xdr:colOff>
      <xdr:row>78</xdr:row>
      <xdr:rowOff>142875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E1A6C76-FFEA-1E4B-A66B-CCDDD5ED8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165100</xdr:colOff>
      <xdr:row>55</xdr:row>
      <xdr:rowOff>76200</xdr:rowOff>
    </xdr:from>
    <xdr:to>
      <xdr:col>34</xdr:col>
      <xdr:colOff>342900</xdr:colOff>
      <xdr:row>79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поставщик">
              <a:extLst>
                <a:ext uri="{FF2B5EF4-FFF2-40B4-BE49-F238E27FC236}">
                  <a16:creationId xmlns:a16="http://schemas.microsoft.com/office/drawing/2014/main" id="{9A4A28D4-A153-C109-6255-AA94F5BA8D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оставщи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81100" y="10855325"/>
              <a:ext cx="1828800" cy="454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736600</xdr:colOff>
      <xdr:row>55</xdr:row>
      <xdr:rowOff>76200</xdr:rowOff>
    </xdr:from>
    <xdr:to>
      <xdr:col>32</xdr:col>
      <xdr:colOff>88900</xdr:colOff>
      <xdr:row>78</xdr:row>
      <xdr:rowOff>158750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Категория 1">
              <a:extLst>
                <a:ext uri="{FF2B5EF4-FFF2-40B4-BE49-F238E27FC236}">
                  <a16:creationId xmlns:a16="http://schemas.microsoft.com/office/drawing/2014/main" id="{1F7D0A68-A0FB-8B11-804A-29B679EB6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676100" y="10855325"/>
              <a:ext cx="1828800" cy="446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82</xdr:row>
      <xdr:rowOff>0</xdr:rowOff>
    </xdr:from>
    <xdr:to>
      <xdr:col>15</xdr:col>
      <xdr:colOff>444500</xdr:colOff>
      <xdr:row>96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E66D8DD-1A12-FF4F-9076-C725BB216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444500</xdr:colOff>
      <xdr:row>82</xdr:row>
      <xdr:rowOff>0</xdr:rowOff>
    </xdr:from>
    <xdr:to>
      <xdr:col>30</xdr:col>
      <xdr:colOff>50800</xdr:colOff>
      <xdr:row>96</xdr:row>
      <xdr:rowOff>95250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35E8430-2172-8F43-B8B9-419FAE7C9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31750</xdr:colOff>
      <xdr:row>98</xdr:row>
      <xdr:rowOff>63500</xdr:rowOff>
    </xdr:from>
    <xdr:to>
      <xdr:col>6</xdr:col>
      <xdr:colOff>476250</xdr:colOff>
      <xdr:row>112</xdr:row>
      <xdr:rowOff>139700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FAE3A0-1550-874B-B826-C2A75199D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15875</xdr:colOff>
      <xdr:row>30</xdr:row>
      <xdr:rowOff>63500</xdr:rowOff>
    </xdr:from>
    <xdr:to>
      <xdr:col>14</xdr:col>
      <xdr:colOff>231775</xdr:colOff>
      <xdr:row>52</xdr:row>
      <xdr:rowOff>57150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60D1CD7-BC2D-B143-A703-6C6788BB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539750</xdr:colOff>
      <xdr:row>98</xdr:row>
      <xdr:rowOff>63500</xdr:rowOff>
    </xdr:from>
    <xdr:to>
      <xdr:col>18</xdr:col>
      <xdr:colOff>635000</xdr:colOff>
      <xdr:row>112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E9843D14-9F41-E54E-9301-69250D4734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45750" y="19304000"/>
              <a:ext cx="5048250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18</xdr:col>
      <xdr:colOff>698500</xdr:colOff>
      <xdr:row>98</xdr:row>
      <xdr:rowOff>63500</xdr:rowOff>
    </xdr:from>
    <xdr:to>
      <xdr:col>27</xdr:col>
      <xdr:colOff>139700</xdr:colOff>
      <xdr:row>112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>
              <a:extLst>
                <a:ext uri="{FF2B5EF4-FFF2-40B4-BE49-F238E27FC236}">
                  <a16:creationId xmlns:a16="http://schemas.microsoft.com/office/drawing/2014/main" id="{53B91D38-65A2-6643-AE43-34C9BB630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57500" y="19304000"/>
              <a:ext cx="6870700" cy="274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539750</xdr:colOff>
      <xdr:row>98</xdr:row>
      <xdr:rowOff>63500</xdr:rowOff>
    </xdr:from>
    <xdr:to>
      <xdr:col>12</xdr:col>
      <xdr:colOff>463550</xdr:colOff>
      <xdr:row>112</xdr:row>
      <xdr:rowOff>139700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A01A586-2522-624C-87D7-7947D4238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12700</xdr:rowOff>
    </xdr:from>
    <xdr:to>
      <xdr:col>8</xdr:col>
      <xdr:colOff>469900</xdr:colOff>
      <xdr:row>16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158C6E-BF4C-D6F4-DDC0-D1137BF9A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29</xdr:col>
      <xdr:colOff>812800</xdr:colOff>
      <xdr:row>18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497E096-8D2F-0C45-B282-62698758A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31750</xdr:rowOff>
    </xdr:from>
    <xdr:to>
      <xdr:col>16</xdr:col>
      <xdr:colOff>241300</xdr:colOff>
      <xdr:row>24</xdr:row>
      <xdr:rowOff>25400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0776EEC-ABC3-4EE2-4F58-0C5B5813E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</xdr:row>
      <xdr:rowOff>6350</xdr:rowOff>
    </xdr:from>
    <xdr:to>
      <xdr:col>8</xdr:col>
      <xdr:colOff>558800</xdr:colOff>
      <xdr:row>16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01BD96-B3F3-6A78-E52D-C7250E764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82550</xdr:rowOff>
    </xdr:from>
    <xdr:to>
      <xdr:col>16</xdr:col>
      <xdr:colOff>520700</xdr:colOff>
      <xdr:row>16</xdr:row>
      <xdr:rowOff>158750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BF7029-5592-2B39-8191-BB12ACE63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101600</xdr:colOff>
      <xdr:row>25</xdr:row>
      <xdr:rowOff>19050</xdr:rowOff>
    </xdr:from>
    <xdr:to>
      <xdr:col>16</xdr:col>
      <xdr:colOff>533400</xdr:colOff>
      <xdr:row>38</xdr:row>
      <xdr:rowOff>25400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DB4AC34-8DEF-6AAB-7903-C4053AEB7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6350</xdr:rowOff>
    </xdr:from>
    <xdr:to>
      <xdr:col>13</xdr:col>
      <xdr:colOff>698500</xdr:colOff>
      <xdr:row>25</xdr:row>
      <xdr:rowOff>50800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76F808-2296-07B5-0130-A1404219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25400</xdr:colOff>
      <xdr:row>2</xdr:row>
      <xdr:rowOff>12700</xdr:rowOff>
    </xdr:from>
    <xdr:to>
      <xdr:col>16</xdr:col>
      <xdr:colOff>596900</xdr:colOff>
      <xdr:row>30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Категория">
              <a:extLst>
                <a:ext uri="{FF2B5EF4-FFF2-40B4-BE49-F238E27FC236}">
                  <a16:creationId xmlns:a16="http://schemas.microsoft.com/office/drawing/2014/main" id="{02701D12-D65F-98F3-8D3F-A6C78436F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6300" y="393700"/>
              <a:ext cx="222250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1</xdr:row>
      <xdr:rowOff>184150</xdr:rowOff>
    </xdr:from>
    <xdr:to>
      <xdr:col>23</xdr:col>
      <xdr:colOff>406400</xdr:colOff>
      <xdr:row>21</xdr:row>
      <xdr:rowOff>88900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F89A0B-E0DF-9A42-7C6D-BB98E7BA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</xdr:row>
      <xdr:rowOff>50800</xdr:rowOff>
    </xdr:from>
    <xdr:to>
      <xdr:col>11</xdr:col>
      <xdr:colOff>355600</xdr:colOff>
      <xdr:row>22</xdr:row>
      <xdr:rowOff>177800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C3DFC8-30B0-F4B8-B01D-85264805F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787400</xdr:colOff>
      <xdr:row>1</xdr:row>
      <xdr:rowOff>0</xdr:rowOff>
    </xdr:from>
    <xdr:to>
      <xdr:col>14</xdr:col>
      <xdr:colOff>317500</xdr:colOff>
      <xdr:row>29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агазин покупки">
              <a:extLst>
                <a:ext uri="{FF2B5EF4-FFF2-40B4-BE49-F238E27FC236}">
                  <a16:creationId xmlns:a16="http://schemas.microsoft.com/office/drawing/2014/main" id="{1DC5F065-06AF-B4E7-5F80-A436589479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 покупк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6800" y="190500"/>
              <a:ext cx="2006600" cy="5435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31750</xdr:rowOff>
    </xdr:from>
    <xdr:to>
      <xdr:col>20</xdr:col>
      <xdr:colOff>25400</xdr:colOff>
      <xdr:row>22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6C4790-C4AA-EA8E-519F-195E6083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2</xdr:row>
      <xdr:rowOff>50800</xdr:rowOff>
    </xdr:from>
    <xdr:to>
      <xdr:col>26</xdr:col>
      <xdr:colOff>342900</xdr:colOff>
      <xdr:row>22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BE8E8E46-50A0-0D4F-94EC-FC10574E08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6700" y="431800"/>
              <a:ext cx="688340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203200</xdr:colOff>
      <xdr:row>23</xdr:row>
      <xdr:rowOff>101600</xdr:rowOff>
    </xdr:from>
    <xdr:to>
      <xdr:col>26</xdr:col>
      <xdr:colOff>342900</xdr:colOff>
      <xdr:row>41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0A881557-8889-5043-B41C-C5BDD689D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39400" y="4483100"/>
              <a:ext cx="6870700" cy="347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342900</xdr:colOff>
      <xdr:row>3</xdr:row>
      <xdr:rowOff>12700</xdr:rowOff>
    </xdr:from>
    <xdr:to>
      <xdr:col>26</xdr:col>
      <xdr:colOff>495300</xdr:colOff>
      <xdr:row>23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3A411A32-71FD-7447-B3C7-68D8D12DB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79100" y="584200"/>
              <a:ext cx="6883400" cy="384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Microsoft Office" refreshedDate="45490.881577430555" createdVersion="8" refreshedVersion="8" minRefreshableVersion="3" recordCount="1000" xr:uid="{F03F9C41-C628-B04D-8C4B-DBCE8C3E4FBB}">
  <cacheSource type="worksheet">
    <worksheetSource name="Продажи"/>
  </cacheSource>
  <cacheFields count="19">
    <cacheField name="id чека" numFmtId="0">
      <sharedItems containsSemiMixedTypes="0" containsString="0" containsNumber="1" containsInteger="1" minValue="1" maxValue="1000"/>
    </cacheField>
    <cacheField name="id товара" numFmtId="0">
      <sharedItems containsSemiMixedTypes="0" containsString="0" containsNumber="1" containsInteger="1" minValue="1" maxValue="499"/>
    </cacheField>
    <cacheField name="цена за шт в рублях" numFmtId="0">
      <sharedItems containsSemiMixedTypes="0" containsString="0" containsNumber="1" containsInteger="1" minValue="50" maxValue="500"/>
    </cacheField>
    <cacheField name="кол-во штук в чеке" numFmtId="0">
      <sharedItems containsSemiMixedTypes="0" containsString="0" containsNumber="1" containsInteger="1" minValue="1" maxValue="5"/>
    </cacheField>
    <cacheField name="сумма чека" numFmtId="0">
      <sharedItems containsSemiMixedTypes="0" containsString="0" containsNumber="1" containsInteger="1" minValue="50" maxValue="2495"/>
    </cacheField>
    <cacheField name="дата создания чека" numFmtId="14">
      <sharedItems containsSemiMixedTypes="0" containsNonDate="0" containsDate="1" containsString="0" minDate="2023-01-01T00:00:00" maxDate="2024-05-23T00:00:00" count="436">
        <d v="2023-09-18T00:00:00"/>
        <d v="2023-06-06T00:00:00"/>
        <d v="2024-03-12T00:00:00"/>
        <d v="2023-12-02T00:00:00"/>
        <d v="2023-08-13T00:00:00"/>
        <d v="2023-12-21T00:00:00"/>
        <d v="2024-02-27T00:00:00"/>
        <d v="2024-02-05T00:00:00"/>
        <d v="2024-03-25T00:00:00"/>
        <d v="2023-04-16T00:00:00"/>
        <d v="2023-07-29T00:00:00"/>
        <d v="2024-04-12T00:00:00"/>
        <d v="2023-12-06T00:00:00"/>
        <d v="2023-07-26T00:00:00"/>
        <d v="2023-02-15T00:00:00"/>
        <d v="2023-02-23T00:00:00"/>
        <d v="2023-10-17T00:00:00"/>
        <d v="2023-07-09T00:00:00"/>
        <d v="2023-05-12T00:00:00"/>
        <d v="2023-08-20T00:00:00"/>
        <d v="2023-11-14T00:00:00"/>
        <d v="2023-07-16T00:00:00"/>
        <d v="2023-04-11T00:00:00"/>
        <d v="2023-02-09T00:00:00"/>
        <d v="2024-02-04T00:00:00"/>
        <d v="2023-09-05T00:00:00"/>
        <d v="2023-06-22T00:00:00"/>
        <d v="2024-03-17T00:00:00"/>
        <d v="2023-04-24T00:00:00"/>
        <d v="2024-05-02T00:00:00"/>
        <d v="2023-07-18T00:00:00"/>
        <d v="2024-03-01T00:00:00"/>
        <d v="2023-03-12T00:00:00"/>
        <d v="2023-12-07T00:00:00"/>
        <d v="2024-03-30T00:00:00"/>
        <d v="2023-02-14T00:00:00"/>
        <d v="2023-01-21T00:00:00"/>
        <d v="2023-07-22T00:00:00"/>
        <d v="2024-04-24T00:00:00"/>
        <d v="2023-07-10T00:00:00"/>
        <d v="2023-09-25T00:00:00"/>
        <d v="2023-09-27T00:00:00"/>
        <d v="2023-06-27T00:00:00"/>
        <d v="2023-11-04T00:00:00"/>
        <d v="2024-04-05T00:00:00"/>
        <d v="2023-02-19T00:00:00"/>
        <d v="2023-05-17T00:00:00"/>
        <d v="2023-10-09T00:00:00"/>
        <d v="2024-04-16T00:00:00"/>
        <d v="2023-11-09T00:00:00"/>
        <d v="2023-06-03T00:00:00"/>
        <d v="2024-01-17T00:00:00"/>
        <d v="2023-11-16T00:00:00"/>
        <d v="2024-03-05T00:00:00"/>
        <d v="2024-04-18T00:00:00"/>
        <d v="2023-10-15T00:00:00"/>
        <d v="2024-05-11T00:00:00"/>
        <d v="2023-02-24T00:00:00"/>
        <d v="2023-11-15T00:00:00"/>
        <d v="2023-01-08T00:00:00"/>
        <d v="2023-12-20T00:00:00"/>
        <d v="2023-07-07T00:00:00"/>
        <d v="2023-02-16T00:00:00"/>
        <d v="2023-03-04T00:00:00"/>
        <d v="2023-12-27T00:00:00"/>
        <d v="2023-02-18T00:00:00"/>
        <d v="2023-04-30T00:00:00"/>
        <d v="2023-03-15T00:00:00"/>
        <d v="2024-01-15T00:00:00"/>
        <d v="2023-03-08T00:00:00"/>
        <d v="2024-03-09T00:00:00"/>
        <d v="2023-01-04T00:00:00"/>
        <d v="2024-01-25T00:00:00"/>
        <d v="2023-07-02T00:00:00"/>
        <d v="2024-01-11T00:00:00"/>
        <d v="2023-08-26T00:00:00"/>
        <d v="2023-01-20T00:00:00"/>
        <d v="2023-09-04T00:00:00"/>
        <d v="2023-03-19T00:00:00"/>
        <d v="2023-12-12T00:00:00"/>
        <d v="2023-01-13T00:00:00"/>
        <d v="2023-09-20T00:00:00"/>
        <d v="2023-06-02T00:00:00"/>
        <d v="2023-01-01T00:00:00"/>
        <d v="2023-10-27T00:00:00"/>
        <d v="2024-04-06T00:00:00"/>
        <d v="2024-05-12T00:00:00"/>
        <d v="2023-09-14T00:00:00"/>
        <d v="2023-10-19T00:00:00"/>
        <d v="2023-12-30T00:00:00"/>
        <d v="2023-11-05T00:00:00"/>
        <d v="2023-09-28T00:00:00"/>
        <d v="2023-01-16T00:00:00"/>
        <d v="2023-05-31T00:00:00"/>
        <d v="2024-02-09T00:00:00"/>
        <d v="2023-10-11T00:00:00"/>
        <d v="2023-06-05T00:00:00"/>
        <d v="2023-09-02T00:00:00"/>
        <d v="2023-11-29T00:00:00"/>
        <d v="2023-06-18T00:00:00"/>
        <d v="2023-04-17T00:00:00"/>
        <d v="2023-12-25T00:00:00"/>
        <d v="2023-03-28T00:00:00"/>
        <d v="2023-04-23T00:00:00"/>
        <d v="2023-12-17T00:00:00"/>
        <d v="2023-09-07T00:00:00"/>
        <d v="2023-01-22T00:00:00"/>
        <d v="2023-02-02T00:00:00"/>
        <d v="2023-11-11T00:00:00"/>
        <d v="2024-02-16T00:00:00"/>
        <d v="2024-02-21T00:00:00"/>
        <d v="2023-02-03T00:00:00"/>
        <d v="2024-05-21T00:00:00"/>
        <d v="2024-01-22T00:00:00"/>
        <d v="2024-03-10T00:00:00"/>
        <d v="2023-04-09T00:00:00"/>
        <d v="2024-03-28T00:00:00"/>
        <d v="2023-11-30T00:00:00"/>
        <d v="2023-03-24T00:00:00"/>
        <d v="2023-04-13T00:00:00"/>
        <d v="2024-04-02T00:00:00"/>
        <d v="2024-01-23T00:00:00"/>
        <d v="2024-05-22T00:00:00"/>
        <d v="2023-04-22T00:00:00"/>
        <d v="2023-05-24T00:00:00"/>
        <d v="2023-07-03T00:00:00"/>
        <d v="2024-03-21T00:00:00"/>
        <d v="2024-02-14T00:00:00"/>
        <d v="2023-08-29T00:00:00"/>
        <d v="2023-05-23T00:00:00"/>
        <d v="2023-06-26T00:00:00"/>
        <d v="2023-12-04T00:00:00"/>
        <d v="2024-01-19T00:00:00"/>
        <d v="2023-03-05T00:00:00"/>
        <d v="2023-09-16T00:00:00"/>
        <d v="2023-08-15T00:00:00"/>
        <d v="2023-06-29T00:00:00"/>
        <d v="2023-05-05T00:00:00"/>
        <d v="2023-06-04T00:00:00"/>
        <d v="2023-03-27T00:00:00"/>
        <d v="2023-03-06T00:00:00"/>
        <d v="2023-12-23T00:00:00"/>
        <d v="2023-12-31T00:00:00"/>
        <d v="2023-10-03T00:00:00"/>
        <d v="2023-01-23T00:00:00"/>
        <d v="2024-04-30T00:00:00"/>
        <d v="2023-04-25T00:00:00"/>
        <d v="2024-02-19T00:00:00"/>
        <d v="2023-12-29T00:00:00"/>
        <d v="2023-09-06T00:00:00"/>
        <d v="2024-03-18T00:00:00"/>
        <d v="2024-03-02T00:00:00"/>
        <d v="2024-05-01T00:00:00"/>
        <d v="2023-08-27T00:00:00"/>
        <d v="2024-02-03T00:00:00"/>
        <d v="2023-10-13T00:00:00"/>
        <d v="2023-11-23T00:00:00"/>
        <d v="2024-05-09T00:00:00"/>
        <d v="2024-04-29T00:00:00"/>
        <d v="2024-01-18T00:00:00"/>
        <d v="2023-06-07T00:00:00"/>
        <d v="2023-02-12T00:00:00"/>
        <d v="2023-12-16T00:00:00"/>
        <d v="2024-03-29T00:00:00"/>
        <d v="2023-09-24T00:00:00"/>
        <d v="2024-02-13T00:00:00"/>
        <d v="2023-11-25T00:00:00"/>
        <d v="2023-02-10T00:00:00"/>
        <d v="2023-03-25T00:00:00"/>
        <d v="2023-09-09T00:00:00"/>
        <d v="2023-11-21T00:00:00"/>
        <d v="2023-04-03T00:00:00"/>
        <d v="2023-02-26T00:00:00"/>
        <d v="2023-04-15T00:00:00"/>
        <d v="2023-06-15T00:00:00"/>
        <d v="2023-06-28T00:00:00"/>
        <d v="2023-12-05T00:00:00"/>
        <d v="2023-07-01T00:00:00"/>
        <d v="2024-03-20T00:00:00"/>
        <d v="2023-04-06T00:00:00"/>
        <d v="2023-04-02T00:00:00"/>
        <d v="2023-12-22T00:00:00"/>
        <d v="2023-10-25T00:00:00"/>
        <d v="2023-09-26T00:00:00"/>
        <d v="2023-08-01T00:00:00"/>
        <d v="2023-05-30T00:00:00"/>
        <d v="2023-03-20T00:00:00"/>
        <d v="2024-02-29T00:00:00"/>
        <d v="2024-05-18T00:00:00"/>
        <d v="2024-05-15T00:00:00"/>
        <d v="2024-04-27T00:00:00"/>
        <d v="2023-08-09T00:00:00"/>
        <d v="2023-03-11T00:00:00"/>
        <d v="2024-04-14T00:00:00"/>
        <d v="2023-05-13T00:00:00"/>
        <d v="2023-03-02T00:00:00"/>
        <d v="2024-03-14T00:00:00"/>
        <d v="2024-01-31T00:00:00"/>
        <d v="2023-05-11T00:00:00"/>
        <d v="2023-03-26T00:00:00"/>
        <d v="2023-04-12T00:00:00"/>
        <d v="2023-03-21T00:00:00"/>
        <d v="2024-01-09T00:00:00"/>
        <d v="2023-01-25T00:00:00"/>
        <d v="2024-04-23T00:00:00"/>
        <d v="2023-02-04T00:00:00"/>
        <d v="2023-01-07T00:00:00"/>
        <d v="2023-12-01T00:00:00"/>
        <d v="2024-02-07T00:00:00"/>
        <d v="2024-02-15T00:00:00"/>
        <d v="2023-04-29T00:00:00"/>
        <d v="2023-08-19T00:00:00"/>
        <d v="2023-01-19T00:00:00"/>
        <d v="2023-08-04T00:00:00"/>
        <d v="2023-04-21T00:00:00"/>
        <d v="2023-11-20T00:00:00"/>
        <d v="2024-05-04T00:00:00"/>
        <d v="2023-09-30T00:00:00"/>
        <d v="2023-08-28T00:00:00"/>
        <d v="2023-07-19T00:00:00"/>
        <d v="2024-04-09T00:00:00"/>
        <d v="2024-04-10T00:00:00"/>
        <d v="2024-03-11T00:00:00"/>
        <d v="2023-03-16T00:00:00"/>
        <d v="2023-01-17T00:00:00"/>
        <d v="2023-02-28T00:00:00"/>
        <d v="2024-02-01T00:00:00"/>
        <d v="2024-01-08T00:00:00"/>
        <d v="2023-05-21T00:00:00"/>
        <d v="2023-06-30T00:00:00"/>
        <d v="2023-02-27T00:00:00"/>
        <d v="2023-09-23T00:00:00"/>
        <d v="2023-01-10T00:00:00"/>
        <d v="2023-08-30T00:00:00"/>
        <d v="2023-01-29T00:00:00"/>
        <d v="2024-01-06T00:00:00"/>
        <d v="2023-10-23T00:00:00"/>
        <d v="2023-10-12T00:00:00"/>
        <d v="2023-09-15T00:00:00"/>
        <d v="2023-05-18T00:00:00"/>
        <d v="2023-11-28T00:00:00"/>
        <d v="2023-12-19T00:00:00"/>
        <d v="2023-06-10T00:00:00"/>
        <d v="2024-03-19T00:00:00"/>
        <d v="2023-11-13T00:00:00"/>
        <d v="2024-03-15T00:00:00"/>
        <d v="2023-06-25T00:00:00"/>
        <d v="2023-08-23T00:00:00"/>
        <d v="2023-09-13T00:00:00"/>
        <d v="2023-10-28T00:00:00"/>
        <d v="2023-11-02T00:00:00"/>
        <d v="2023-06-14T00:00:00"/>
        <d v="2024-02-28T00:00:00"/>
        <d v="2024-02-24T00:00:00"/>
        <d v="2023-01-12T00:00:00"/>
        <d v="2023-04-20T00:00:00"/>
        <d v="2023-10-18T00:00:00"/>
        <d v="2024-01-01T00:00:00"/>
        <d v="2024-04-03T00:00:00"/>
        <d v="2023-05-08T00:00:00"/>
        <d v="2023-12-14T00:00:00"/>
        <d v="2023-01-06T00:00:00"/>
        <d v="2024-03-23T00:00:00"/>
        <d v="2023-05-29T00:00:00"/>
        <d v="2023-08-22T00:00:00"/>
        <d v="2023-07-25T00:00:00"/>
        <d v="2023-06-21T00:00:00"/>
        <d v="2023-10-08T00:00:00"/>
        <d v="2023-05-06T00:00:00"/>
        <d v="2023-02-25T00:00:00"/>
        <d v="2024-02-18T00:00:00"/>
        <d v="2023-11-24T00:00:00"/>
        <d v="2024-02-20T00:00:00"/>
        <d v="2024-03-22T00:00:00"/>
        <d v="2024-02-10T00:00:00"/>
        <d v="2024-03-24T00:00:00"/>
        <d v="2023-01-02T00:00:00"/>
        <d v="2023-11-01T00:00:00"/>
        <d v="2023-07-17T00:00:00"/>
        <d v="2023-08-07T00:00:00"/>
        <d v="2024-02-26T00:00:00"/>
        <d v="2023-11-03T00:00:00"/>
        <d v="2023-10-06T00:00:00"/>
        <d v="2024-03-06T00:00:00"/>
        <d v="2023-01-28T00:00:00"/>
        <d v="2023-03-01T00:00:00"/>
        <d v="2023-01-05T00:00:00"/>
        <d v="2023-09-29T00:00:00"/>
        <d v="2024-03-26T00:00:00"/>
        <d v="2023-05-28T00:00:00"/>
        <d v="2023-07-13T00:00:00"/>
        <d v="2023-05-20T00:00:00"/>
        <d v="2023-10-07T00:00:00"/>
        <d v="2024-05-13T00:00:00"/>
        <d v="2023-11-26T00:00:00"/>
        <d v="2023-03-22T00:00:00"/>
        <d v="2023-01-09T00:00:00"/>
        <d v="2023-03-23T00:00:00"/>
        <d v="2023-10-20T00:00:00"/>
        <d v="2024-01-21T00:00:00"/>
        <d v="2024-04-28T00:00:00"/>
        <d v="2024-05-08T00:00:00"/>
        <d v="2023-10-14T00:00:00"/>
        <d v="2023-08-18T00:00:00"/>
        <d v="2023-04-05T00:00:00"/>
        <d v="2023-12-11T00:00:00"/>
        <d v="2024-04-26T00:00:00"/>
        <d v="2023-09-19T00:00:00"/>
        <d v="2023-03-18T00:00:00"/>
        <d v="2023-06-17T00:00:00"/>
        <d v="2024-01-13T00:00:00"/>
        <d v="2024-04-07T00:00:00"/>
        <d v="2023-06-01T00:00:00"/>
        <d v="2024-04-25T00:00:00"/>
        <d v="2024-02-22T00:00:00"/>
        <d v="2023-07-24T00:00:00"/>
        <d v="2024-01-10T00:00:00"/>
        <d v="2024-03-08T00:00:00"/>
        <d v="2023-08-17T00:00:00"/>
        <d v="2023-11-17T00:00:00"/>
        <d v="2024-03-31T00:00:00"/>
        <d v="2024-01-26T00:00:00"/>
        <d v="2023-12-09T00:00:00"/>
        <d v="2024-03-13T00:00:00"/>
        <d v="2023-02-08T00:00:00"/>
        <d v="2023-03-31T00:00:00"/>
        <d v="2024-01-20T00:00:00"/>
        <d v="2023-09-08T00:00:00"/>
        <d v="2023-12-24T00:00:00"/>
        <d v="2023-07-14T00:00:00"/>
        <d v="2024-04-15T00:00:00"/>
        <d v="2023-03-17T00:00:00"/>
        <d v="2023-05-01T00:00:00"/>
        <d v="2024-02-08T00:00:00"/>
        <d v="2023-10-04T00:00:00"/>
        <d v="2024-03-04T00:00:00"/>
        <d v="2024-03-27T00:00:00"/>
        <d v="2024-04-04T00:00:00"/>
        <d v="2023-09-17T00:00:00"/>
        <d v="2023-05-27T00:00:00"/>
        <d v="2023-12-03T00:00:00"/>
        <d v="2023-08-08T00:00:00"/>
        <d v="2023-01-24T00:00:00"/>
        <d v="2023-04-07T00:00:00"/>
        <d v="2023-07-30T00:00:00"/>
        <d v="2023-09-12T00:00:00"/>
        <d v="2023-06-11T00:00:00"/>
        <d v="2023-02-01T00:00:00"/>
        <d v="2023-07-05T00:00:00"/>
        <d v="2023-05-09T00:00:00"/>
        <d v="2023-12-18T00:00:00"/>
        <d v="2024-04-20T00:00:00"/>
        <d v="2023-09-22T00:00:00"/>
        <d v="2023-05-15T00:00:00"/>
        <d v="2023-03-14T00:00:00"/>
        <d v="2024-04-11T00:00:00"/>
        <d v="2024-01-27T00:00:00"/>
        <d v="2023-05-07T00:00:00"/>
        <d v="2024-04-22T00:00:00"/>
        <d v="2023-08-10T00:00:00"/>
        <d v="2024-05-17T00:00:00"/>
        <d v="2023-10-24T00:00:00"/>
        <d v="2024-03-07T00:00:00"/>
        <d v="2023-01-03T00:00:00"/>
        <d v="2023-02-22T00:00:00"/>
        <d v="2023-08-12T00:00:00"/>
        <d v="2023-03-29T00:00:00"/>
        <d v="2023-07-06T00:00:00"/>
        <d v="2024-01-04T00:00:00"/>
        <d v="2023-12-26T00:00:00"/>
        <d v="2023-12-28T00:00:00"/>
        <d v="2024-02-02T00:00:00"/>
        <d v="2023-06-09T00:00:00"/>
        <d v="2024-05-03T00:00:00"/>
        <d v="2024-01-02T00:00:00"/>
        <d v="2023-08-02T00:00:00"/>
        <d v="2023-08-05T00:00:00"/>
        <d v="2023-10-30T00:00:00"/>
        <d v="2023-01-18T00:00:00"/>
        <d v="2024-05-19T00:00:00"/>
        <d v="2024-01-24T00:00:00"/>
        <d v="2023-07-15T00:00:00"/>
        <d v="2023-04-04T00:00:00"/>
        <d v="2023-03-07T00:00:00"/>
        <d v="2024-01-05T00:00:00"/>
        <d v="2023-02-07T00:00:00"/>
        <d v="2023-04-01T00:00:00"/>
        <d v="2024-05-10T00:00:00"/>
        <d v="2023-06-23T00:00:00"/>
        <d v="2023-08-06T00:00:00"/>
        <d v="2023-07-27T00:00:00"/>
        <d v="2023-05-19T00:00:00"/>
        <d v="2024-01-12T00:00:00"/>
        <d v="2023-04-18T00:00:00"/>
        <d v="2024-04-08T00:00:00"/>
        <d v="2023-11-07T00:00:00"/>
        <d v="2023-05-16T00:00:00"/>
        <d v="2024-01-07T00:00:00"/>
        <d v="2023-05-10T00:00:00"/>
        <d v="2024-02-11T00:00:00"/>
        <d v="2023-08-25T00:00:00"/>
        <d v="2023-11-06T00:00:00"/>
        <d v="2023-10-31T00:00:00"/>
        <d v="2023-12-15T00:00:00"/>
        <d v="2024-01-03T00:00:00"/>
        <d v="2024-05-07T00:00:00"/>
        <d v="2023-07-21T00:00:00"/>
        <d v="2024-01-28T00:00:00"/>
        <d v="2024-04-13T00:00:00"/>
        <d v="2023-08-21T00:00:00"/>
        <d v="2023-05-14T00:00:00"/>
        <d v="2023-06-16T00:00:00"/>
        <d v="2023-08-16T00:00:00"/>
        <d v="2024-01-29T00:00:00"/>
        <d v="2023-07-28T00:00:00"/>
        <d v="2023-05-04T00:00:00"/>
        <d v="2023-11-10T00:00:00"/>
        <d v="2023-07-04T00:00:00"/>
        <d v="2023-02-13T00:00:00"/>
        <d v="2024-04-19T00:00:00"/>
        <d v="2023-01-11T00:00:00"/>
        <d v="2023-04-14T00:00:00"/>
        <d v="2023-06-24T00:00:00"/>
        <d v="2023-02-05T00:00:00"/>
        <d v="2024-02-17T00:00:00"/>
        <d v="2023-04-10T00:00:00"/>
        <d v="2023-06-20T00:00:00"/>
        <d v="2023-11-08T00:00:00"/>
        <d v="2023-05-26T00:00:00"/>
        <d v="2023-11-22T00:00:00"/>
        <d v="2023-07-31T00:00:00"/>
        <d v="2023-01-14T00:00:00"/>
        <d v="2023-11-19T00:00:00"/>
        <d v="2023-03-10T00:00:00"/>
        <d v="2023-12-13T00:00:00"/>
        <d v="2023-11-18T00:00:00"/>
      </sharedItems>
      <fieldGroup par="18"/>
    </cacheField>
    <cacheField name="магазин покупки" numFmtId="0">
      <sharedItems count="20">
        <s v="Бристоль"/>
        <s v="Дикси"/>
        <s v="Городской Супермаркет"/>
        <s v="Верный"/>
        <s v="Спар"/>
        <s v="Карусель"/>
        <s v="Мираторг"/>
        <s v="Мосмарт"/>
        <s v="Перекресток"/>
        <s v="Гиперглобус"/>
        <s v="Лента"/>
        <s v="Метро"/>
        <s v="Билла"/>
        <s v="Пятерочка"/>
        <s v="О'кей"/>
        <s v="Ароматный Мир"/>
        <s v="Магнит"/>
        <s v="Седьмой Континент"/>
        <s v="Ашан"/>
        <s v="Азбука Вкуса"/>
      </sharedItems>
    </cacheField>
    <cacheField name="id клиента" numFmtId="0">
      <sharedItems containsSemiMixedTypes="0" containsString="0" containsNumber="1" containsInteger="1" minValue="1" maxValue="499"/>
    </cacheField>
    <cacheField name="Категория" numFmtId="0">
      <sharedItems count="20">
        <s v="Сахар"/>
        <s v="Соль"/>
        <s v="Печенье"/>
        <s v="Макароны"/>
        <s v="Овощи"/>
        <s v="Сок"/>
        <s v="Рыба"/>
        <s v="Кофе"/>
        <s v="Чай"/>
        <s v="Йогурт"/>
        <s v="Мясо"/>
        <s v="Сыр"/>
        <s v="Фрукты"/>
        <s v="Рис"/>
        <s v="Чипсы"/>
        <s v="Молоко"/>
        <s v="Хлеб"/>
        <s v="Конфеты"/>
        <s v="Крупа"/>
        <s v="Колбаса"/>
      </sharedItems>
    </cacheField>
    <cacheField name="Средняя цена в категории за шт" numFmtId="165">
      <sharedItems containsSemiMixedTypes="0" containsString="0" containsNumber="1" minValue="249.02380952380952" maxValue="300.31818181818181"/>
    </cacheField>
    <cacheField name="Выгода для клиента" numFmtId="9">
      <sharedItems containsSemiMixedTypes="0" containsString="0" containsNumber="1" minValue="-0.81562185719074753" maxValue="1.0078401376804664"/>
    </cacheField>
    <cacheField name="поставщик" numFmtId="0">
      <sharedItems count="78">
        <s v="Продимекс"/>
        <s v="Илецкая"/>
        <s v="Юбилейное"/>
        <s v="Борилла"/>
        <s v="Зеленая грядка"/>
        <s v="Фруктовый сад"/>
        <s v="Меридиан"/>
        <s v="Jacobs"/>
        <s v="Greenfield"/>
        <s v="Ростагроэкспорт"/>
        <s v="Агрокомплекс"/>
        <s v="Сладов"/>
        <s v="Сава"/>
        <s v="Экстра"/>
        <s v="Lipton"/>
        <s v="Мираторг"/>
        <s v="Паста Зара"/>
        <s v="Карат"/>
        <s v="Экзотик"/>
        <s v="Макфа"/>
        <s v="Белый Злат"/>
        <s v="President"/>
        <s v="Pringles"/>
        <s v="Простоквашино"/>
        <s v="Хлебный Дом"/>
        <s v="Овощной ряд"/>
        <s v="Санта Бремор"/>
        <s v="Рот Фронт"/>
        <s v="Добрый"/>
        <s v="Роллтон"/>
        <s v="Агро-Альянс"/>
        <s v="КДВ"/>
        <s v="Сады Придонья"/>
        <s v="Эрманн"/>
        <s v="Мистраль"/>
        <s v="Бабаевский"/>
        <s v="Белогорье"/>
        <s v="Снежана"/>
        <s v="Дарница"/>
        <s v="Черная Карта"/>
        <s v="Окраина"/>
        <s v="Домик в деревне"/>
        <s v="Дымов"/>
        <s v="Чудо"/>
        <s v="Lay's"/>
        <s v="Русский сахар"/>
        <s v="Посиделкино"/>
        <s v="Сырная долина"/>
        <s v="Тесс"/>
        <s v="Rich"/>
        <s v="Фрукты-Ягоды"/>
        <s v="Каравай"/>
        <s v="Ахмад"/>
        <s v="Беллакт"/>
        <s v="Русское море"/>
        <s v="Активиа"/>
        <s v="Гавриш"/>
        <s v="Русский Хлеб"/>
        <s v="Русская картошка"/>
        <s v="Nescafe"/>
        <s v="Балтийский берег"/>
        <s v="Националь"/>
        <s v="Hochland"/>
        <s v="Estrella"/>
        <s v="Славянская"/>
        <s v="Фруктовый Рай"/>
        <s v="Красный Октябрь"/>
        <s v="Увелка"/>
        <s v="Агросахар"/>
        <s v="Салта"/>
        <s v="Славянка"/>
        <s v="Микоян"/>
        <s v="Ярмарка"/>
        <s v="Черкизово"/>
        <s v="Вимм-Билль-Данн"/>
        <s v="Семко"/>
        <s v="Green Garden"/>
        <s v="Tchibo"/>
      </sharedItems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л-во дней с момент арегистрации" numFmtId="0">
      <sharedItems containsSemiMixedTypes="0" containsString="0" containsNumber="1" containsInteger="1" minValue="8" maxValue="866"/>
    </cacheField>
    <cacheField name="Время жизни клиента" numFmtId="1">
      <sharedItems containsSemiMixedTypes="0" containsString="0" containsNumber="1" containsInteger="1" minValue="18" maxValue="30"/>
    </cacheField>
    <cacheField name="страна" numFmtId="0">
      <sharedItems count="6">
        <s v="Узбекистан"/>
        <s v="Беларусь"/>
        <s v="Россия"/>
        <s v="Украина"/>
        <s v="Таджикистан"/>
        <e v="#N/A" u="1"/>
      </sharedItems>
    </cacheField>
    <cacheField name="Месяцы (дата создания чека)" numFmtId="0" databaseField="0">
      <fieldGroup base="5">
        <rangePr groupBy="months" startDate="2023-01-01T00:00:00" endDate="2024-05-23T00:00:00"/>
        <groupItems count="14">
          <s v="&lt;01.01.2023"/>
          <s v="янв"/>
          <s v="февр"/>
          <s v="март"/>
          <s v="апр"/>
          <s v="май"/>
          <s v="июнь"/>
          <s v="июль"/>
          <s v="авг"/>
          <s v="сент"/>
          <s v="окт"/>
          <s v="нояб"/>
          <s v="дек"/>
          <s v="&gt;23.05.2024"/>
        </groupItems>
      </fieldGroup>
    </cacheField>
    <cacheField name="Кварталы (дата создания чека)" numFmtId="0" databaseField="0">
      <fieldGroup base="5">
        <rangePr groupBy="quarters" startDate="2023-01-01T00:00:00" endDate="2024-05-23T00:00:00"/>
        <groupItems count="6">
          <s v="&lt;01.01.2023"/>
          <s v="Кв-л1"/>
          <s v="Кв-л2"/>
          <s v="Кв-л3"/>
          <s v="Кв-л4"/>
          <s v="&gt;23.05.2024"/>
        </groupItems>
      </fieldGroup>
    </cacheField>
    <cacheField name="Годы (дата создания чека)" numFmtId="0" databaseField="0">
      <fieldGroup base="5">
        <rangePr groupBy="years" startDate="2023-01-01T00:00:00" endDate="2024-05-23T00:00:00"/>
        <groupItems count="4">
          <s v="&lt;01.01.2023"/>
          <s v="2023"/>
          <s v="2024"/>
          <s v="&gt;23.05.2024"/>
        </groupItems>
      </fieldGroup>
    </cacheField>
  </cacheFields>
  <extLst>
    <ext xmlns:x14="http://schemas.microsoft.com/office/spreadsheetml/2009/9/main" uri="{725AE2AE-9491-48be-B2B4-4EB974FC3084}">
      <x14:pivotCacheDefinition pivotCacheId="5008604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 Microsoft Office" refreshedDate="45491.815814583337" createdVersion="8" refreshedVersion="8" minRefreshableVersion="3" recordCount="434" xr:uid="{41883967-AE6E-ED4F-BFD6-56D6EAC38341}">
  <cacheSource type="worksheet">
    <worksheetSource name="Таблица3"/>
  </cacheSource>
  <cacheFields count="14">
    <cacheField name="id клиента" numFmtId="0">
      <sharedItems containsSemiMixedTypes="0" containsString="0" containsNumber="1" containsInteger="1" minValue="1" maxValue="499"/>
    </cacheField>
    <cacheField name="номер телефона клиента" numFmtId="0">
      <sharedItems/>
    </cacheField>
    <cacheField name="ФИО" numFmtId="0">
      <sharedItems count="644">
        <s v="Фадей Ефимович Калинин"/>
        <s v="Вера Георгиевна Некрасова"/>
        <s v="Никодим Игоревич Бобров"/>
        <s v="Вера Федоровна Носкова"/>
        <s v="Александра Матвеевна Артемьева"/>
        <s v="Ирина Филипповна Калинина"/>
        <s v="Зоя Кирилловна Брагина"/>
        <s v="Светозар Ефремович Осипов"/>
        <s v="Любовь Георгиевна Мамонтова"/>
        <s v="Август Вячеславович Брагин"/>
        <s v="Мефодий Филиппович Воробьев"/>
        <s v="Влас Юлианович Гурьев"/>
        <s v="Агата Юрьевна Галкина"/>
        <s v="Юлия Леоновна Наумова"/>
        <s v="Лонгин Арсенович Никонов"/>
        <s v="Филимон Федотович Иванов"/>
        <s v="Демид Ерофеевич Кудрявцев"/>
        <s v="Вероника Евгеньевна Федосеева"/>
        <s v="Еремей Демидович Герасимов"/>
        <s v="Лидия Павловна Новикова"/>
        <s v="Феврония Натановна Сорокина"/>
        <s v="Нинель Натановна Лазарева"/>
        <s v="Автоном Антонович Рыбаков"/>
        <s v="Олимпий Иосифович Бирюков"/>
        <s v="Чеслав Виленович Шестаков"/>
        <s v="Карл Алексеевич Виноградов"/>
        <s v="Ульяна Филипповна Кудрявцева"/>
        <s v="Майя Вадимовна Рябова"/>
        <s v="Лукия Ефимовна Тимофеева"/>
        <s v="Полина Николаевна Евдокимова"/>
        <s v="Элеонора Ивановна Королева"/>
        <s v="Юлия Вячеславовна Журавлева"/>
        <s v="Касьян Ефимович Алексеев"/>
        <s v="Феофан Гурьевич Дорофеев"/>
        <s v="Тамара Валериевна Капустина"/>
        <s v="Ратибор Арсеньевич Петров"/>
        <s v="Боян Андреевич Поляков"/>
        <s v="Христофор Ильясович Иванов"/>
        <s v="Сила Денисович Гурьев"/>
        <s v="Лора Болеславовна Потапова"/>
        <s v="Радислав Антонович Федотов"/>
        <s v="Харлампий Игнатович Лукин"/>
        <s v="Анжела Аскольдовна Полякова"/>
        <s v="Юлия Леоновна Филиппова"/>
        <s v="Дементий Антипович Мухин"/>
        <s v="Ия Никифоровна Лапина"/>
        <s v="Майя Борисовна Морозова"/>
        <s v="Татьяна Эльдаровна Самойлова"/>
        <s v="Геннадий Бориславович Стрелков"/>
        <s v="Карп Афанасьевич Фомичев"/>
        <s v="Валентина Львовна Кондратьева"/>
        <s v="Евдокия Егоровна Абрамова"/>
        <s v="Валентина Захаровна Боброва"/>
        <s v="Василиса Святославовна Горшкова"/>
        <s v="Эмилия Руслановна Шарапова"/>
        <s v="Алина Михайловна Шестакова "/>
        <s v="Агата Геннадьевна Колесникова"/>
        <s v="Евгения Викторовна Панова"/>
        <s v="Ипатий Устинович Зимин"/>
        <s v="Регина Сергеевна Ефимова"/>
        <s v="Регина Сергеевна Чернова"/>
        <s v="Бажен Дмитриевич Исаков"/>
        <s v="Иванна Наумовна Иванова"/>
        <s v="Капитон Харитонович Родионов"/>
        <s v="Капитон Феликсович Кабанов"/>
        <s v="Галина Кирилловна Прохорова"/>
        <s v="Панфил Федотович Шаров"/>
        <s v="Сократ Юльевич Афанасьев"/>
        <s v="Измаил Глебович Пестов"/>
        <s v="Милица Захаровна Ильина"/>
        <s v="Вера Ждановна Лыткина"/>
        <s v="Аггей Терентьевич Волков"/>
        <s v="Владилен Иосифович Третьяков"/>
        <s v="Ладимир Гурьевич Егоров"/>
        <s v="Эммануил Ааронович Кошелев"/>
        <s v="Сидор Вячеславович Зиновьев"/>
        <s v="Регина Кирилловна Нестерова"/>
        <s v="Антип Ильясович Силин"/>
        <s v="Зоя Егоровна Третьякова"/>
        <s v="Виктор Жанович Никифоров"/>
        <s v="Ратибор Андреевич Маслов"/>
        <s v="Никифор Фомич Жуков"/>
        <s v="Татьяна Михайловна Новикова"/>
        <s v="Виктор Марсович Игнатов"/>
        <s v="Елизавета Эдуардовна Абрамова"/>
        <s v="Чеслав Бориславович Мамонтов"/>
        <s v="Епифан Ильич Ефремов"/>
        <s v="Леонид Арсенович Давыдов"/>
        <s v="Алина Алексеевна Медведева"/>
        <s v="Ангелина Максимовна Федотова"/>
        <s v="Зинаида Ивановна Николаева"/>
        <s v="Тимур Валерьянович Дорофеев"/>
        <s v="Александра Владиславовна Беляева"/>
        <s v="Эмилия Олеговна Калинина"/>
        <s v="тов. Копылова Жанна Архиповна"/>
        <s v="Акулина Алексеевна Князева"/>
        <s v="Януарий Феликсович Евдокимов"/>
        <s v="Родион Данилович Соловьев"/>
        <s v="Назар Августович Назаров"/>
        <s v="Василиса Болеславовна Кудряшова"/>
        <s v="Софон Якубович Лазарев"/>
        <s v="Никодим Виленович Бобылев"/>
        <s v="Василиса Матвеевна Трофимова"/>
        <s v="Наина Филипповна Горбунова"/>
        <s v="Натан Всеволодович Блинов"/>
        <s v="Светозар Харлампьевич Никитин"/>
        <s v="Фрол Авдеевич Фадеев"/>
        <s v="Вадим Юлианович Ермаков"/>
        <s v="Анжела Филипповна Новикова"/>
        <s v="Лука Харлампьевич Белозеров"/>
        <s v="Евсей Гертрудович Гурьев"/>
        <s v="Феофан Бориславович Королев"/>
        <s v="Марфа Игоревна Бурова"/>
        <s v="Прокл Тимурович Александров"/>
        <s v="Раиса Станиславовна Чернова"/>
        <s v="Фёкла Феликсовна Харитонова"/>
        <s v="Арефий Анатольевич Лазарев"/>
        <s v="Любомир Гертрудович Брагин"/>
        <s v="Маргарита Ждановна Зуева"/>
        <s v="Авдей Брониславович Владимиров"/>
        <s v="Валерьян Иосипович Кириллов"/>
        <s v="Анастасия Натановна Тимофеева"/>
        <s v="Мария Кузьминична Борисова"/>
        <s v="Самуил Зиновьевич Фокин"/>
        <s v="Ефрем Даниилович Зайцев"/>
        <s v="Арсений Вилорович Лобанов"/>
        <s v="Евпраксия Олеговна Родионова"/>
        <s v="Фома Викентьевич Вишняков"/>
        <s v="Ольга Ждановна Носкова"/>
        <s v="Аверьян Валерьевич Жданов"/>
        <s v="Павел Игнатович Филиппов"/>
        <s v="Эрнест Антипович Лапин"/>
        <s v="Таисия Леонидовна Зыкова"/>
        <s v="Василиса Леоновна Назарова"/>
        <s v="Филипп Елисеевич Авдеев"/>
        <s v="Милован Георгиевич Васильев"/>
        <s v="Лаврентий Артемьевич Копылов"/>
        <s v="Сократ Анатольевич Маслов"/>
        <s v="Федосий Феоктистович Савельев"/>
        <s v="Ипполит Яковлевич Гущин"/>
        <s v="Спиридон Чеславович Абрамов"/>
        <s v="Евфросиния Феликсовна Тихонова"/>
        <s v="Оксана Александровна Сазонова"/>
        <s v="Нина Семеновна Кулакова"/>
        <s v="Анна Альбертовна Никифорова"/>
        <s v="Христофор Авдеевич Щукин"/>
        <s v="Лев Тимурович Русаков"/>
        <s v="Глафира Николаевна Мельникова"/>
        <s v="Мина Гавриилович Якушев"/>
        <s v="тов. Степанова Синклитикия Александровна"/>
        <s v="Жанна Вадимовна Федорова"/>
        <s v="Евфросиния Петровна Чернова"/>
        <s v="Кир Васильевич Горбунов"/>
        <s v="Гостомысл Игоревич Зуев"/>
        <s v="Любовь Романовна Данилова"/>
        <s v="Лев Феодосьевич Калинин"/>
        <s v="Марк Яковлевич Корнилов"/>
        <s v="Таисия Богдановна Якушева"/>
        <s v="Жанна Семеновна Самойлова"/>
        <s v="Валерия Владимировна Медведева"/>
        <s v="Филимон Ефимьевич Беляков"/>
        <s v="Аверкий Зиновьевич Миронов"/>
        <s v="Валерия Семеновна Потапова"/>
        <s v="Феврония Геннадьевна Сорокина"/>
        <s v="Любовь Альбертовна Одинцова"/>
        <s v="Спиридон Владленович Воронцов"/>
        <s v="Алевтина Михайловна Зыкова"/>
        <s v="Евпраксия Ждановна Максимова"/>
        <s v="Анжела Ивановна Григорьева"/>
        <s v="Агафья Юрьевна Маслова"/>
        <s v="Флорентин Демьянович Родионов"/>
        <s v="Анжелика Валериевна Рожкова"/>
        <s v="Виктория Наумовна Никитина"/>
        <s v="Полина Евгеньевна Брагина"/>
        <s v="Алла Эльдаровна Суханова"/>
        <s v="Юрий Августович Исаков"/>
        <s v="Конон Валентинович Владимиров"/>
        <s v="Елисей Игнатович Лобанов"/>
        <s v="Симон Иосипович Белов"/>
        <s v="Маргарита Артемовна Рожкова"/>
        <s v="Андрон Валерьевич Морозов"/>
        <s v="Иванна Захаровна Сергеева"/>
        <s v="Модест Захарьевич Русаков"/>
        <s v="Екатерина Леоновна Шарова"/>
        <s v="Лука Витальевич Цветков"/>
        <s v="Зосима Якубович Мясников"/>
        <s v="Агафья Артемовна Бирюкова"/>
        <s v="Климент Гурьевич Савельев"/>
        <s v="Валентина Николаевна Волкова"/>
        <s v="Автоном Терентьевич Филиппов"/>
        <s v="Адриан Фролович Абрамов"/>
        <s v="Борислав Фролович Самсонов"/>
        <s v="Светлана Захаровна Сысоева"/>
        <s v="Ия Робертовна Белова"/>
        <s v="Борис Власович Лукин"/>
        <s v="Никанор Феодосьевич Воронов"/>
        <s v="Александр Архипович Гущин"/>
        <s v="Антип Тихонович Большаков"/>
        <s v="Жанна Рубеновна Костина"/>
        <s v="Милан Архипович Устинов"/>
        <s v="Алла Петровна Муравьева"/>
        <s v="Давыд Фёдорович Белоусов"/>
        <s v="Софон Авдеевич Никонов"/>
        <s v="Глеб Елизарович Фокин"/>
        <s v="Евграф Исидорович Устинов"/>
        <s v="Ирина Анатольевна Васильева"/>
        <s v="Герман Арсеньевич Калинин"/>
        <s v="Юлия Кузьминична Капустина"/>
        <s v="Станислав Архипович Суханов"/>
        <s v="Никита Венедиктович Третьяков"/>
        <s v="Александра Валентиновна Журавлева"/>
        <s v="Алевтина Архиповна Ефимова"/>
        <s v="Вероника Руслановна Ефремова"/>
        <s v="Павел Ермилович Красильников"/>
        <s v="Раиса Кузьминична Гуляева"/>
        <s v="Василиса Юрьевна Маркова"/>
        <s v="Николай Гавриилович Савин"/>
        <s v="Елена Валериевна Максимова"/>
        <s v="Богдан Харитонович Никифоров"/>
        <s v="Велимир Игоревич Макаров"/>
        <s v="Аполлинарий Фомич Тимофеев"/>
        <s v="Потап Егорович Лапин"/>
        <s v="Никита Виленович Степанов"/>
        <s v="Агап Валерьевич Логинов"/>
        <s v="Людмила Олеговна Исакова"/>
        <s v="Ярослав Анатольевич Вишняков"/>
        <s v="Чеслав Аверьянович Нестеров"/>
        <s v="Валерьян Федосеевич Цветков"/>
        <s v="Матвей Адамович Богданов"/>
        <s v="Алина Феликсовна Владимирова"/>
        <s v="Лора Вадимовна Турова"/>
        <s v="Мирон Давидович Горбачев"/>
        <s v="Юлия Геннадиевна Белякова"/>
        <s v="Ярослав Тихонович Ермаков"/>
        <s v="Эраст Терентьевич Баранов"/>
        <s v="Вероника Геннадьевна Воронова"/>
        <s v="Ия Ивановна Назарова"/>
        <s v="Любомир Архипович Пономарев"/>
        <s v="Елизавета Яковлевна Лапина"/>
        <s v="Людмила Владимировна Гурьева"/>
        <s v="Фёкла Натановна Дементьева"/>
        <s v="Иванна Макаровна Маслова"/>
        <s v="Клавдия Богдановна Ковалева"/>
        <s v="Ратмир Артемьевич Евсеев"/>
        <s v="Клавдия Константиновна Хохлова"/>
        <s v="Анастасия Альбертовна Фролова"/>
        <s v="Василиса Аскольдовна Федосеева"/>
        <s v="Евгения Георгиевна Рожкова"/>
        <s v="Ксения Кузьминична Авдеева"/>
        <s v="Елена Эдуардовна Кудряшова"/>
        <s v="Константин Ефимьевич Колесников"/>
        <s v="Евпраксия Федоровна Фомина"/>
        <s v="Дмитрий Трифонович Денисов"/>
        <s v="Пелагея Антоновна Цветкова"/>
        <s v="Амос Владиславович Давыдов"/>
        <s v="Аникей Венедиктович Лазарев"/>
        <s v="Антонина Павловна Фомина"/>
        <s v="Ираида Феликсовна Белоусова"/>
        <s v="Кира Степановна Рогова"/>
        <s v="Севастьян Валерьевич Кузнецов"/>
        <s v="Ираида Егоровна Родионова"/>
        <s v="Орест Августович Шубин"/>
        <s v="Марфа Викторовна Сорокина"/>
        <s v="Лариса Степановна Гурьева"/>
        <s v="Олимпиада Львовна Михайлова"/>
        <s v="Савватий Богданович Фролов"/>
        <s v="Евфросиния Тимофеевна Миронова"/>
        <s v="Пантелеймон Трофимович Назаров"/>
        <s v="Любим Зиновьевич Брагин"/>
        <s v="Вероника Сергеевна Блинова"/>
        <s v="Прасковья Яковлевна Белоусова"/>
        <s v="Родион Яковлевич Коновалов"/>
        <s v="София Ильинична Артемьева"/>
        <s v="Серафим Дорофеевич Дьячков"/>
        <s v="Боян Дорофеевич Калашников"/>
        <s v="Синклитикия Никифоровна Овчинникова"/>
        <s v="Елизар Архипович Щербаков"/>
        <s v="Любовь Павловна Капустина"/>
        <s v="Арсений Ермолаевич Емельянов"/>
        <s v="Мария Анатольевна Смирнова"/>
        <s v="Эдуард Фадеевич Сергеев"/>
        <s v="Анастасия Игоревна Белова"/>
        <s v="Демид Антонович Мясников"/>
        <s v="Феврония Антоновна Кулагина"/>
        <s v="Дарья Алексеевна Ермакова"/>
        <s v="Элеонора Дмитриевна Шестакова"/>
        <s v="Михей Феликсович Лихачев"/>
        <s v="Ираклий Изотович Авдеев"/>
        <s v="Прасковья Павловна Кононова"/>
        <s v="Любомир Валерианович Туров"/>
        <s v="Панкратий Теймуразович Сергеев"/>
        <s v="Татьяна Павловна Павлова"/>
        <s v="Силантий Адамович Поляков"/>
        <s v="Родион Харитонович Герасимов"/>
        <s v="Эмилия Вадимовна Александрова"/>
        <s v="Нинель Кузьминична Журавлева"/>
        <s v="Ксения Максимовна Маркова"/>
        <s v="Ипполит Артурович Фомичев"/>
        <s v="Галактион Жанович Новиков"/>
        <s v="Алевтина Ефимовна Белякова"/>
        <s v="Евгения Григорьевна Куликова"/>
        <s v="Марина Рудольфовна Кошелева"/>
        <s v="Пахом Даниилович Кузьмин"/>
        <s v="Феврония Николаевна Морозова"/>
        <s v="Дарья Степановна Потапова"/>
        <s v="Орест Артемьевич Владимиров"/>
        <s v="Никита Артурович Калинин"/>
        <s v="Зоя Вячеславовна Панова"/>
        <s v="Лука Игнатьевич Власов"/>
        <s v="Лавр Харлампович Беляков"/>
        <s v="Прасковья Петровна Дементьева"/>
        <s v="Евдокия Ефимовна Карпова"/>
        <s v="Корнил Адрианович Комиссаров"/>
        <s v="Алексей Трифонович Блинов"/>
        <s v="Кира Натановна Орехова"/>
        <s v="Рубен Димитриевич Веселов"/>
        <s v="Валентина Кирилловна Семенова"/>
        <s v="Аристарх Евсеевич Журавлев"/>
        <s v="Татьяна Аркадьевна Силина"/>
        <s v="Николай Феоктистович Дроздов"/>
        <s v="Радислав Герасимович Колобов"/>
        <s v="Мартын Августович Баранов"/>
        <s v="Алла Геннадьевна Фомина"/>
        <s v="Эмилия Тарасовна Копылова"/>
        <s v="Адриан Чеславович Власов"/>
        <s v="Ульяна Артемовна Григорьева"/>
        <s v="Давыд Филатович Мухин"/>
        <s v="Аггей Валентинович Артемьев"/>
        <s v="Антонина Борисовна Жданова"/>
        <s v="Захар Феофанович Маслов"/>
        <s v="Станислав Ильясович Ширяев"/>
        <s v="Наталья Геннадьевна Колесникова"/>
        <s v="Степан Егорович Ермаков"/>
        <s v="Анастасия Станиславовна Маслова"/>
        <s v="Марфа Георгиевна Титова"/>
        <s v="Мартьян Августович Копылов"/>
        <s v="Сила Гордеевич Рогов"/>
        <s v="Леон Аверьянович Захаров"/>
        <s v="Захар Артемьевич Воробьев"/>
        <s v="Вадим Артёмович Анисимов"/>
        <s v="Андроник Ефимьевич Михеев"/>
        <s v="Маргарита Артемовна Лаврентьева"/>
        <s v="Измаил Глебович Зыков"/>
        <s v="Элеонора Робертовна Щукина"/>
        <s v="Амвросий Артемьевич Гаврилов"/>
        <s v="Феврония Юрьевна Шубина"/>
        <s v="Лора Георгиевна Никитина"/>
        <s v="Максим Анатольевич Семенов"/>
        <s v="Алевтина Максимовна Горбунова"/>
        <s v="Жанна Станиславовна Семенова"/>
        <s v="Виктория Ильинична Соколова"/>
        <s v="Ия Рубеновна Новикова"/>
        <s v="Матвей Трифонович Гаврилов"/>
        <s v="Творимир Демидович Пономарев"/>
        <s v="Екатерина Рудольфовна Кулакова"/>
        <s v="Кира Дмитриевна Соколова"/>
        <s v="Ростислав Августович Новиков"/>
        <s v="Евстафий Чеславович Моисеев"/>
        <s v="Елизавета Артемовна Данилова"/>
        <s v="Фаина Аркадьевна Веселова"/>
        <s v="Алевтина Егоровна Кузнецова"/>
        <s v="Гостомысл Фомич Одинцов"/>
        <s v="Клавдия Феликсовна Миронова"/>
        <s v="Марфа Эдуардовна Макарова"/>
        <s v="Елизар Харлампьевич Мамонтов"/>
        <s v="Октябрина Павловна Зимина"/>
        <s v="Анжелика Наумовна Васильева"/>
        <s v="Эммануил Валерьевич Королев"/>
        <s v="Ираида Александровна Лыткина"/>
        <s v="Феврония Даниловна Фомичева"/>
        <s v="Раиса Эльдаровна Баранова"/>
        <s v="Анна Филипповна Ефимова"/>
        <s v="Трифон Зиновьевич Зуев"/>
        <s v="Таисия Яковлевна Нестерова"/>
        <s v="Ирина Макаровна Шарова"/>
        <s v="Элеонора Юрьевна Кононова"/>
        <s v="Любовь Богдановна Новикова"/>
        <s v="Полина Михайловна Русакова"/>
        <s v="Всеслав Эдуардович Ермаков"/>
        <s v="Гордей Матвеевич Медведев"/>
        <s v="Алевтина Алексеевна Исакова"/>
        <s v="Фома Гордеевич Мартынов"/>
        <s v="Майя Богдановна Петрова"/>
        <s v="Анна Мироновна Бобылева"/>
        <s v="Влас Алексеевич Кудряшов"/>
        <s v="Фома Вилорович Миронов"/>
        <s v="Харлампий Демьянович Алексеев"/>
        <s v="Клавдия Борисовна Горшкова"/>
        <s v="Сократ Ануфриевич Григорьев"/>
        <s v="Зоя Вячеславовна Овчинникова"/>
        <s v="Ксения Дмитриевна Титова"/>
        <s v="Платон Андреевич Князев"/>
        <s v="Марина Наумовна Меркушева"/>
        <s v="Светлана Даниловна Якушева"/>
        <s v="Ираида Ефимовна Тихонова"/>
        <s v="Иванна Юрьевна Воробьева"/>
        <s v="Любомир Ермолаевич Стрелков"/>
        <s v="Галина Семеновна Петухова"/>
        <s v="Пелагея Юльевна Кириллова"/>
        <s v="Еремей Бориславович Воронов"/>
        <s v="Александра Геннадиевна Филатова"/>
        <s v="Марфа Архиповна Белоусова"/>
        <s v="Эммануил Филимонович Захаров"/>
        <s v="Амвросий Богданович Абрамов"/>
        <s v="Викентий Герасимович Волков"/>
        <s v="Анисим Евсеевич Одинцов"/>
        <s v="Никодим Арсенович Потапов"/>
        <s v="Алла Рудольфовна Сидорова"/>
        <s v="Агата Олеговна Мартынова"/>
        <s v="Наина Эдуардовна Стрелкова"/>
        <s v="Ипат Дмитриевич Панов"/>
        <s v="Творимир Артурович Гришин"/>
        <s v="Вера Владиславовна Лаврентьева"/>
        <s v="Леон Иосипович Корнилов"/>
        <s v="Вера Вячеславовна Игнатова"/>
        <s v="Лора Наумовна Михайлова"/>
        <s v="Феликс Ааронович Яковлев"/>
        <s v="Игорь Андреевич Емельянов"/>
        <s v="Любосмысл Тихонович Веселов"/>
        <s v="Ольга Аскольдовна Данилова"/>
        <s v="Эмилия Болеславовна Цветкова"/>
        <s v="Милован Денисович Константинов"/>
        <s v="Светлана Семеновна Николаева"/>
        <s v="Людмила Борисовна Иванова"/>
        <s v="Амос Гордеевич Евсеев"/>
        <s v="Якуб Филатович Молчанов"/>
        <s v="Кузьма Исидорович Афанасьев"/>
        <s v="Лариса Романовна Крюкова"/>
        <s v="Олимпий Жанович Авдеев"/>
        <s v="Анжела Аскольдовна Воробьева"/>
        <s v="Жанна Кузьминична Белоусова"/>
        <s v="Амвросий Игнатович Юдин"/>
        <s v="Евдокия Эдуардовна Соловьева"/>
        <s v="Лидия Андреевна Крюкова"/>
        <s v="Носкова Вера Федоровна" u="1"/>
        <s v="Калинина Ирина Филипповна" u="1"/>
        <s v="Осипов Светозар Ефремович" u="1"/>
        <s v="Гурьев Влас Юлианович" u="1"/>
        <s v="Кудрявцев Демид Ерофеевич" u="1"/>
        <s v="Герасимов Еремей Демидович" u="1"/>
        <s v="Новикова Лидия Павловна" u="1"/>
        <s v="Сорокина Феврония Натановна" u="1"/>
        <s v="г-н Рыбаков Автоном Антонович" u="1"/>
        <s v="Бирюков Олимпий Иосифович" u="1"/>
        <s v="Виноградов Карл Алексеевич" u="1"/>
        <s v="Кудрявцева Ульяна Филипповна" u="1"/>
        <s v="Алексеев Касьян Ефимович" u="1"/>
        <s v="Капустина Тамара Валериевна" u="1"/>
        <s v="Поляков Боян Андреевич" u="1"/>
        <s v="Иванов Христофор Ильясович" u="1"/>
        <s v="Федотов Радислав Антонович" u="1"/>
        <s v="Лукин Харлампий Игнатович" u="1"/>
        <s v="Полякова Анжела Аскольдовна" u="1"/>
        <s v="Филиппова Юлия Леоновна" u="1"/>
        <s v="Морозова Майя Борисовна" u="1"/>
        <s v="Самойлова Татьяна Эльдаровна" u="1"/>
        <s v="Стрелков Геннадий Бориславович" u="1"/>
        <s v="Кондратьева Валентина Львовна" u="1"/>
        <s v="Абрамова Евдокия Егоровна" u="1"/>
        <s v="Горшкова Василиса Святославовна" u="1"/>
        <s v="Алина Михайловна Шестакова" u="1"/>
        <s v="Панова Евгения Викторовна" u="1"/>
        <s v="Пестов Измаил Глебович" u="1"/>
        <s v="Ильина Милица Захаровна" u="1"/>
        <s v="Лыткина Вера Ждановна" u="1"/>
        <s v="Силин Антип Ильясович" u="1"/>
        <s v="Жуков Никифор Фомич" u="1"/>
        <s v="Абрамова Елизавета Эдуардовна" u="1"/>
        <s v="Ефремов Епифан Ильич" u="1"/>
        <s v="Медведева Алина Алексеевна" u="1"/>
        <s v="Федотова Ангелина Максимовна" u="1"/>
        <s v="Николаева Зинаида Ивановна" u="1"/>
        <s v="Дорофеев Тимур Валерьянович" u="1"/>
        <s v="Князева Акулина Алексеевна" u="1"/>
        <s v="Евдокимов Януарий Феликсович" u="1"/>
        <s v="Соловьев Родион Данилович" u="1"/>
        <s v="Кудряшова Василиса Болеславовна" u="1"/>
        <s v="Лазарев Софон Якубович" u="1"/>
        <s v="Бобылев Никодим Виленович" u="1"/>
        <s v="Трофимова Василиса Матвеевна" u="1"/>
        <s v="Горбунова Наина Филипповна" u="1"/>
        <s v="Блинов Натан Всеволодович" u="1"/>
        <s v="Никитин Светозар Харлампьевич" u="1"/>
        <s v="Ермаков Вадим Юлианович" u="1"/>
        <s v="Белозеров Лука Харлампьевич" u="1"/>
        <s v="Гурьев Евсей Гертрудович" u="1"/>
        <s v="Королев Феофан Бориславович" u="1"/>
        <s v="Бурова Марфа Игоревна" u="1"/>
        <s v="Лазарев Арефий Анатольевич" u="1"/>
        <s v="Брагин Любомир Гертрудович" u="1"/>
        <s v="Кириллов Валерьян Иосипович" u="1"/>
        <s v="Тимофеева Анастасия Натановна" u="1"/>
        <s v="Зайцев Ефрем Даниилович" u="1"/>
        <s v="Родионова Евпраксия Олеговна" u="1"/>
        <s v="Вишняков Фома Викентьевич" u="1"/>
        <s v="Носкова Ольга Ждановна" u="1"/>
        <s v="Жданов Аверьян Валерьевич" u="1"/>
        <s v="Филиппов Павел Игнатович" u="1"/>
        <s v="Лапин Эрнест Антипович" u="1"/>
        <s v="Зыкова Таисия Леонидовна" u="1"/>
        <s v="Авдеев Филипп Елисеевич" u="1"/>
        <s v="Васильев Милован Георгиевич" u="1"/>
        <s v="г-н Копылов Лаврентий Артемьевич" u="1"/>
        <s v="Маслов Сократ Анатольевич" u="1"/>
        <s v="г-н Савельев Федосий Феоктистович" u="1"/>
        <s v="Гущин Ипполит Яковлевич" u="1"/>
        <s v="Тихонова Евфросиния Феликсовна" u="1"/>
        <s v="Сазонова Оксана Александровна" u="1"/>
        <s v="Кулакова Нина Семеновна" u="1"/>
        <s v="Русаков Лев Тимурович" u="1"/>
        <s v="Якушев Мина Гавриилович" u="1"/>
        <s v="Федорова Жанна Вадимовна" u="1"/>
        <s v="Зуев Гостомысл Игоревич" u="1"/>
        <s v="Калинин Лев Феодосьевич" u="1"/>
        <s v="Самойлова Жанна Семеновна" u="1"/>
        <s v="Миронов Аверкий Зиновьевич" u="1"/>
        <s v="Сорокина Феврония Геннадьевна" u="1"/>
        <s v="Максимова Евпраксия Ждановна" u="1"/>
        <s v="Маслова Агафья Юрьевна" u="1"/>
        <s v="Брагина Полина Евгеньевна" u="1"/>
        <s v="Суханова Алла Эльдаровна" u="1"/>
        <s v="Белов Симон Иосипович" u="1"/>
        <s v="Рожкова Маргарита Артемовна" u="1"/>
        <s v="Русаков Модест Захарьевич" u="1"/>
        <s v="Шарова Екатерина Леоновна" u="1"/>
        <s v="Цветков Лука Витальевич" u="1"/>
        <s v="Мясников Зосима Якубович" u="1"/>
        <s v="Бирюкова Агафья Артемовна" u="1"/>
        <s v="Савельев Климент Гурьевич" u="1"/>
        <s v="Волкова Валентина Николаевна" u="1"/>
        <s v="Абрамов Адриан Фролович" u="1"/>
        <s v="Самсонов Борислав Фролович" u="1"/>
        <s v="Сысоева Светлана Захаровна" u="1"/>
        <s v="Лукин Борис Власович" u="1"/>
        <s v="Большаков Антип Тихонович" u="1"/>
        <s v="Костина Жанна Рубеновна" u="1"/>
        <s v="Устинов Милан Архипович" u="1"/>
        <s v="Муравьева Алла Петровна" u="1"/>
        <s v="Никонов Софон Авдеевич" u="1"/>
        <s v="Фокин Глеб Елизарович" u="1"/>
        <s v="Устинов Евграф Исидорович" u="1"/>
        <s v="Суханов Станислав Архипович" u="1"/>
        <s v="Журавлева Александра Валентиновна" u="1"/>
        <s v="Красильников Павел Ермилович" u="1"/>
        <s v="Гуляева Раиса Кузьминична" u="1"/>
        <s v="Маркова Василиса Юрьевна" u="1"/>
        <s v="Максимова Елена Валериевна" u="1"/>
        <s v="Никифоров Богдан Харитонович" u="1"/>
        <s v="Тимофеев Аполлинарий Фомич" u="1"/>
        <s v="Исакова Людмила Олеговна" u="1"/>
        <s v="Вишняков Ярослав Анатольевич" u="1"/>
        <s v="Нестеров Чеслав Аверьянович" u="1"/>
        <s v="Владимирова Алина Феликсовна" u="1"/>
        <s v="Ермаков Ярослав Тихонович" u="1"/>
        <s v="Баранов Эраст Терентьевич" u="1"/>
        <s v="Назарова Ия Ивановна" u="1"/>
        <s v="Гурьева Людмила Владимировна" u="1"/>
        <s v="Маслова Иванна Макаровна" u="1"/>
        <s v="Евсеев Ратмир Артемьевич" u="1"/>
        <s v="Федосеева Василиса Аскольдовна" u="1"/>
        <s v="Давыдов Амос Владиславович" u="1"/>
        <s v="Лазарев Аникей Венедиктович" u="1"/>
        <s v="Фомина Антонина Павловна" u="1"/>
        <s v="Кузнецов Севастьян Валерьевич" u="1"/>
        <s v="Шубин Орест Августович" u="1"/>
        <s v="Сорокина Марфа Викторовна" u="1"/>
        <s v="Назаров Пантелеймон Трофимович" u="1"/>
        <s v="Артемьева София Ильинична" u="1"/>
        <s v="Дьячков Серафим Дорофеевич" u="1"/>
        <s v="Ермакова Дарья Алексеевна" u="1"/>
        <s v="Шестакова Элеонора Дмитриевна" u="1"/>
        <s v="Кононова Прасковья Павловна" u="1"/>
        <s v="Сергеев Панкратий Теймуразович" u="1"/>
        <s v="Поляков Силантий Адамович" u="1"/>
        <s v="Герасимов Родион Харитонович" u="1"/>
        <s v="Маркова Ксения Максимовна" u="1"/>
        <s v="Фомичев Ипполит Артурович" u="1"/>
        <s v="Куликова Евгения Григорьевна" u="1"/>
        <s v="Кошелева Марина Рудольфовна" u="1"/>
        <s v="Морозова Феврония Николаевна" u="1"/>
        <s v="Владимиров Орест Артемьевич" u="1"/>
        <s v="Калинин Никита Артурович" u="1"/>
        <s v="Орехова Кира Натановна" u="1"/>
        <s v="Журавлев Аристарх Евсеевич" u="1"/>
        <s v="Силина Татьяна Аркадьевна" u="1"/>
        <s v="Копылова Эмилия Тарасовна" u="1"/>
        <s v="Власов Адриан Чеславович" u="1"/>
        <s v="Григорьева Ульяна Артемовна" u="1"/>
        <s v="Маслов Захар Феофанович" u="1"/>
        <s v="Ермаков Степан Егорович" u="1"/>
        <s v="Маслова Анастасия Станиславовна" u="1"/>
        <s v="Копылов Мартьян Августович" u="1"/>
        <s v="Рогов Сила Гордеевич" u="1"/>
        <s v="Михеев Андроник Ефимьевич" u="1"/>
        <s v="Лаврентьева Маргарита Артемовна" u="1"/>
        <s v="Щукина Элеонора Робертовна" u="1"/>
        <s v="Никитина Лора Георгиевна" u="1"/>
        <s v="Горбунова Алевтина Максимовна" u="1"/>
        <s v="Новикова Ия Рубеновна" u="1"/>
        <s v="Гаврилов Матвей Трифонович" u="1"/>
        <s v="Пономарев Творимир Демидович" u="1"/>
        <s v="Соколова Кира Дмитриевна" u="1"/>
        <s v="Новиков Ростислав Августович" u="1"/>
        <s v="Моисеев Евстафий Чеславович" u="1"/>
        <s v="г-жа Миронова Клавдия Феликсовна" u="1"/>
        <s v="Васильева Анжелика Наумовна" u="1"/>
        <s v="Лыткина Ираида Александровна" u="1"/>
        <s v="Фомичева Феврония Даниловна" u="1"/>
        <s v="Баранова Раиса Эльдаровна" u="1"/>
        <s v="г-жа Ефимова Анна Филипповна" u="1"/>
        <s v="г-н Зуев Трифон Зиновьевич" u="1"/>
        <s v="Нестерова Таисия Яковлевна" u="1"/>
        <s v="Кононова Элеонора Юрьевна" u="1"/>
        <s v="Русакова Полина Михайловна" u="1"/>
        <s v="Ермаков Всеслав Эдуардович" u="1"/>
        <s v="Мартынов Фома Гордеевич" u="1"/>
        <s v="Петрова Майя Богдановна" u="1"/>
        <s v="Бобылева Анна Мироновна" u="1"/>
        <s v="Кудряшов Влас Алексеевич" u="1"/>
        <s v="Миронов Фома Вилорович" u="1"/>
        <s v="Горшкова Клавдия Борисовна" u="1"/>
        <s v="Григорьев Сократ Ануфриевич" u="1"/>
        <s v="Овчинникова Зоя Вячеславовна" u="1"/>
        <s v="Титова Ксения Дмитриевна" u="1"/>
        <s v="Князев Платон Андреевич" u="1"/>
        <s v="Меркушева Марина Наумовна" u="1"/>
        <s v="Якушева Светлана Даниловна" u="1"/>
        <s v="Тихонова Ираида Ефимовна" u="1"/>
        <s v="г-жа Воробьева Иванна Юрьевна" u="1"/>
        <s v="Кириллова Пелагея Юльевна" u="1"/>
        <s v="Абрамов Амвросий Богданович" u="1"/>
        <s v="Волков Викентий Герасимович" u="1"/>
        <s v="Одинцов Анисим Евсеевич" u="1"/>
        <s v="Стрелкова Наина Эдуардовна" u="1"/>
        <s v="Лаврентьева Вера Владиславовна" u="1"/>
        <s v="Корнилов Леон Иосипович" u="1"/>
        <s v="Игнатова Вера Вячеславовна" u="1"/>
        <s v="Михайлова Лора Наумовна" u="1"/>
        <s v="Емельянов Игорь Андреевич" u="1"/>
        <s v="Константинов Милован Денисович" u="1"/>
        <s v="Афанасьев Кузьма Исидорович" u="1"/>
        <s v="Авдеев Олимпий Жанович" u="1"/>
        <s v="Воробьева Анжела Аскольдовна" u="1"/>
        <s v="Белоусова Жанна Кузьминична" u="1"/>
      </sharedItems>
    </cacheField>
    <cacheField name="Программа лояльности клиента" numFmtId="0">
      <sharedItems/>
    </cacheField>
    <cacheField name="Дата регистрации клиента" numFmtId="14">
      <sharedItems containsSemiMixedTypes="0" containsNonDate="0" containsDate="1" containsString="0" minDate="2022-01-01T00:00:00" maxDate="2022-12-30T00:00:00"/>
    </cacheField>
    <cacheField name="Коды телефона" numFmtId="0">
      <sharedItems/>
    </cacheField>
    <cacheField name="Страна клиента" numFmtId="0">
      <sharedItems count="5">
        <s v="Узбекистан"/>
        <s v="Беларусь"/>
        <s v="Россия"/>
        <s v="Украина"/>
        <s v="Таджикистан"/>
      </sharedItems>
    </cacheField>
    <cacheField name="Имя" numFmtId="0">
      <sharedItems count="231">
        <s v="Фадей"/>
        <s v="Вера"/>
        <s v="Никодим"/>
        <s v="Александра"/>
        <s v="Ирина"/>
        <s v="Зоя"/>
        <s v="Светозар"/>
        <s v="Любовь"/>
        <s v="Август"/>
        <s v="Мефодий"/>
        <s v="Влас"/>
        <s v="Агата"/>
        <s v="Юлия"/>
        <s v="Лонгин"/>
        <s v="Филимон"/>
        <s v="Демид"/>
        <s v="Вероника"/>
        <s v="Еремей"/>
        <s v="Лидия"/>
        <s v="Феврония"/>
        <s v="Нинель"/>
        <s v="Автоном"/>
        <s v="Олимпий"/>
        <s v="Чеслав"/>
        <s v="Карл"/>
        <s v="Ульяна"/>
        <s v="Майя"/>
        <s v="Лукия"/>
        <s v="Полина"/>
        <s v="Элеонора"/>
        <s v="Касьян"/>
        <s v="Феофан"/>
        <s v="Тамара"/>
        <s v="Ратибор"/>
        <s v="Боян"/>
        <s v="Христофор"/>
        <s v="Сила"/>
        <s v="Лора"/>
        <s v="Радислав"/>
        <s v="Харлампий"/>
        <s v="Анжела"/>
        <s v="Дементий"/>
        <s v="Ия"/>
        <s v="Татьяна"/>
        <s v="Геннадий"/>
        <s v="Карп"/>
        <s v="Валентина"/>
        <s v="Евдокия"/>
        <s v="Василиса"/>
        <s v="Эмилия"/>
        <s v="Алина"/>
        <s v="Евгения"/>
        <s v="Ипатий"/>
        <s v="Регина"/>
        <s v="Бажен"/>
        <s v="Иванна"/>
        <s v="Капитон"/>
        <s v="Галина"/>
        <s v="Панфил"/>
        <s v="Сократ"/>
        <s v="Измаил"/>
        <s v="Милица"/>
        <s v="Аггей"/>
        <s v="Владилен"/>
        <s v="Ладимир"/>
        <s v="Эммануил"/>
        <s v="Сидор"/>
        <s v="Антип"/>
        <s v="Виктор"/>
        <s v="Никифор"/>
        <s v="Елизавета"/>
        <s v="Епифан"/>
        <s v="Леонид"/>
        <s v="Ангелина"/>
        <s v="Зинаида"/>
        <s v="Тимур"/>
        <s v="тов."/>
        <s v="Акулина"/>
        <s v="Януарий"/>
        <s v="Родион"/>
        <s v="Назар"/>
        <s v="Софон"/>
        <s v="Наина"/>
        <s v="Натан"/>
        <s v="Фрол"/>
        <s v="Вадим"/>
        <s v="Лука"/>
        <s v="Евсей"/>
        <s v="Марфа"/>
        <s v="Прокл"/>
        <s v="Раиса"/>
        <s v="Фёкла"/>
        <s v="Арефий"/>
        <s v="Любомир"/>
        <s v="Маргарита"/>
        <s v="Авдей"/>
        <s v="Валерьян"/>
        <s v="Анастасия"/>
        <s v="Мария"/>
        <s v="Самуил"/>
        <s v="Ефрем"/>
        <s v="Арсений"/>
        <s v="Евпраксия"/>
        <s v="Фома"/>
        <s v="Ольга"/>
        <s v="Аверьян"/>
        <s v="Павел"/>
        <s v="Эрнест"/>
        <s v="Таисия"/>
        <s v="Филипп"/>
        <s v="Милован"/>
        <s v="Лаврентий"/>
        <s v="Федосий"/>
        <s v="Ипполит"/>
        <s v="Спиридон"/>
        <s v="Евфросиния"/>
        <s v="Оксана"/>
        <s v="Нина"/>
        <s v="Анна"/>
        <s v="Лев"/>
        <s v="Глафира"/>
        <s v="Мина"/>
        <s v="Жанна"/>
        <s v="Кир"/>
        <s v="Гостомысл"/>
        <s v="Марк"/>
        <s v="Валерия"/>
        <s v="Аверкий"/>
        <s v="Алевтина"/>
        <s v="Агафья"/>
        <s v="Флорентин"/>
        <s v="Анжелика"/>
        <s v="Виктория"/>
        <s v="Алла"/>
        <s v="Юрий"/>
        <s v="Конон"/>
        <s v="Елисей"/>
        <s v="Симон"/>
        <s v="Андрон"/>
        <s v="Модест"/>
        <s v="Екатерина"/>
        <s v="Зосима"/>
        <s v="Климент"/>
        <s v="Адриан"/>
        <s v="Борислав"/>
        <s v="Светлана"/>
        <s v="Борис"/>
        <s v="Никанор"/>
        <s v="Александр"/>
        <s v="Милан"/>
        <s v="Давыд"/>
        <s v="Глеб"/>
        <s v="Евграф"/>
        <s v="Герман"/>
        <s v="Станислав"/>
        <s v="Никита"/>
        <s v="Николай"/>
        <s v="Елена"/>
        <s v="Богдан"/>
        <s v="Велимир"/>
        <s v="Аполлинарий"/>
        <s v="Потап"/>
        <s v="Агап"/>
        <s v="Людмила"/>
        <s v="Ярослав"/>
        <s v="Матвей"/>
        <s v="Мирон"/>
        <s v="Эраст"/>
        <s v="Клавдия"/>
        <s v="Ратмир"/>
        <s v="Ксения"/>
        <s v="Константин"/>
        <s v="Дмитрий"/>
        <s v="Пелагея"/>
        <s v="Амос"/>
        <s v="Аникей"/>
        <s v="Антонина"/>
        <s v="Ираида"/>
        <s v="Кира"/>
        <s v="Севастьян"/>
        <s v="Орест"/>
        <s v="Лариса"/>
        <s v="Олимпиада"/>
        <s v="Савватий"/>
        <s v="Пантелеймон"/>
        <s v="Любим"/>
        <s v="Прасковья"/>
        <s v="София"/>
        <s v="Серафим"/>
        <s v="Синклитикия"/>
        <s v="Елизар"/>
        <s v="Эдуард"/>
        <s v="Дарья"/>
        <s v="Михей"/>
        <s v="Ираклий"/>
        <s v="Панкратий"/>
        <s v="Силантий"/>
        <s v="Галактион"/>
        <s v="Марина"/>
        <s v="Пахом"/>
        <s v="Лавр"/>
        <s v="Корнил"/>
        <s v="Алексей"/>
        <s v="Рубен"/>
        <s v="Аристарх"/>
        <s v="Мартын"/>
        <s v="Захар"/>
        <s v="Наталья"/>
        <s v="Степан"/>
        <s v="Мартьян"/>
        <s v="Леон"/>
        <s v="Андроник"/>
        <s v="Амвросий"/>
        <s v="Максим"/>
        <s v="Творимир"/>
        <s v="Ростислав"/>
        <s v="Евстафий"/>
        <s v="Фаина"/>
        <s v="Октябрина"/>
        <s v="Трифон"/>
        <s v="Всеслав"/>
        <s v="Гордей"/>
        <s v="Платон"/>
        <s v="Викентий"/>
        <s v="Анисим"/>
        <s v="Ипат"/>
        <s v="Феликс"/>
        <s v="Игорь"/>
        <s v="Любосмысл"/>
        <s v="Якуб"/>
        <s v="Кузьма"/>
      </sharedItems>
    </cacheField>
    <cacheField name="Отчетство" numFmtId="0">
      <sharedItems/>
    </cacheField>
    <cacheField name="фамилия" numFmtId="0">
      <sharedItems/>
    </cacheField>
    <cacheField name="формат имени" numFmtId="0">
      <sharedItems/>
    </cacheField>
    <cacheField name="переворот" numFmtId="0">
      <sharedItems/>
    </cacheField>
    <cacheField name="формат отчества" numFmtId="0">
      <sharedItems/>
    </cacheField>
    <cacheField name="Переворот по отчеству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300"/>
    <n v="103"/>
    <n v="4"/>
    <n v="412"/>
    <x v="0"/>
    <x v="0"/>
    <n v="315"/>
    <x v="0"/>
    <n v="252.76271186440678"/>
    <n v="-0.59250318514048139"/>
    <x v="0"/>
    <d v="2022-07-05T00:00:00"/>
    <n v="440"/>
    <n v="24"/>
    <x v="0"/>
  </r>
  <r>
    <n v="2"/>
    <n v="486"/>
    <n v="296"/>
    <n v="3"/>
    <n v="888"/>
    <x v="1"/>
    <x v="1"/>
    <n v="253"/>
    <x v="1"/>
    <n v="264.8679245283019"/>
    <n v="0.11753811084200017"/>
    <x v="1"/>
    <d v="2022-07-08T00:00:00"/>
    <n v="333"/>
    <n v="24"/>
    <x v="1"/>
  </r>
  <r>
    <n v="3"/>
    <n v="76"/>
    <n v="139"/>
    <n v="5"/>
    <n v="695"/>
    <x v="2"/>
    <x v="2"/>
    <n v="12"/>
    <x v="2"/>
    <n v="283.468085106383"/>
    <n v="-0.50964497485551308"/>
    <x v="2"/>
    <d v="2022-10-08T00:00:00"/>
    <n v="521"/>
    <n v="21"/>
    <x v="1"/>
  </r>
  <r>
    <n v="4"/>
    <n v="240"/>
    <n v="141"/>
    <n v="5"/>
    <n v="705"/>
    <x v="3"/>
    <x v="3"/>
    <n v="116"/>
    <x v="3"/>
    <n v="265.47674418604652"/>
    <n v="-0.46888003153606939"/>
    <x v="3"/>
    <d v="2022-03-23T00:00:00"/>
    <n v="619"/>
    <n v="27"/>
    <x v="2"/>
  </r>
  <r>
    <n v="5"/>
    <n v="32"/>
    <n v="123"/>
    <n v="2"/>
    <n v="246"/>
    <x v="4"/>
    <x v="4"/>
    <n v="471"/>
    <x v="4"/>
    <n v="250.48780487804879"/>
    <n v="-0.5089581304771178"/>
    <x v="4"/>
    <d v="2022-01-16T00:00:00"/>
    <n v="574"/>
    <n v="30"/>
    <x v="3"/>
  </r>
  <r>
    <n v="6"/>
    <n v="162"/>
    <n v="452"/>
    <n v="2"/>
    <n v="904"/>
    <x v="5"/>
    <x v="0"/>
    <n v="374"/>
    <x v="5"/>
    <n v="268.60344827586209"/>
    <n v="0.68277809872263928"/>
    <x v="5"/>
    <d v="2022-01-21T00:00:00"/>
    <n v="699"/>
    <n v="29"/>
    <x v="3"/>
  </r>
  <r>
    <n v="7"/>
    <n v="323"/>
    <n v="149"/>
    <n v="5"/>
    <n v="745"/>
    <x v="6"/>
    <x v="5"/>
    <n v="477"/>
    <x v="6"/>
    <n v="258.5128205128205"/>
    <n v="-0.42362626463003372"/>
    <x v="6"/>
    <d v="2022-06-26T00:00:00"/>
    <n v="611"/>
    <n v="24"/>
    <x v="0"/>
  </r>
  <r>
    <n v="8"/>
    <n v="60"/>
    <n v="489"/>
    <n v="4"/>
    <n v="1956"/>
    <x v="7"/>
    <x v="6"/>
    <n v="335"/>
    <x v="7"/>
    <n v="249.02380952380952"/>
    <n v="0.9636676546514964"/>
    <x v="7"/>
    <d v="2022-02-27T00:00:00"/>
    <n v="708"/>
    <n v="28"/>
    <x v="0"/>
  </r>
  <r>
    <n v="9"/>
    <n v="401"/>
    <n v="416"/>
    <n v="5"/>
    <n v="2080"/>
    <x v="8"/>
    <x v="7"/>
    <n v="350"/>
    <x v="8"/>
    <n v="271.18181818181819"/>
    <n v="0.53402614817298022"/>
    <x v="8"/>
    <d v="2022-05-03T00:00:00"/>
    <n v="692"/>
    <n v="26"/>
    <x v="3"/>
  </r>
  <r>
    <n v="10"/>
    <n v="100"/>
    <n v="449"/>
    <n v="2"/>
    <n v="898"/>
    <x v="9"/>
    <x v="5"/>
    <n v="413"/>
    <x v="9"/>
    <n v="263.25423728813558"/>
    <n v="0.7055755858872006"/>
    <x v="9"/>
    <d v="2022-05-18T00:00:00"/>
    <n v="333"/>
    <n v="25"/>
    <x v="2"/>
  </r>
  <r>
    <n v="11"/>
    <n v="217"/>
    <n v="296"/>
    <n v="2"/>
    <n v="592"/>
    <x v="10"/>
    <x v="5"/>
    <n v="495"/>
    <x v="10"/>
    <n v="271.74545454545455"/>
    <n v="8.925465007359823E-2"/>
    <x v="10"/>
    <d v="2022-04-03T00:00:00"/>
    <n v="482"/>
    <n v="27"/>
    <x v="0"/>
  </r>
  <r>
    <n v="12"/>
    <n v="445"/>
    <n v="109"/>
    <n v="5"/>
    <n v="545"/>
    <x v="11"/>
    <x v="6"/>
    <n v="353"/>
    <x v="0"/>
    <n v="252.76271186440678"/>
    <n v="-0.56876550660497549"/>
    <x v="11"/>
    <d v="2022-04-05T00:00:00"/>
    <n v="738"/>
    <n v="27"/>
    <x v="4"/>
  </r>
  <r>
    <n v="13"/>
    <n v="284"/>
    <n v="213"/>
    <n v="3"/>
    <n v="639"/>
    <x v="12"/>
    <x v="2"/>
    <n v="332"/>
    <x v="10"/>
    <n v="271.74545454545455"/>
    <n v="-0.21617824167001209"/>
    <x v="12"/>
    <d v="2022-10-24T00:00:00"/>
    <n v="408"/>
    <n v="20"/>
    <x v="0"/>
  </r>
  <r>
    <n v="14"/>
    <n v="116"/>
    <n v="190"/>
    <n v="4"/>
    <n v="760"/>
    <x v="13"/>
    <x v="3"/>
    <n v="414"/>
    <x v="1"/>
    <n v="264.8679245283019"/>
    <n v="-0.28266134777033769"/>
    <x v="13"/>
    <d v="2022-08-21T00:00:00"/>
    <n v="339"/>
    <n v="22"/>
    <x v="1"/>
  </r>
  <r>
    <n v="15"/>
    <n v="378"/>
    <n v="237"/>
    <n v="1"/>
    <n v="237"/>
    <x v="14"/>
    <x v="5"/>
    <n v="236"/>
    <x v="5"/>
    <n v="268.60344827586209"/>
    <n v="-0.11765838628923564"/>
    <x v="5"/>
    <d v="2022-09-16T00:00:00"/>
    <n v="152"/>
    <n v="22"/>
    <x v="0"/>
  </r>
  <r>
    <n v="16"/>
    <n v="299"/>
    <n v="178"/>
    <n v="3"/>
    <n v="534"/>
    <x v="15"/>
    <x v="6"/>
    <n v="164"/>
    <x v="8"/>
    <n v="271.18181818181819"/>
    <n v="-0.34361381159906135"/>
    <x v="14"/>
    <d v="2022-04-27T00:00:00"/>
    <n v="302"/>
    <n v="26"/>
    <x v="2"/>
  </r>
  <r>
    <n v="17"/>
    <n v="359"/>
    <n v="320"/>
    <n v="5"/>
    <n v="1600"/>
    <x v="16"/>
    <x v="8"/>
    <n v="490"/>
    <x v="10"/>
    <n v="271.74545454545455"/>
    <n v="0.1775725946741602"/>
    <x v="15"/>
    <d v="2022-02-11T00:00:00"/>
    <n v="613"/>
    <n v="29"/>
    <x v="2"/>
  </r>
  <r>
    <n v="18"/>
    <n v="337"/>
    <n v="419"/>
    <n v="2"/>
    <n v="838"/>
    <x v="17"/>
    <x v="2"/>
    <n v="223"/>
    <x v="3"/>
    <n v="265.47674418604652"/>
    <n v="0.57829267224387881"/>
    <x v="16"/>
    <d v="2022-11-28T00:00:00"/>
    <n v="223"/>
    <n v="19"/>
    <x v="3"/>
  </r>
  <r>
    <n v="19"/>
    <n v="226"/>
    <n v="190"/>
    <n v="5"/>
    <n v="950"/>
    <x v="18"/>
    <x v="9"/>
    <n v="204"/>
    <x v="11"/>
    <n v="262.63492063492066"/>
    <n v="-0.2765623111326001"/>
    <x v="17"/>
    <d v="2022-11-02T00:00:00"/>
    <n v="191"/>
    <n v="20"/>
    <x v="2"/>
  </r>
  <r>
    <n v="20"/>
    <n v="310"/>
    <n v="458"/>
    <n v="2"/>
    <n v="916"/>
    <x v="19"/>
    <x v="9"/>
    <n v="481"/>
    <x v="3"/>
    <n v="265.47674418604652"/>
    <n v="0.72519819543603004"/>
    <x v="16"/>
    <d v="2022-07-14T00:00:00"/>
    <n v="402"/>
    <n v="24"/>
    <x v="1"/>
  </r>
  <r>
    <n v="21"/>
    <n v="137"/>
    <n v="152"/>
    <n v="2"/>
    <n v="304"/>
    <x v="20"/>
    <x v="0"/>
    <n v="363"/>
    <x v="12"/>
    <n v="274.16279069767444"/>
    <n v="-0.4455848672491306"/>
    <x v="18"/>
    <d v="2022-04-24T00:00:00"/>
    <n v="569"/>
    <n v="26"/>
    <x v="0"/>
  </r>
  <r>
    <n v="22"/>
    <n v="385"/>
    <n v="352"/>
    <n v="2"/>
    <n v="704"/>
    <x v="21"/>
    <x v="6"/>
    <n v="397"/>
    <x v="3"/>
    <n v="265.47674418604652"/>
    <n v="0.32591651701633739"/>
    <x v="19"/>
    <d v="2022-06-16T00:00:00"/>
    <n v="395"/>
    <n v="25"/>
    <x v="1"/>
  </r>
  <r>
    <n v="23"/>
    <n v="226"/>
    <n v="228"/>
    <n v="2"/>
    <n v="456"/>
    <x v="22"/>
    <x v="10"/>
    <n v="280"/>
    <x v="11"/>
    <n v="262.63492063492066"/>
    <n v="-0.13187477335912012"/>
    <x v="17"/>
    <d v="2022-01-02T00:00:00"/>
    <n v="464"/>
    <n v="30"/>
    <x v="2"/>
  </r>
  <r>
    <n v="24"/>
    <n v="451"/>
    <n v="161"/>
    <n v="4"/>
    <n v="644"/>
    <x v="23"/>
    <x v="7"/>
    <n v="39"/>
    <x v="13"/>
    <n v="258.375"/>
    <n v="-0.37687469762941461"/>
    <x v="20"/>
    <d v="2022-04-02T00:00:00"/>
    <n v="313"/>
    <n v="27"/>
    <x v="1"/>
  </r>
  <r>
    <n v="25"/>
    <n v="7"/>
    <n v="362"/>
    <n v="1"/>
    <n v="362"/>
    <x v="24"/>
    <x v="4"/>
    <n v="303"/>
    <x v="11"/>
    <n v="262.63492063492066"/>
    <n v="0.37833917563157238"/>
    <x v="21"/>
    <d v="2022-05-08T00:00:00"/>
    <n v="637"/>
    <n v="26"/>
    <x v="0"/>
  </r>
  <r>
    <n v="26"/>
    <n v="495"/>
    <n v="312"/>
    <n v="1"/>
    <n v="312"/>
    <x v="25"/>
    <x v="8"/>
    <n v="422"/>
    <x v="8"/>
    <n v="271.18181818181819"/>
    <n v="0.15051961112973511"/>
    <x v="8"/>
    <d v="2022-08-11T00:00:00"/>
    <n v="390"/>
    <n v="23"/>
    <x v="3"/>
  </r>
  <r>
    <n v="27"/>
    <n v="415"/>
    <n v="311"/>
    <n v="5"/>
    <n v="1555"/>
    <x v="26"/>
    <x v="11"/>
    <n v="24"/>
    <x v="14"/>
    <n v="273.72549019607845"/>
    <n v="0.13617478510028636"/>
    <x v="22"/>
    <d v="2022-02-17T00:00:00"/>
    <n v="490"/>
    <n v="29"/>
    <x v="0"/>
  </r>
  <r>
    <n v="28"/>
    <n v="176"/>
    <n v="220"/>
    <n v="1"/>
    <n v="220"/>
    <x v="27"/>
    <x v="0"/>
    <n v="112"/>
    <x v="0"/>
    <n v="252.76271186440678"/>
    <n v="-0.12961845369811575"/>
    <x v="0"/>
    <d v="2022-04-01T00:00:00"/>
    <n v="716"/>
    <n v="27"/>
    <x v="2"/>
  </r>
  <r>
    <n v="29"/>
    <n v="181"/>
    <n v="476"/>
    <n v="4"/>
    <n v="1904"/>
    <x v="28"/>
    <x v="0"/>
    <n v="451"/>
    <x v="15"/>
    <n v="294.95238095238096"/>
    <n v="0.61381982563771387"/>
    <x v="23"/>
    <d v="2022-01-23T00:00:00"/>
    <n v="456"/>
    <n v="29"/>
    <x v="2"/>
  </r>
  <r>
    <n v="30"/>
    <n v="399"/>
    <n v="190"/>
    <n v="1"/>
    <n v="190"/>
    <x v="29"/>
    <x v="2"/>
    <n v="131"/>
    <x v="16"/>
    <n v="300.31818181818181"/>
    <n v="-0.36733767216588464"/>
    <x v="24"/>
    <d v="2022-05-12T00:00:00"/>
    <n v="721"/>
    <n v="26"/>
    <x v="2"/>
  </r>
  <r>
    <n v="31"/>
    <n v="382"/>
    <n v="198"/>
    <n v="5"/>
    <n v="990"/>
    <x v="30"/>
    <x v="12"/>
    <n v="160"/>
    <x v="4"/>
    <n v="250.48780487804879"/>
    <n v="-0.2095423563777995"/>
    <x v="25"/>
    <d v="2022-03-29T00:00:00"/>
    <n v="476"/>
    <n v="27"/>
    <x v="0"/>
  </r>
  <r>
    <n v="32"/>
    <n v="103"/>
    <n v="254"/>
    <n v="3"/>
    <n v="762"/>
    <x v="31"/>
    <x v="13"/>
    <n v="408"/>
    <x v="6"/>
    <n v="258.5128205128205"/>
    <n v="-1.7456853798849425E-2"/>
    <x v="26"/>
    <d v="2022-10-23T00:00:00"/>
    <n v="495"/>
    <n v="20"/>
    <x v="2"/>
  </r>
  <r>
    <n v="33"/>
    <n v="104"/>
    <n v="351"/>
    <n v="1"/>
    <n v="351"/>
    <x v="32"/>
    <x v="12"/>
    <n v="324"/>
    <x v="9"/>
    <n v="263.25423728813558"/>
    <n v="0.33331187226371362"/>
    <x v="9"/>
    <d v="2022-07-19T00:00:00"/>
    <n v="236"/>
    <n v="23"/>
    <x v="0"/>
  </r>
  <r>
    <n v="34"/>
    <n v="213"/>
    <n v="387"/>
    <n v="1"/>
    <n v="387"/>
    <x v="33"/>
    <x v="5"/>
    <n v="310"/>
    <x v="0"/>
    <n v="252.76271186440678"/>
    <n v="0.53108026554013277"/>
    <x v="0"/>
    <d v="2022-09-03T00:00:00"/>
    <n v="460"/>
    <n v="22"/>
    <x v="4"/>
  </r>
  <r>
    <n v="35"/>
    <n v="157"/>
    <n v="55"/>
    <n v="2"/>
    <n v="110"/>
    <x v="34"/>
    <x v="2"/>
    <n v="179"/>
    <x v="11"/>
    <n v="262.63492063492066"/>
    <n v="-0.79058382690680529"/>
    <x v="21"/>
    <d v="2022-09-29T00:00:00"/>
    <n v="548"/>
    <n v="21"/>
    <x v="2"/>
  </r>
  <r>
    <n v="36"/>
    <n v="237"/>
    <n v="336"/>
    <n v="1"/>
    <n v="336"/>
    <x v="35"/>
    <x v="9"/>
    <n v="64"/>
    <x v="17"/>
    <n v="267.85483870967744"/>
    <n v="0.25441079063045691"/>
    <x v="27"/>
    <d v="2022-05-26T00:00:00"/>
    <n v="264"/>
    <n v="25"/>
    <x v="0"/>
  </r>
  <r>
    <n v="37"/>
    <n v="8"/>
    <n v="480"/>
    <n v="4"/>
    <n v="1920"/>
    <x v="36"/>
    <x v="14"/>
    <n v="318"/>
    <x v="3"/>
    <n v="265.47674418604652"/>
    <n v="0.80806797774955097"/>
    <x v="16"/>
    <d v="2022-11-27T00:00:00"/>
    <n v="55"/>
    <n v="19"/>
    <x v="0"/>
  </r>
  <r>
    <n v="38"/>
    <n v="65"/>
    <n v="214"/>
    <n v="3"/>
    <n v="642"/>
    <x v="37"/>
    <x v="0"/>
    <n v="239"/>
    <x v="16"/>
    <n v="300.31818181818181"/>
    <n v="-0.28742243075525953"/>
    <x v="24"/>
    <d v="2022-07-25T00:00:00"/>
    <n v="362"/>
    <n v="23"/>
    <x v="0"/>
  </r>
  <r>
    <n v="39"/>
    <n v="45"/>
    <n v="60"/>
    <n v="2"/>
    <n v="120"/>
    <x v="38"/>
    <x v="15"/>
    <n v="194"/>
    <x v="5"/>
    <n v="268.60344827586209"/>
    <n v="-0.77662237627575581"/>
    <x v="28"/>
    <d v="2022-12-29T00:00:00"/>
    <n v="482"/>
    <n v="18"/>
    <x v="2"/>
  </r>
  <r>
    <n v="40"/>
    <n v="36"/>
    <n v="414"/>
    <n v="3"/>
    <n v="1242"/>
    <x v="39"/>
    <x v="6"/>
    <n v="267"/>
    <x v="3"/>
    <n v="265.47674418604652"/>
    <n v="0.55945863080898772"/>
    <x v="29"/>
    <d v="2022-12-15T00:00:00"/>
    <n v="207"/>
    <n v="19"/>
    <x v="2"/>
  </r>
  <r>
    <n v="41"/>
    <n v="443"/>
    <n v="62"/>
    <n v="3"/>
    <n v="186"/>
    <x v="40"/>
    <x v="4"/>
    <n v="334"/>
    <x v="7"/>
    <n v="249.02380952380952"/>
    <n v="-0.75102782292762216"/>
    <x v="7"/>
    <d v="2022-11-16T00:00:00"/>
    <n v="313"/>
    <n v="20"/>
    <x v="3"/>
  </r>
  <r>
    <n v="42"/>
    <n v="384"/>
    <n v="357"/>
    <n v="1"/>
    <n v="357"/>
    <x v="41"/>
    <x v="16"/>
    <n v="47"/>
    <x v="0"/>
    <n v="252.76271186440678"/>
    <n v="0.41239187286260304"/>
    <x v="11"/>
    <d v="2022-05-12T00:00:00"/>
    <n v="503"/>
    <n v="26"/>
    <x v="1"/>
  </r>
  <r>
    <n v="43"/>
    <n v="41"/>
    <n v="493"/>
    <n v="3"/>
    <n v="1479"/>
    <x v="42"/>
    <x v="1"/>
    <n v="287"/>
    <x v="13"/>
    <n v="258.375"/>
    <n v="0.90807934204160623"/>
    <x v="30"/>
    <d v="2022-02-16T00:00:00"/>
    <n v="496"/>
    <n v="29"/>
    <x v="2"/>
  </r>
  <r>
    <n v="44"/>
    <n v="484"/>
    <n v="305"/>
    <n v="2"/>
    <n v="610"/>
    <x v="43"/>
    <x v="11"/>
    <n v="145"/>
    <x v="2"/>
    <n v="283.468085106383"/>
    <n v="7.5958868122795176E-2"/>
    <x v="31"/>
    <d v="2022-04-02T00:00:00"/>
    <n v="581"/>
    <n v="27"/>
    <x v="3"/>
  </r>
  <r>
    <n v="45"/>
    <n v="7"/>
    <n v="162"/>
    <n v="4"/>
    <n v="648"/>
    <x v="44"/>
    <x v="8"/>
    <n v="270"/>
    <x v="11"/>
    <n v="262.63492063492066"/>
    <n v="-0.3831741810709538"/>
    <x v="21"/>
    <d v="2022-09-23T00:00:00"/>
    <n v="560"/>
    <n v="21"/>
    <x v="4"/>
  </r>
  <r>
    <n v="46"/>
    <n v="390"/>
    <n v="78"/>
    <n v="1"/>
    <n v="78"/>
    <x v="45"/>
    <x v="7"/>
    <n v="64"/>
    <x v="5"/>
    <n v="268.60344827586209"/>
    <n v="-0.70960908915848253"/>
    <x v="32"/>
    <d v="2022-05-26T00:00:00"/>
    <n v="269"/>
    <n v="25"/>
    <x v="0"/>
  </r>
  <r>
    <n v="47"/>
    <n v="57"/>
    <n v="343"/>
    <n v="5"/>
    <n v="1715"/>
    <x v="46"/>
    <x v="1"/>
    <n v="183"/>
    <x v="2"/>
    <n v="283.468085106383"/>
    <n v="0.21001275988891388"/>
    <x v="2"/>
    <d v="2022-12-05T00:00:00"/>
    <n v="163"/>
    <n v="19"/>
    <x v="4"/>
  </r>
  <r>
    <n v="48"/>
    <n v="285"/>
    <n v="498"/>
    <n v="4"/>
    <n v="1992"/>
    <x v="47"/>
    <x v="9"/>
    <n v="2"/>
    <x v="3"/>
    <n v="265.47674418604652"/>
    <n v="0.87587052691515921"/>
    <x v="16"/>
    <d v="2022-08-02T00:00:00"/>
    <n v="433"/>
    <n v="23"/>
    <x v="0"/>
  </r>
  <r>
    <n v="49"/>
    <n v="299"/>
    <n v="133"/>
    <n v="1"/>
    <n v="133"/>
    <x v="42"/>
    <x v="8"/>
    <n v="204"/>
    <x v="8"/>
    <n v="271.18181818181819"/>
    <n v="-0.50955414012738853"/>
    <x v="14"/>
    <d v="2022-11-02T00:00:00"/>
    <n v="237"/>
    <n v="20"/>
    <x v="2"/>
  </r>
  <r>
    <n v="50"/>
    <n v="444"/>
    <n v="311"/>
    <n v="4"/>
    <n v="1244"/>
    <x v="48"/>
    <x v="15"/>
    <n v="229"/>
    <x v="9"/>
    <n v="263.25423728813558"/>
    <n v="0.18136749935616803"/>
    <x v="33"/>
    <d v="2022-07-24T00:00:00"/>
    <n v="632"/>
    <n v="23"/>
    <x v="1"/>
  </r>
  <r>
    <n v="51"/>
    <n v="35"/>
    <n v="242"/>
    <n v="2"/>
    <n v="484"/>
    <x v="49"/>
    <x v="14"/>
    <n v="385"/>
    <x v="18"/>
    <n v="255.11627906976744"/>
    <n v="-5.1412944393801285E-2"/>
    <x v="34"/>
    <d v="2022-07-11T00:00:00"/>
    <n v="486"/>
    <n v="24"/>
    <x v="3"/>
  </r>
  <r>
    <n v="52"/>
    <n v="296"/>
    <n v="101"/>
    <n v="3"/>
    <n v="303"/>
    <x v="50"/>
    <x v="11"/>
    <n v="407"/>
    <x v="18"/>
    <n v="255.11627906976744"/>
    <n v="-0.60410209662716507"/>
    <x v="34"/>
    <d v="2022-03-01T00:00:00"/>
    <n v="459"/>
    <n v="28"/>
    <x v="1"/>
  </r>
  <r>
    <n v="53"/>
    <n v="227"/>
    <n v="65"/>
    <n v="1"/>
    <n v="65"/>
    <x v="51"/>
    <x v="2"/>
    <n v="493"/>
    <x v="3"/>
    <n v="265.47674418604652"/>
    <n v="-0.75515746134641493"/>
    <x v="19"/>
    <d v="2022-10-21T00:00:00"/>
    <n v="453"/>
    <n v="20"/>
    <x v="3"/>
  </r>
  <r>
    <n v="54"/>
    <n v="167"/>
    <n v="143"/>
    <n v="3"/>
    <n v="429"/>
    <x v="52"/>
    <x v="14"/>
    <n v="34"/>
    <x v="10"/>
    <n v="271.74545454545455"/>
    <n v="-0.47377224675498464"/>
    <x v="12"/>
    <d v="2022-04-03T00:00:00"/>
    <n v="592"/>
    <n v="27"/>
    <x v="4"/>
  </r>
  <r>
    <n v="55"/>
    <n v="146"/>
    <n v="402"/>
    <n v="5"/>
    <n v="2010"/>
    <x v="53"/>
    <x v="5"/>
    <n v="190"/>
    <x v="5"/>
    <n v="268.60344827586209"/>
    <n v="0.49663007895243583"/>
    <x v="28"/>
    <d v="2022-05-08T00:00:00"/>
    <n v="667"/>
    <n v="26"/>
    <x v="1"/>
  </r>
  <r>
    <n v="56"/>
    <n v="338"/>
    <n v="97"/>
    <n v="1"/>
    <n v="97"/>
    <x v="43"/>
    <x v="9"/>
    <n v="266"/>
    <x v="11"/>
    <n v="262.63492063492066"/>
    <n v="-0.6306660219992748"/>
    <x v="21"/>
    <d v="2022-08-22T00:00:00"/>
    <n v="439"/>
    <n v="22"/>
    <x v="2"/>
  </r>
  <r>
    <n v="57"/>
    <n v="155"/>
    <n v="482"/>
    <n v="1"/>
    <n v="482"/>
    <x v="54"/>
    <x v="6"/>
    <n v="222"/>
    <x v="9"/>
    <n v="263.25423728813558"/>
    <n v="0.83092969353592583"/>
    <x v="33"/>
    <d v="2022-05-13T00:00:00"/>
    <n v="706"/>
    <n v="26"/>
    <x v="3"/>
  </r>
  <r>
    <n v="58"/>
    <n v="239"/>
    <n v="59"/>
    <n v="1"/>
    <n v="59"/>
    <x v="55"/>
    <x v="17"/>
    <n v="382"/>
    <x v="9"/>
    <n v="263.25423728813558"/>
    <n v="-0.77588204996137011"/>
    <x v="33"/>
    <d v="2022-10-16T00:00:00"/>
    <n v="364"/>
    <n v="21"/>
    <x v="1"/>
  </r>
  <r>
    <n v="59"/>
    <n v="158"/>
    <n v="87"/>
    <n v="4"/>
    <n v="348"/>
    <x v="56"/>
    <x v="8"/>
    <n v="142"/>
    <x v="0"/>
    <n v="252.76271186440678"/>
    <n v="-0.65580366123516398"/>
    <x v="11"/>
    <d v="2022-05-02T00:00:00"/>
    <n v="740"/>
    <n v="26"/>
    <x v="2"/>
  </r>
  <r>
    <n v="60"/>
    <n v="147"/>
    <n v="238"/>
    <n v="5"/>
    <n v="1190"/>
    <x v="57"/>
    <x v="7"/>
    <n v="270"/>
    <x v="17"/>
    <n v="267.85483870967744"/>
    <n v="-0.11145902330342627"/>
    <x v="35"/>
    <d v="2022-09-23T00:00:00"/>
    <n v="154"/>
    <n v="21"/>
    <x v="4"/>
  </r>
  <r>
    <n v="61"/>
    <n v="311"/>
    <n v="238"/>
    <n v="5"/>
    <n v="1190"/>
    <x v="58"/>
    <x v="7"/>
    <n v="150"/>
    <x v="3"/>
    <n v="265.47674418604652"/>
    <n v="-0.10349962769918097"/>
    <x v="16"/>
    <d v="2022-03-02T00:00:00"/>
    <n v="623"/>
    <n v="28"/>
    <x v="0"/>
  </r>
  <r>
    <n v="62"/>
    <n v="465"/>
    <n v="311"/>
    <n v="2"/>
    <n v="622"/>
    <x v="59"/>
    <x v="1"/>
    <n v="14"/>
    <x v="9"/>
    <n v="263.25423728813558"/>
    <n v="0.18136749935616803"/>
    <x v="9"/>
    <d v="2022-08-02T00:00:00"/>
    <n v="159"/>
    <n v="23"/>
    <x v="4"/>
  </r>
  <r>
    <n v="63"/>
    <n v="449"/>
    <n v="392"/>
    <n v="3"/>
    <n v="1176"/>
    <x v="33"/>
    <x v="11"/>
    <n v="371"/>
    <x v="10"/>
    <n v="271.74545454545455"/>
    <n v="0.44252642847584633"/>
    <x v="10"/>
    <d v="2022-10-10T00:00:00"/>
    <n v="423"/>
    <n v="21"/>
    <x v="3"/>
  </r>
  <r>
    <n v="64"/>
    <n v="144"/>
    <n v="473"/>
    <n v="5"/>
    <n v="2365"/>
    <x v="60"/>
    <x v="9"/>
    <n v="328"/>
    <x v="3"/>
    <n v="265.47674418604652"/>
    <n v="0.78170031974070331"/>
    <x v="29"/>
    <d v="2022-01-07T00:00:00"/>
    <n v="712"/>
    <n v="30"/>
    <x v="2"/>
  </r>
  <r>
    <n v="65"/>
    <n v="375"/>
    <n v="231"/>
    <n v="2"/>
    <n v="462"/>
    <x v="61"/>
    <x v="10"/>
    <n v="171"/>
    <x v="3"/>
    <n v="265.47674418604652"/>
    <n v="-0.12986728570802852"/>
    <x v="3"/>
    <d v="2022-05-29T00:00:00"/>
    <n v="404"/>
    <n v="25"/>
    <x v="2"/>
  </r>
  <r>
    <n v="66"/>
    <n v="408"/>
    <n v="438"/>
    <n v="3"/>
    <n v="1314"/>
    <x v="62"/>
    <x v="11"/>
    <n v="68"/>
    <x v="9"/>
    <n v="263.25423728813558"/>
    <n v="0.66379088333762559"/>
    <x v="33"/>
    <d v="2022-11-17T00:00:00"/>
    <n v="91"/>
    <n v="20"/>
    <x v="0"/>
  </r>
  <r>
    <n v="67"/>
    <n v="425"/>
    <n v="365"/>
    <n v="2"/>
    <n v="730"/>
    <x v="63"/>
    <x v="13"/>
    <n v="346"/>
    <x v="1"/>
    <n v="264.8679245283019"/>
    <n v="0.37804530559908822"/>
    <x v="13"/>
    <d v="2022-03-16T00:00:00"/>
    <n v="353"/>
    <n v="28"/>
    <x v="2"/>
  </r>
  <r>
    <n v="68"/>
    <n v="277"/>
    <n v="324"/>
    <n v="2"/>
    <n v="648"/>
    <x v="64"/>
    <x v="13"/>
    <n v="415"/>
    <x v="8"/>
    <n v="271.18181818181819"/>
    <n v="0.19477036540395565"/>
    <x v="8"/>
    <d v="2022-04-10T00:00:00"/>
    <n v="626"/>
    <n v="27"/>
    <x v="3"/>
  </r>
  <r>
    <n v="69"/>
    <n v="130"/>
    <n v="208"/>
    <n v="5"/>
    <n v="1040"/>
    <x v="65"/>
    <x v="7"/>
    <n v="115"/>
    <x v="1"/>
    <n v="264.8679245283019"/>
    <n v="-0.21470294913805388"/>
    <x v="1"/>
    <d v="2022-09-28T00:00:00"/>
    <n v="143"/>
    <n v="21"/>
    <x v="1"/>
  </r>
  <r>
    <n v="70"/>
    <n v="337"/>
    <n v="115"/>
    <n v="3"/>
    <n v="345"/>
    <x v="66"/>
    <x v="0"/>
    <n v="42"/>
    <x v="3"/>
    <n v="265.47674418604652"/>
    <n v="-0.56681704699750335"/>
    <x v="16"/>
    <d v="2022-08-10T00:00:00"/>
    <n v="263"/>
    <n v="23"/>
    <x v="4"/>
  </r>
  <r>
    <n v="71"/>
    <n v="30"/>
    <n v="261"/>
    <n v="1"/>
    <n v="261"/>
    <x v="67"/>
    <x v="14"/>
    <n v="378"/>
    <x v="14"/>
    <n v="273.72549019607845"/>
    <n v="-4.6489971346704961E-2"/>
    <x v="22"/>
    <d v="2022-05-29T00:00:00"/>
    <n v="290"/>
    <n v="25"/>
    <x v="2"/>
  </r>
  <r>
    <n v="72"/>
    <n v="75"/>
    <n v="257"/>
    <n v="2"/>
    <n v="514"/>
    <x v="68"/>
    <x v="17"/>
    <n v="449"/>
    <x v="2"/>
    <n v="283.468085106383"/>
    <n v="-9.3372363581775919E-2"/>
    <x v="36"/>
    <d v="2022-03-25T00:00:00"/>
    <n v="661"/>
    <n v="27"/>
    <x v="4"/>
  </r>
  <r>
    <n v="73"/>
    <n v="118"/>
    <n v="459"/>
    <n v="2"/>
    <n v="918"/>
    <x v="69"/>
    <x v="9"/>
    <n v="318"/>
    <x v="0"/>
    <n v="252.76271186440678"/>
    <n v="0.81593240796620403"/>
    <x v="0"/>
    <d v="2022-11-27T00:00:00"/>
    <n v="101"/>
    <n v="19"/>
    <x v="0"/>
  </r>
  <r>
    <n v="74"/>
    <n v="19"/>
    <n v="112"/>
    <n v="4"/>
    <n v="448"/>
    <x v="70"/>
    <x v="9"/>
    <n v="317"/>
    <x v="10"/>
    <n v="271.74545454545455"/>
    <n v="-0.58784959186404384"/>
    <x v="37"/>
    <d v="2022-07-28T00:00:00"/>
    <n v="590"/>
    <n v="23"/>
    <x v="2"/>
  </r>
  <r>
    <n v="75"/>
    <n v="204"/>
    <n v="491"/>
    <n v="4"/>
    <n v="1964"/>
    <x v="71"/>
    <x v="10"/>
    <n v="426"/>
    <x v="2"/>
    <n v="283.468085106383"/>
    <n v="0.73211739097800788"/>
    <x v="2"/>
    <d v="2022-07-26T00:00:00"/>
    <n v="162"/>
    <n v="23"/>
    <x v="4"/>
  </r>
  <r>
    <n v="76"/>
    <n v="304"/>
    <n v="162"/>
    <n v="1"/>
    <n v="162"/>
    <x v="72"/>
    <x v="7"/>
    <n v="25"/>
    <x v="17"/>
    <n v="267.85483870967744"/>
    <n v="-0.39519479737460106"/>
    <x v="27"/>
    <d v="2022-01-21T00:00:00"/>
    <n v="734"/>
    <n v="29"/>
    <x v="4"/>
  </r>
  <r>
    <n v="77"/>
    <n v="189"/>
    <n v="278"/>
    <n v="2"/>
    <n v="556"/>
    <x v="73"/>
    <x v="15"/>
    <n v="462"/>
    <x v="16"/>
    <n v="300.31818181818181"/>
    <n v="-7.4315120326925999E-2"/>
    <x v="38"/>
    <d v="2022-07-09T00:00:00"/>
    <n v="358"/>
    <n v="24"/>
    <x v="2"/>
  </r>
  <r>
    <n v="78"/>
    <n v="392"/>
    <n v="484"/>
    <n v="4"/>
    <n v="1936"/>
    <x v="74"/>
    <x v="2"/>
    <n v="252"/>
    <x v="7"/>
    <n v="249.02380952380952"/>
    <n v="0.94358925327469167"/>
    <x v="39"/>
    <d v="2022-03-23T00:00:00"/>
    <n v="659"/>
    <n v="27"/>
    <x v="2"/>
  </r>
  <r>
    <n v="79"/>
    <n v="10"/>
    <n v="53"/>
    <n v="1"/>
    <n v="53"/>
    <x v="75"/>
    <x v="17"/>
    <n v="392"/>
    <x v="5"/>
    <n v="268.60344827586209"/>
    <n v="-0.80268309904358437"/>
    <x v="5"/>
    <d v="2022-12-24T00:00:00"/>
    <n v="245"/>
    <n v="18"/>
    <x v="2"/>
  </r>
  <r>
    <n v="80"/>
    <n v="64"/>
    <n v="131"/>
    <n v="5"/>
    <n v="655"/>
    <x v="76"/>
    <x v="7"/>
    <n v="487"/>
    <x v="19"/>
    <n v="286.92307692307691"/>
    <n v="-0.54343163538873984"/>
    <x v="40"/>
    <d v="2022-09-11T00:00:00"/>
    <n v="131"/>
    <n v="22"/>
    <x v="2"/>
  </r>
  <r>
    <n v="81"/>
    <n v="116"/>
    <n v="120"/>
    <n v="2"/>
    <n v="240"/>
    <x v="24"/>
    <x v="18"/>
    <n v="332"/>
    <x v="1"/>
    <n v="264.8679245283019"/>
    <n v="-0.54694400911810803"/>
    <x v="13"/>
    <d v="2022-10-24T00:00:00"/>
    <n v="468"/>
    <n v="20"/>
    <x v="0"/>
  </r>
  <r>
    <n v="82"/>
    <n v="334"/>
    <n v="396"/>
    <n v="4"/>
    <n v="1584"/>
    <x v="77"/>
    <x v="17"/>
    <n v="134"/>
    <x v="15"/>
    <n v="294.95238095238096"/>
    <n v="0.34258960284145945"/>
    <x v="41"/>
    <d v="2022-07-11T00:00:00"/>
    <n v="420"/>
    <n v="24"/>
    <x v="2"/>
  </r>
  <r>
    <n v="83"/>
    <n v="345"/>
    <n v="267"/>
    <n v="5"/>
    <n v="1335"/>
    <x v="78"/>
    <x v="1"/>
    <n v="287"/>
    <x v="17"/>
    <n v="267.85483870967744"/>
    <n v="-3.1914253025833172E-3"/>
    <x v="27"/>
    <d v="2022-02-16T00:00:00"/>
    <n v="396"/>
    <n v="29"/>
    <x v="2"/>
  </r>
  <r>
    <n v="84"/>
    <n v="281"/>
    <n v="371"/>
    <n v="1"/>
    <n v="371"/>
    <x v="69"/>
    <x v="14"/>
    <n v="11"/>
    <x v="8"/>
    <n v="271.18181818181819"/>
    <n v="0.36808581964465303"/>
    <x v="14"/>
    <d v="2022-05-09T00:00:00"/>
    <n v="303"/>
    <n v="26"/>
    <x v="4"/>
  </r>
  <r>
    <n v="85"/>
    <n v="276"/>
    <n v="295"/>
    <n v="1"/>
    <n v="295"/>
    <x v="79"/>
    <x v="9"/>
    <n v="458"/>
    <x v="19"/>
    <n v="286.92307692307691"/>
    <n v="2.8150134048257502E-2"/>
    <x v="42"/>
    <d v="2022-05-13T00:00:00"/>
    <n v="578"/>
    <n v="26"/>
    <x v="2"/>
  </r>
  <r>
    <n v="86"/>
    <n v="234"/>
    <n v="75"/>
    <n v="5"/>
    <n v="375"/>
    <x v="80"/>
    <x v="15"/>
    <n v="130"/>
    <x v="8"/>
    <n v="271.18181818181819"/>
    <n v="-0.72343278578612136"/>
    <x v="8"/>
    <d v="2022-10-29T00:00:00"/>
    <n v="76"/>
    <n v="20"/>
    <x v="4"/>
  </r>
  <r>
    <n v="87"/>
    <n v="319"/>
    <n v="247"/>
    <n v="2"/>
    <n v="494"/>
    <x v="81"/>
    <x v="0"/>
    <n v="330"/>
    <x v="9"/>
    <n v="263.25423728813558"/>
    <n v="-6.1743497295905225E-2"/>
    <x v="33"/>
    <d v="2022-09-11T00:00:00"/>
    <n v="374"/>
    <n v="22"/>
    <x v="0"/>
  </r>
  <r>
    <n v="88"/>
    <n v="375"/>
    <n v="281"/>
    <n v="2"/>
    <n v="562"/>
    <x v="82"/>
    <x v="9"/>
    <n v="167"/>
    <x v="3"/>
    <n v="265.47674418604652"/>
    <n v="5.8473128640883054E-2"/>
    <x v="3"/>
    <d v="2022-01-02T00:00:00"/>
    <n v="516"/>
    <n v="30"/>
    <x v="0"/>
  </r>
  <r>
    <n v="89"/>
    <n v="443"/>
    <n v="136"/>
    <n v="2"/>
    <n v="272"/>
    <x v="83"/>
    <x v="17"/>
    <n v="140"/>
    <x v="7"/>
    <n v="249.02380952380952"/>
    <n v="-0.45386748255091303"/>
    <x v="7"/>
    <d v="2022-03-07T00:00:00"/>
    <n v="300"/>
    <n v="28"/>
    <x v="2"/>
  </r>
  <r>
    <n v="90"/>
    <n v="30"/>
    <n v="142"/>
    <n v="5"/>
    <n v="710"/>
    <x v="84"/>
    <x v="15"/>
    <n v="423"/>
    <x v="14"/>
    <n v="273.72549019607845"/>
    <n v="-0.48123209169054448"/>
    <x v="22"/>
    <d v="2022-10-07T00:00:00"/>
    <n v="385"/>
    <n v="21"/>
    <x v="1"/>
  </r>
  <r>
    <n v="91"/>
    <n v="24"/>
    <n v="414"/>
    <n v="1"/>
    <n v="414"/>
    <x v="85"/>
    <x v="4"/>
    <n v="365"/>
    <x v="9"/>
    <n v="263.25423728813558"/>
    <n v="0.57262425959309815"/>
    <x v="43"/>
    <d v="2022-10-07T00:00:00"/>
    <n v="547"/>
    <n v="21"/>
    <x v="1"/>
  </r>
  <r>
    <n v="92"/>
    <n v="357"/>
    <n v="206"/>
    <n v="2"/>
    <n v="412"/>
    <x v="86"/>
    <x v="18"/>
    <n v="452"/>
    <x v="10"/>
    <n v="271.74545454545455"/>
    <n v="-0.24193764217850933"/>
    <x v="37"/>
    <d v="2022-07-27T00:00:00"/>
    <n v="655"/>
    <n v="23"/>
    <x v="2"/>
  </r>
  <r>
    <n v="93"/>
    <n v="265"/>
    <n v="66"/>
    <n v="1"/>
    <n v="66"/>
    <x v="87"/>
    <x v="16"/>
    <n v="424"/>
    <x v="10"/>
    <n v="271.74545454545455"/>
    <n v="-0.75712565234845441"/>
    <x v="15"/>
    <d v="2022-01-24T00:00:00"/>
    <n v="598"/>
    <n v="29"/>
    <x v="2"/>
  </r>
  <r>
    <n v="94"/>
    <n v="102"/>
    <n v="452"/>
    <n v="1"/>
    <n v="452"/>
    <x v="88"/>
    <x v="13"/>
    <n v="75"/>
    <x v="2"/>
    <n v="283.468085106383"/>
    <n v="0.59453576521804385"/>
    <x v="36"/>
    <d v="2022-08-23T00:00:00"/>
    <n v="422"/>
    <n v="22"/>
    <x v="3"/>
  </r>
  <r>
    <n v="95"/>
    <n v="212"/>
    <n v="175"/>
    <n v="1"/>
    <n v="175"/>
    <x v="89"/>
    <x v="19"/>
    <n v="385"/>
    <x v="14"/>
    <n v="273.72549019607845"/>
    <n v="-0.36067335243553011"/>
    <x v="44"/>
    <d v="2022-07-11T00:00:00"/>
    <n v="537"/>
    <n v="24"/>
    <x v="3"/>
  </r>
  <r>
    <n v="96"/>
    <n v="215"/>
    <n v="109"/>
    <n v="1"/>
    <n v="109"/>
    <x v="90"/>
    <x v="9"/>
    <n v="71"/>
    <x v="5"/>
    <n v="268.60344827586209"/>
    <n v="-0.59419731690095645"/>
    <x v="5"/>
    <d v="2022-07-20T00:00:00"/>
    <n v="473"/>
    <n v="23"/>
    <x v="3"/>
  </r>
  <r>
    <n v="97"/>
    <n v="364"/>
    <n v="323"/>
    <n v="2"/>
    <n v="646"/>
    <x v="91"/>
    <x v="17"/>
    <n v="313"/>
    <x v="0"/>
    <n v="252.76271186440678"/>
    <n v="0.27787836116140285"/>
    <x v="45"/>
    <d v="2022-12-01T00:00:00"/>
    <n v="301"/>
    <n v="19"/>
    <x v="0"/>
  </r>
  <r>
    <n v="98"/>
    <n v="499"/>
    <n v="96"/>
    <n v="1"/>
    <n v="96"/>
    <x v="92"/>
    <x v="5"/>
    <n v="239"/>
    <x v="2"/>
    <n v="283.468085106383"/>
    <n v="-0.66133753659085792"/>
    <x v="46"/>
    <d v="2022-07-25T00:00:00"/>
    <n v="175"/>
    <n v="23"/>
    <x v="0"/>
  </r>
  <r>
    <n v="99"/>
    <n v="202"/>
    <n v="422"/>
    <n v="2"/>
    <n v="844"/>
    <x v="93"/>
    <x v="5"/>
    <n v="301"/>
    <x v="4"/>
    <n v="250.48780487804879"/>
    <n v="0.68471275559883149"/>
    <x v="25"/>
    <d v="2022-06-02T00:00:00"/>
    <n v="363"/>
    <n v="25"/>
    <x v="2"/>
  </r>
  <r>
    <n v="100"/>
    <n v="244"/>
    <n v="57"/>
    <n v="3"/>
    <n v="171"/>
    <x v="94"/>
    <x v="18"/>
    <n v="359"/>
    <x v="10"/>
    <n v="271.74545454545455"/>
    <n v="-0.79024488157366524"/>
    <x v="12"/>
    <d v="2022-01-23T00:00:00"/>
    <n v="747"/>
    <n v="29"/>
    <x v="2"/>
  </r>
  <r>
    <n v="101"/>
    <n v="363"/>
    <n v="414"/>
    <n v="4"/>
    <n v="1656"/>
    <x v="95"/>
    <x v="17"/>
    <n v="474"/>
    <x v="16"/>
    <n v="300.31818181818181"/>
    <n v="0.37853791433328299"/>
    <x v="38"/>
    <d v="2022-02-13T00:00:00"/>
    <n v="605"/>
    <n v="29"/>
    <x v="2"/>
  </r>
  <r>
    <n v="102"/>
    <n v="212"/>
    <n v="320"/>
    <n v="5"/>
    <n v="1600"/>
    <x v="96"/>
    <x v="2"/>
    <n v="111"/>
    <x v="14"/>
    <n v="273.72549019607845"/>
    <n v="0.16905444126074487"/>
    <x v="44"/>
    <d v="2022-08-31T00:00:00"/>
    <n v="278"/>
    <n v="22"/>
    <x v="0"/>
  </r>
  <r>
    <n v="103"/>
    <n v="434"/>
    <n v="272"/>
    <n v="2"/>
    <n v="544"/>
    <x v="25"/>
    <x v="5"/>
    <n v="126"/>
    <x v="11"/>
    <n v="262.63492063492066"/>
    <n v="3.5658165115435736E-2"/>
    <x v="47"/>
    <d v="2022-09-18T00:00:00"/>
    <n v="352"/>
    <n v="21"/>
    <x v="0"/>
  </r>
  <r>
    <n v="104"/>
    <n v="305"/>
    <n v="419"/>
    <n v="4"/>
    <n v="1676"/>
    <x v="97"/>
    <x v="19"/>
    <n v="356"/>
    <x v="2"/>
    <n v="283.468085106383"/>
    <n v="0.47812054342115129"/>
    <x v="46"/>
    <d v="2022-01-09T00:00:00"/>
    <n v="601"/>
    <n v="30"/>
    <x v="4"/>
  </r>
  <r>
    <n v="105"/>
    <n v="37"/>
    <n v="478"/>
    <n v="4"/>
    <n v="1912"/>
    <x v="98"/>
    <x v="4"/>
    <n v="166"/>
    <x v="1"/>
    <n v="264.8679245283019"/>
    <n v="0.80467303034620308"/>
    <x v="1"/>
    <d v="2022-08-23T00:00:00"/>
    <n v="463"/>
    <n v="22"/>
    <x v="0"/>
  </r>
  <r>
    <n v="106"/>
    <n v="242"/>
    <n v="333"/>
    <n v="3"/>
    <n v="999"/>
    <x v="64"/>
    <x v="2"/>
    <n v="162"/>
    <x v="4"/>
    <n v="250.48780487804879"/>
    <n v="0.32940603700097371"/>
    <x v="25"/>
    <d v="2022-03-19T00:00:00"/>
    <n v="648"/>
    <n v="27"/>
    <x v="4"/>
  </r>
  <r>
    <n v="107"/>
    <n v="332"/>
    <n v="327"/>
    <n v="2"/>
    <n v="654"/>
    <x v="99"/>
    <x v="11"/>
    <n v="459"/>
    <x v="8"/>
    <n v="271.18181818181819"/>
    <n v="0.20583305397251084"/>
    <x v="48"/>
    <d v="2022-07-01T00:00:00"/>
    <n v="352"/>
    <n v="24"/>
    <x v="2"/>
  </r>
  <r>
    <n v="108"/>
    <n v="452"/>
    <n v="89"/>
    <n v="3"/>
    <n v="267"/>
    <x v="100"/>
    <x v="14"/>
    <n v="211"/>
    <x v="12"/>
    <n v="274.16279069767444"/>
    <n v="-0.67537534990245152"/>
    <x v="18"/>
    <d v="2022-03-01T00:00:00"/>
    <n v="412"/>
    <n v="28"/>
    <x v="3"/>
  </r>
  <r>
    <n v="109"/>
    <n v="452"/>
    <n v="78"/>
    <n v="3"/>
    <n v="234"/>
    <x v="101"/>
    <x v="2"/>
    <n v="132"/>
    <x v="12"/>
    <n v="274.16279069767444"/>
    <n v="-0.71549749766731696"/>
    <x v="18"/>
    <d v="2022-02-09T00:00:00"/>
    <n v="684"/>
    <n v="29"/>
    <x v="3"/>
  </r>
  <r>
    <n v="110"/>
    <n v="132"/>
    <n v="278"/>
    <n v="3"/>
    <n v="834"/>
    <x v="102"/>
    <x v="3"/>
    <n v="236"/>
    <x v="6"/>
    <n v="258.5128205128205"/>
    <n v="7.5381868676849928E-2"/>
    <x v="6"/>
    <d v="2022-09-16T00:00:00"/>
    <n v="193"/>
    <n v="22"/>
    <x v="0"/>
  </r>
  <r>
    <n v="111"/>
    <n v="457"/>
    <n v="211"/>
    <n v="4"/>
    <n v="844"/>
    <x v="103"/>
    <x v="9"/>
    <n v="333"/>
    <x v="5"/>
    <n v="268.60344827586209"/>
    <n v="-0.21445535656974135"/>
    <x v="49"/>
    <d v="2022-10-23T00:00:00"/>
    <n v="182"/>
    <n v="20"/>
    <x v="2"/>
  </r>
  <r>
    <n v="112"/>
    <n v="250"/>
    <n v="97"/>
    <n v="5"/>
    <n v="485"/>
    <x v="55"/>
    <x v="19"/>
    <n v="298"/>
    <x v="12"/>
    <n v="274.16279069767444"/>
    <n v="-0.64619560607345838"/>
    <x v="50"/>
    <d v="2022-09-17T00:00:00"/>
    <n v="393"/>
    <n v="22"/>
    <x v="3"/>
  </r>
  <r>
    <n v="113"/>
    <n v="195"/>
    <n v="240"/>
    <n v="2"/>
    <n v="480"/>
    <x v="104"/>
    <x v="6"/>
    <n v="273"/>
    <x v="16"/>
    <n v="300.31818181818181"/>
    <n v="-0.20084758589374907"/>
    <x v="51"/>
    <d v="2022-02-07T00:00:00"/>
    <n v="678"/>
    <n v="29"/>
    <x v="0"/>
  </r>
  <r>
    <n v="114"/>
    <n v="186"/>
    <n v="244"/>
    <n v="1"/>
    <n v="244"/>
    <x v="105"/>
    <x v="9"/>
    <n v="321"/>
    <x v="11"/>
    <n v="262.63492063492066"/>
    <n v="-7.0953704822918073E-2"/>
    <x v="21"/>
    <d v="2022-07-14T00:00:00"/>
    <n v="420"/>
    <n v="24"/>
    <x v="4"/>
  </r>
  <r>
    <n v="115"/>
    <n v="490"/>
    <n v="219"/>
    <n v="1"/>
    <n v="219"/>
    <x v="106"/>
    <x v="12"/>
    <n v="119"/>
    <x v="11"/>
    <n v="262.63492063492066"/>
    <n v="-0.16614287441073383"/>
    <x v="47"/>
    <d v="2022-05-09T00:00:00"/>
    <n v="258"/>
    <n v="26"/>
    <x v="2"/>
  </r>
  <r>
    <n v="116"/>
    <n v="72"/>
    <n v="162"/>
    <n v="1"/>
    <n v="162"/>
    <x v="107"/>
    <x v="9"/>
    <n v="472"/>
    <x v="17"/>
    <n v="267.85483870967744"/>
    <n v="-0.39519479737460106"/>
    <x v="35"/>
    <d v="2022-12-06T00:00:00"/>
    <n v="58"/>
    <n v="19"/>
    <x v="3"/>
  </r>
  <r>
    <n v="117"/>
    <n v="430"/>
    <n v="119"/>
    <n v="3"/>
    <n v="357"/>
    <x v="108"/>
    <x v="16"/>
    <n v="396"/>
    <x v="8"/>
    <n v="271.18181818181819"/>
    <n v="-0.56118002011397916"/>
    <x v="52"/>
    <d v="2022-11-06T00:00:00"/>
    <n v="370"/>
    <n v="20"/>
    <x v="3"/>
  </r>
  <r>
    <n v="118"/>
    <n v="223"/>
    <n v="174"/>
    <n v="2"/>
    <n v="348"/>
    <x v="109"/>
    <x v="6"/>
    <n v="269"/>
    <x v="8"/>
    <n v="271.18181818181819"/>
    <n v="-0.35836406302380153"/>
    <x v="8"/>
    <d v="2022-06-08T00:00:00"/>
    <n v="618"/>
    <n v="25"/>
    <x v="2"/>
  </r>
  <r>
    <n v="119"/>
    <n v="164"/>
    <n v="229"/>
    <n v="3"/>
    <n v="687"/>
    <x v="110"/>
    <x v="14"/>
    <n v="16"/>
    <x v="15"/>
    <n v="294.95238095238096"/>
    <n v="-0.22360348724572165"/>
    <x v="53"/>
    <d v="2022-06-01T00:00:00"/>
    <n v="630"/>
    <n v="25"/>
    <x v="3"/>
  </r>
  <r>
    <n v="120"/>
    <n v="223"/>
    <n v="411"/>
    <n v="5"/>
    <n v="2055"/>
    <x v="20"/>
    <x v="15"/>
    <n v="281"/>
    <x v="8"/>
    <n v="271.18181818181819"/>
    <n v="0.51558833389205505"/>
    <x v="8"/>
    <d v="2022-05-30T00:00:00"/>
    <n v="533"/>
    <n v="25"/>
    <x v="0"/>
  </r>
  <r>
    <n v="121"/>
    <n v="244"/>
    <n v="245"/>
    <n v="4"/>
    <n v="980"/>
    <x v="111"/>
    <x v="17"/>
    <n v="149"/>
    <x v="10"/>
    <n v="271.74545454545455"/>
    <n v="-9.8420982202595986E-2"/>
    <x v="12"/>
    <d v="2022-11-17T00:00:00"/>
    <n v="78"/>
    <n v="20"/>
    <x v="4"/>
  </r>
  <r>
    <n v="122"/>
    <n v="393"/>
    <n v="113"/>
    <n v="5"/>
    <n v="565"/>
    <x v="112"/>
    <x v="11"/>
    <n v="71"/>
    <x v="6"/>
    <n v="258.5128205128205"/>
    <n v="-0.56288434834358259"/>
    <x v="54"/>
    <d v="2022-07-20T00:00:00"/>
    <n v="671"/>
    <n v="23"/>
    <x v="3"/>
  </r>
  <r>
    <n v="123"/>
    <n v="166"/>
    <n v="73"/>
    <n v="4"/>
    <n v="292"/>
    <x v="72"/>
    <x v="16"/>
    <n v="126"/>
    <x v="5"/>
    <n v="268.60344827586209"/>
    <n v="-0.72822389113550301"/>
    <x v="28"/>
    <d v="2022-09-18T00:00:00"/>
    <n v="494"/>
    <n v="21"/>
    <x v="0"/>
  </r>
  <r>
    <n v="124"/>
    <n v="249"/>
    <n v="368"/>
    <n v="2"/>
    <n v="736"/>
    <x v="113"/>
    <x v="14"/>
    <n v="380"/>
    <x v="8"/>
    <n v="271.18181818181819"/>
    <n v="0.35702313107609784"/>
    <x v="14"/>
    <d v="2022-01-02T00:00:00"/>
    <n v="750"/>
    <n v="30"/>
    <x v="2"/>
  </r>
  <r>
    <n v="125"/>
    <n v="83"/>
    <n v="351"/>
    <n v="1"/>
    <n v="351"/>
    <x v="114"/>
    <x v="7"/>
    <n v="11"/>
    <x v="5"/>
    <n v="268.60344827586209"/>
    <n v="0.30675909878682828"/>
    <x v="32"/>
    <d v="2022-05-09T00:00:00"/>
    <n v="671"/>
    <n v="26"/>
    <x v="4"/>
  </r>
  <r>
    <n v="126"/>
    <n v="242"/>
    <n v="221"/>
    <n v="5"/>
    <n v="1105"/>
    <x v="115"/>
    <x v="12"/>
    <n v="114"/>
    <x v="4"/>
    <n v="250.48780487804879"/>
    <n v="-0.11772151898734184"/>
    <x v="25"/>
    <d v="2022-11-24T00:00:00"/>
    <n v="136"/>
    <n v="19"/>
    <x v="2"/>
  </r>
  <r>
    <n v="127"/>
    <n v="281"/>
    <n v="442"/>
    <n v="5"/>
    <n v="2210"/>
    <x v="116"/>
    <x v="2"/>
    <n v="381"/>
    <x v="8"/>
    <n v="271.18181818181819"/>
    <n v="0.6299027824337915"/>
    <x v="14"/>
    <d v="2022-06-02T00:00:00"/>
    <n v="665"/>
    <n v="25"/>
    <x v="0"/>
  </r>
  <r>
    <n v="128"/>
    <n v="236"/>
    <n v="465"/>
    <n v="1"/>
    <n v="465"/>
    <x v="105"/>
    <x v="18"/>
    <n v="342"/>
    <x v="2"/>
    <n v="283.468085106383"/>
    <n v="0.64039630713803186"/>
    <x v="46"/>
    <d v="2022-01-09T00:00:00"/>
    <n v="606"/>
    <n v="30"/>
    <x v="4"/>
  </r>
  <r>
    <n v="129"/>
    <n v="379"/>
    <n v="380"/>
    <n v="1"/>
    <n v="380"/>
    <x v="117"/>
    <x v="18"/>
    <n v="276"/>
    <x v="9"/>
    <n v="263.25423728813558"/>
    <n v="0.44347154262168442"/>
    <x v="55"/>
    <d v="2022-03-12T00:00:00"/>
    <n v="628"/>
    <n v="28"/>
    <x v="4"/>
  </r>
  <r>
    <n v="130"/>
    <n v="37"/>
    <n v="313"/>
    <n v="1"/>
    <n v="313"/>
    <x v="118"/>
    <x v="8"/>
    <n v="293"/>
    <x v="1"/>
    <n v="264.8679245283019"/>
    <n v="0.18172104288360158"/>
    <x v="1"/>
    <d v="2022-01-12T00:00:00"/>
    <n v="436"/>
    <n v="30"/>
    <x v="1"/>
  </r>
  <r>
    <n v="131"/>
    <n v="431"/>
    <n v="141"/>
    <n v="5"/>
    <n v="705"/>
    <x v="119"/>
    <x v="10"/>
    <n v="386"/>
    <x v="4"/>
    <n v="250.48780487804879"/>
    <n v="-0.43709834469328146"/>
    <x v="56"/>
    <d v="2022-06-22T00:00:00"/>
    <n v="295"/>
    <n v="24"/>
    <x v="0"/>
  </r>
  <r>
    <n v="132"/>
    <n v="237"/>
    <n v="348"/>
    <n v="2"/>
    <n v="696"/>
    <x v="120"/>
    <x v="1"/>
    <n v="362"/>
    <x v="17"/>
    <n v="267.85483870967744"/>
    <n v="0.29921117601011615"/>
    <x v="27"/>
    <d v="2022-12-21T00:00:00"/>
    <n v="468"/>
    <n v="18"/>
    <x v="2"/>
  </r>
  <r>
    <n v="133"/>
    <n v="452"/>
    <n v="349"/>
    <n v="1"/>
    <n v="349"/>
    <x v="67"/>
    <x v="3"/>
    <n v="283"/>
    <x v="12"/>
    <n v="274.16279069767444"/>
    <n v="0.27296632453982528"/>
    <x v="18"/>
    <d v="2022-11-24T00:00:00"/>
    <n v="111"/>
    <n v="19"/>
    <x v="4"/>
  </r>
  <r>
    <n v="134"/>
    <n v="382"/>
    <n v="379"/>
    <n v="5"/>
    <n v="1895"/>
    <x v="121"/>
    <x v="8"/>
    <n v="388"/>
    <x v="4"/>
    <n v="250.48780487804879"/>
    <n v="0.51304771178188902"/>
    <x v="25"/>
    <d v="2022-01-20T00:00:00"/>
    <n v="733"/>
    <n v="29"/>
    <x v="2"/>
  </r>
  <r>
    <n v="135"/>
    <n v="452"/>
    <n v="448"/>
    <n v="4"/>
    <n v="1792"/>
    <x v="122"/>
    <x v="18"/>
    <n v="437"/>
    <x v="12"/>
    <n v="274.16279069767444"/>
    <n v="0.63406565442361518"/>
    <x v="18"/>
    <d v="2022-01-15T00:00:00"/>
    <n v="858"/>
    <n v="30"/>
    <x v="0"/>
  </r>
  <r>
    <n v="136"/>
    <n v="463"/>
    <n v="173"/>
    <n v="2"/>
    <n v="346"/>
    <x v="123"/>
    <x v="14"/>
    <n v="450"/>
    <x v="7"/>
    <n v="249.02380952380952"/>
    <n v="-0.30528731236255857"/>
    <x v="39"/>
    <d v="2022-02-27T00:00:00"/>
    <n v="419"/>
    <n v="28"/>
    <x v="2"/>
  </r>
  <r>
    <n v="137"/>
    <n v="494"/>
    <n v="304"/>
    <n v="3"/>
    <n v="912"/>
    <x v="124"/>
    <x v="6"/>
    <n v="136"/>
    <x v="11"/>
    <n v="262.63492063492066"/>
    <n v="0.15750030218783984"/>
    <x v="47"/>
    <d v="2022-10-26T00:00:00"/>
    <n v="210"/>
    <n v="20"/>
    <x v="3"/>
  </r>
  <r>
    <n v="138"/>
    <n v="394"/>
    <n v="493"/>
    <n v="3"/>
    <n v="1479"/>
    <x v="9"/>
    <x v="4"/>
    <n v="61"/>
    <x v="7"/>
    <n v="249.02380952380952"/>
    <n v="0.97973037575294009"/>
    <x v="39"/>
    <d v="2022-07-27T00:00:00"/>
    <n v="263"/>
    <n v="23"/>
    <x v="4"/>
  </r>
  <r>
    <n v="139"/>
    <n v="380"/>
    <n v="344"/>
    <n v="5"/>
    <n v="1720"/>
    <x v="81"/>
    <x v="4"/>
    <n v="364"/>
    <x v="17"/>
    <n v="267.85483870967744"/>
    <n v="0.2842777142168964"/>
    <x v="35"/>
    <d v="2022-11-18T00:00:00"/>
    <n v="306"/>
    <n v="19"/>
    <x v="2"/>
  </r>
  <r>
    <n v="140"/>
    <n v="449"/>
    <n v="470"/>
    <n v="4"/>
    <n v="1880"/>
    <x v="125"/>
    <x v="10"/>
    <n v="496"/>
    <x v="10"/>
    <n v="271.74545454545455"/>
    <n v="0.72955974842767302"/>
    <x v="10"/>
    <d v="2022-11-02T00:00:00"/>
    <n v="243"/>
    <n v="20"/>
    <x v="3"/>
  </r>
  <r>
    <n v="141"/>
    <n v="309"/>
    <n v="498"/>
    <n v="1"/>
    <n v="498"/>
    <x v="126"/>
    <x v="10"/>
    <n v="464"/>
    <x v="17"/>
    <n v="267.85483870967744"/>
    <n v="0.85921599325585585"/>
    <x v="27"/>
    <d v="2022-09-23T00:00:00"/>
    <n v="545"/>
    <n v="21"/>
    <x v="2"/>
  </r>
  <r>
    <n v="142"/>
    <n v="112"/>
    <n v="351"/>
    <n v="3"/>
    <n v="1053"/>
    <x v="27"/>
    <x v="10"/>
    <n v="419"/>
    <x v="15"/>
    <n v="294.95238095238096"/>
    <n v="0.19002260251856629"/>
    <x v="53"/>
    <d v="2022-11-04T00:00:00"/>
    <n v="499"/>
    <n v="20"/>
    <x v="4"/>
  </r>
  <r>
    <n v="143"/>
    <n v="81"/>
    <n v="116"/>
    <n v="1"/>
    <n v="116"/>
    <x v="53"/>
    <x v="19"/>
    <n v="247"/>
    <x v="8"/>
    <n v="271.18181818181819"/>
    <n v="-0.57224270868253435"/>
    <x v="48"/>
    <d v="2022-07-20T00:00:00"/>
    <n v="594"/>
    <n v="23"/>
    <x v="0"/>
  </r>
  <r>
    <n v="144"/>
    <n v="4"/>
    <n v="314"/>
    <n v="4"/>
    <n v="1256"/>
    <x v="127"/>
    <x v="6"/>
    <n v="380"/>
    <x v="13"/>
    <n v="258.375"/>
    <n v="0.21528785679729068"/>
    <x v="20"/>
    <d v="2022-01-02T00:00:00"/>
    <n v="773"/>
    <n v="30"/>
    <x v="2"/>
  </r>
  <r>
    <n v="145"/>
    <n v="209"/>
    <n v="284"/>
    <n v="5"/>
    <n v="1420"/>
    <x v="128"/>
    <x v="4"/>
    <n v="75"/>
    <x v="16"/>
    <n v="300.31818181818181"/>
    <n v="-5.4336309974269748E-2"/>
    <x v="57"/>
    <d v="2022-08-23T00:00:00"/>
    <n v="371"/>
    <n v="22"/>
    <x v="3"/>
  </r>
  <r>
    <n v="146"/>
    <n v="156"/>
    <n v="332"/>
    <n v="1"/>
    <n v="332"/>
    <x v="129"/>
    <x v="9"/>
    <n v="356"/>
    <x v="12"/>
    <n v="274.16279069767444"/>
    <n v="0.21095936890321476"/>
    <x v="50"/>
    <d v="2022-01-09T00:00:00"/>
    <n v="499"/>
    <n v="30"/>
    <x v="4"/>
  </r>
  <r>
    <n v="147"/>
    <n v="441"/>
    <n v="239"/>
    <n v="2"/>
    <n v="478"/>
    <x v="130"/>
    <x v="16"/>
    <n v="487"/>
    <x v="8"/>
    <n v="271.18181818181819"/>
    <n v="-0.11867247737177344"/>
    <x v="14"/>
    <d v="2022-09-11T00:00:00"/>
    <n v="288"/>
    <n v="22"/>
    <x v="2"/>
  </r>
  <r>
    <n v="148"/>
    <n v="180"/>
    <n v="86"/>
    <n v="4"/>
    <n v="344"/>
    <x v="24"/>
    <x v="9"/>
    <n v="73"/>
    <x v="14"/>
    <n v="273.72549019607845"/>
    <n v="-0.68581661891117474"/>
    <x v="58"/>
    <d v="2022-04-14T00:00:00"/>
    <n v="661"/>
    <n v="27"/>
    <x v="3"/>
  </r>
  <r>
    <n v="149"/>
    <n v="438"/>
    <n v="154"/>
    <n v="4"/>
    <n v="616"/>
    <x v="131"/>
    <x v="4"/>
    <n v="139"/>
    <x v="7"/>
    <n v="249.02380952380952"/>
    <n v="-0.38158523759441632"/>
    <x v="59"/>
    <d v="2022-03-28T00:00:00"/>
    <n v="616"/>
    <n v="27"/>
    <x v="1"/>
  </r>
  <r>
    <n v="150"/>
    <n v="232"/>
    <n v="109"/>
    <n v="4"/>
    <n v="436"/>
    <x v="44"/>
    <x v="12"/>
    <n v="407"/>
    <x v="15"/>
    <n v="294.95238095238096"/>
    <n v="-0.63044882144010339"/>
    <x v="23"/>
    <d v="2022-03-01T00:00:00"/>
    <n v="766"/>
    <n v="28"/>
    <x v="1"/>
  </r>
  <r>
    <n v="151"/>
    <n v="206"/>
    <n v="73"/>
    <n v="5"/>
    <n v="365"/>
    <x v="132"/>
    <x v="2"/>
    <n v="115"/>
    <x v="15"/>
    <n v="294.95238095238096"/>
    <n v="-0.75250242169841786"/>
    <x v="41"/>
    <d v="2022-09-28T00:00:00"/>
    <n v="478"/>
    <n v="21"/>
    <x v="1"/>
  </r>
  <r>
    <n v="152"/>
    <n v="295"/>
    <n v="230"/>
    <n v="4"/>
    <n v="920"/>
    <x v="133"/>
    <x v="4"/>
    <n v="258"/>
    <x v="2"/>
    <n v="283.468085106383"/>
    <n v="-0.18862118141559714"/>
    <x v="36"/>
    <d v="2022-06-05T00:00:00"/>
    <n v="273"/>
    <n v="25"/>
    <x v="3"/>
  </r>
  <r>
    <n v="153"/>
    <n v="204"/>
    <n v="88"/>
    <n v="4"/>
    <n v="352"/>
    <x v="133"/>
    <x v="16"/>
    <n v="349"/>
    <x v="2"/>
    <n v="283.468085106383"/>
    <n v="-0.68955940854161979"/>
    <x v="2"/>
    <d v="2022-04-22T00:00:00"/>
    <n v="317"/>
    <n v="26"/>
    <x v="2"/>
  </r>
  <r>
    <n v="154"/>
    <n v="399"/>
    <n v="231"/>
    <n v="2"/>
    <n v="462"/>
    <x v="89"/>
    <x v="15"/>
    <n v="325"/>
    <x v="16"/>
    <n v="300.31818181818181"/>
    <n v="-0.2308158014227335"/>
    <x v="24"/>
    <d v="2022-11-10T00:00:00"/>
    <n v="415"/>
    <n v="20"/>
    <x v="4"/>
  </r>
  <r>
    <n v="155"/>
    <n v="221"/>
    <n v="477"/>
    <n v="4"/>
    <n v="1908"/>
    <x v="134"/>
    <x v="7"/>
    <n v="276"/>
    <x v="14"/>
    <n v="273.72549019607845"/>
    <n v="0.74262177650429795"/>
    <x v="22"/>
    <d v="2022-03-12T00:00:00"/>
    <n v="553"/>
    <n v="28"/>
    <x v="4"/>
  </r>
  <r>
    <n v="156"/>
    <n v="333"/>
    <n v="74"/>
    <n v="2"/>
    <n v="148"/>
    <x v="135"/>
    <x v="8"/>
    <n v="328"/>
    <x v="6"/>
    <n v="258.5128205128205"/>
    <n v="-0.71374727236659385"/>
    <x v="26"/>
    <d v="2022-01-07T00:00:00"/>
    <n v="585"/>
    <n v="30"/>
    <x v="2"/>
  </r>
  <r>
    <n v="157"/>
    <n v="498"/>
    <n v="430"/>
    <n v="5"/>
    <n v="2150"/>
    <x v="136"/>
    <x v="17"/>
    <n v="250"/>
    <x v="15"/>
    <n v="294.95238095238096"/>
    <n v="0.4578624475298676"/>
    <x v="41"/>
    <d v="2022-10-22T00:00:00"/>
    <n v="250"/>
    <n v="20"/>
    <x v="2"/>
  </r>
  <r>
    <n v="158"/>
    <n v="476"/>
    <n v="286"/>
    <n v="2"/>
    <n v="572"/>
    <x v="62"/>
    <x v="11"/>
    <n v="397"/>
    <x v="6"/>
    <n v="258.5128205128205"/>
    <n v="0.10632810950208293"/>
    <x v="60"/>
    <d v="2022-06-16T00:00:00"/>
    <n v="245"/>
    <n v="25"/>
    <x v="1"/>
  </r>
  <r>
    <n v="159"/>
    <n v="126"/>
    <n v="273"/>
    <n v="3"/>
    <n v="819"/>
    <x v="137"/>
    <x v="8"/>
    <n v="153"/>
    <x v="0"/>
    <n v="252.76271186440678"/>
    <n v="8.006437336551997E-2"/>
    <x v="45"/>
    <d v="2022-08-29T00:00:00"/>
    <n v="249"/>
    <n v="22"/>
    <x v="2"/>
  </r>
  <r>
    <n v="160"/>
    <n v="255"/>
    <n v="279"/>
    <n v="3"/>
    <n v="837"/>
    <x v="138"/>
    <x v="2"/>
    <n v="286"/>
    <x v="7"/>
    <n v="249.02380952380952"/>
    <n v="0.12037479682570029"/>
    <x v="59"/>
    <d v="2022-01-02T00:00:00"/>
    <n v="518"/>
    <n v="30"/>
    <x v="4"/>
  </r>
  <r>
    <n v="161"/>
    <n v="138"/>
    <n v="210"/>
    <n v="2"/>
    <n v="420"/>
    <x v="139"/>
    <x v="5"/>
    <n v="14"/>
    <x v="11"/>
    <n v="262.63492063492066"/>
    <n v="-0.20041097546234743"/>
    <x v="47"/>
    <d v="2022-08-02T00:00:00"/>
    <n v="237"/>
    <n v="23"/>
    <x v="4"/>
  </r>
  <r>
    <n v="162"/>
    <n v="403"/>
    <n v="229"/>
    <n v="1"/>
    <n v="229"/>
    <x v="140"/>
    <x v="9"/>
    <n v="32"/>
    <x v="8"/>
    <n v="271.18181818181819"/>
    <n v="-0.15554810593362389"/>
    <x v="52"/>
    <d v="2022-12-27T00:00:00"/>
    <n v="69"/>
    <n v="18"/>
    <x v="0"/>
  </r>
  <r>
    <n v="163"/>
    <n v="280"/>
    <n v="192"/>
    <n v="2"/>
    <n v="384"/>
    <x v="141"/>
    <x v="0"/>
    <n v="49"/>
    <x v="11"/>
    <n v="262.63492063492066"/>
    <n v="-0.26894717756557485"/>
    <x v="21"/>
    <d v="2022-04-21T00:00:00"/>
    <n v="611"/>
    <n v="26"/>
    <x v="4"/>
  </r>
  <r>
    <n v="164"/>
    <n v="356"/>
    <n v="373"/>
    <n v="1"/>
    <n v="373"/>
    <x v="142"/>
    <x v="2"/>
    <n v="115"/>
    <x v="2"/>
    <n v="283.468085106383"/>
    <n v="0.31584477970427072"/>
    <x v="46"/>
    <d v="2022-09-28T00:00:00"/>
    <n v="459"/>
    <n v="21"/>
    <x v="1"/>
  </r>
  <r>
    <n v="165"/>
    <n v="41"/>
    <n v="315"/>
    <n v="3"/>
    <n v="945"/>
    <x v="143"/>
    <x v="13"/>
    <n v="420"/>
    <x v="13"/>
    <n v="258.375"/>
    <n v="0.21915820029027566"/>
    <x v="30"/>
    <d v="2022-05-17T00:00:00"/>
    <n v="504"/>
    <n v="26"/>
    <x v="3"/>
  </r>
  <r>
    <n v="166"/>
    <n v="379"/>
    <n v="321"/>
    <n v="5"/>
    <n v="1605"/>
    <x v="9"/>
    <x v="9"/>
    <n v="47"/>
    <x v="9"/>
    <n v="263.25423728813558"/>
    <n v="0.21935359258305431"/>
    <x v="55"/>
    <d v="2022-05-12T00:00:00"/>
    <n v="339"/>
    <n v="26"/>
    <x v="1"/>
  </r>
  <r>
    <n v="167"/>
    <n v="282"/>
    <n v="189"/>
    <n v="2"/>
    <n v="378"/>
    <x v="19"/>
    <x v="9"/>
    <n v="202"/>
    <x v="13"/>
    <n v="258.375"/>
    <n v="-0.26850507982583449"/>
    <x v="30"/>
    <d v="2022-07-24T00:00:00"/>
    <n v="392"/>
    <n v="23"/>
    <x v="1"/>
  </r>
  <r>
    <n v="168"/>
    <n v="459"/>
    <n v="405"/>
    <n v="3"/>
    <n v="1215"/>
    <x v="144"/>
    <x v="2"/>
    <n v="37"/>
    <x v="18"/>
    <n v="255.11627906976744"/>
    <n v="0.58751139471285319"/>
    <x v="61"/>
    <d v="2022-06-16T00:00:00"/>
    <n v="221"/>
    <n v="25"/>
    <x v="3"/>
  </r>
  <r>
    <n v="169"/>
    <n v="402"/>
    <n v="426"/>
    <n v="2"/>
    <n v="852"/>
    <x v="26"/>
    <x v="17"/>
    <n v="366"/>
    <x v="16"/>
    <n v="300.31818181818181"/>
    <n v="0.41849553503859549"/>
    <x v="51"/>
    <d v="2022-09-23T00:00:00"/>
    <n v="272"/>
    <n v="21"/>
    <x v="0"/>
  </r>
  <r>
    <n v="170"/>
    <n v="320"/>
    <n v="271"/>
    <n v="1"/>
    <n v="271"/>
    <x v="145"/>
    <x v="19"/>
    <n v="434"/>
    <x v="17"/>
    <n v="267.85483870967744"/>
    <n v="1.1742036490636432E-2"/>
    <x v="35"/>
    <d v="2022-06-18T00:00:00"/>
    <n v="682"/>
    <n v="24"/>
    <x v="3"/>
  </r>
  <r>
    <n v="171"/>
    <n v="19"/>
    <n v="96"/>
    <n v="4"/>
    <n v="384"/>
    <x v="146"/>
    <x v="1"/>
    <n v="172"/>
    <x v="10"/>
    <n v="271.74545454545455"/>
    <n v="-0.6467282215977519"/>
    <x v="37"/>
    <d v="2022-06-25T00:00:00"/>
    <n v="304"/>
    <n v="24"/>
    <x v="2"/>
  </r>
  <r>
    <n v="172"/>
    <n v="447"/>
    <n v="65"/>
    <n v="1"/>
    <n v="65"/>
    <x v="147"/>
    <x v="3"/>
    <n v="52"/>
    <x v="9"/>
    <n v="263.25423728813558"/>
    <n v="-0.75309039402523825"/>
    <x v="33"/>
    <d v="2022-12-22T00:00:00"/>
    <n v="424"/>
    <n v="18"/>
    <x v="2"/>
  </r>
  <r>
    <n v="173"/>
    <n v="406"/>
    <n v="426"/>
    <n v="1"/>
    <n v="426"/>
    <x v="148"/>
    <x v="4"/>
    <n v="395"/>
    <x v="5"/>
    <n v="268.60344827586209"/>
    <n v="0.58598112844213346"/>
    <x v="5"/>
    <d v="2022-11-25T00:00:00"/>
    <n v="399"/>
    <n v="19"/>
    <x v="0"/>
  </r>
  <r>
    <n v="174"/>
    <n v="391"/>
    <n v="356"/>
    <n v="2"/>
    <n v="712"/>
    <x v="149"/>
    <x v="4"/>
    <n v="46"/>
    <x v="6"/>
    <n v="258.5128205128205"/>
    <n v="0.37710771672287247"/>
    <x v="60"/>
    <d v="2022-03-16T00:00:00"/>
    <n v="539"/>
    <n v="28"/>
    <x v="4"/>
  </r>
  <r>
    <n v="175"/>
    <n v="82"/>
    <n v="233"/>
    <n v="2"/>
    <n v="466"/>
    <x v="150"/>
    <x v="16"/>
    <n v="361"/>
    <x v="11"/>
    <n v="262.63492063492066"/>
    <n v="-0.11283693944155693"/>
    <x v="62"/>
    <d v="2022-09-27T00:00:00"/>
    <n v="538"/>
    <n v="21"/>
    <x v="0"/>
  </r>
  <r>
    <n v="176"/>
    <n v="243"/>
    <n v="494"/>
    <n v="5"/>
    <n v="2470"/>
    <x v="151"/>
    <x v="19"/>
    <n v="358"/>
    <x v="13"/>
    <n v="258.375"/>
    <n v="0.91194968553459121"/>
    <x v="20"/>
    <d v="2022-07-29T00:00:00"/>
    <n v="582"/>
    <n v="23"/>
    <x v="3"/>
  </r>
  <r>
    <n v="177"/>
    <n v="432"/>
    <n v="305"/>
    <n v="3"/>
    <n v="915"/>
    <x v="152"/>
    <x v="14"/>
    <n v="44"/>
    <x v="3"/>
    <n v="265.47674418604652"/>
    <n v="0.14887652752836056"/>
    <x v="3"/>
    <d v="2022-05-20T00:00:00"/>
    <n v="712"/>
    <n v="25"/>
    <x v="1"/>
  </r>
  <r>
    <n v="178"/>
    <n v="159"/>
    <n v="173"/>
    <n v="4"/>
    <n v="692"/>
    <x v="149"/>
    <x v="2"/>
    <n v="416"/>
    <x v="18"/>
    <n v="255.11627906976744"/>
    <n v="-0.32187784867821334"/>
    <x v="61"/>
    <d v="2022-05-22T00:00:00"/>
    <n v="472"/>
    <n v="25"/>
    <x v="4"/>
  </r>
  <r>
    <n v="179"/>
    <n v="197"/>
    <n v="177"/>
    <n v="2"/>
    <n v="354"/>
    <x v="153"/>
    <x v="15"/>
    <n v="153"/>
    <x v="2"/>
    <n v="283.468085106383"/>
    <n v="-0.37559108308939437"/>
    <x v="2"/>
    <d v="2022-08-29T00:00:00"/>
    <n v="363"/>
    <n v="22"/>
    <x v="2"/>
  </r>
  <r>
    <n v="180"/>
    <n v="110"/>
    <n v="261"/>
    <n v="1"/>
    <n v="261"/>
    <x v="154"/>
    <x v="13"/>
    <n v="223"/>
    <x v="3"/>
    <n v="265.47674418604652"/>
    <n v="-1.6863037098681644E-2"/>
    <x v="16"/>
    <d v="2022-11-28T00:00:00"/>
    <n v="432"/>
    <n v="19"/>
    <x v="3"/>
  </r>
  <r>
    <n v="181"/>
    <n v="288"/>
    <n v="198"/>
    <n v="5"/>
    <n v="990"/>
    <x v="155"/>
    <x v="18"/>
    <n v="74"/>
    <x v="11"/>
    <n v="262.63492063492066"/>
    <n v="-0.24610177686449908"/>
    <x v="62"/>
    <d v="2022-10-23T00:00:00"/>
    <n v="355"/>
    <n v="20"/>
    <x v="2"/>
  </r>
  <r>
    <n v="182"/>
    <n v="7"/>
    <n v="114"/>
    <n v="3"/>
    <n v="342"/>
    <x v="20"/>
    <x v="14"/>
    <n v="180"/>
    <x v="11"/>
    <n v="262.63492063492066"/>
    <n v="-0.56593738667956006"/>
    <x v="21"/>
    <d v="2022-02-24T00:00:00"/>
    <n v="628"/>
    <n v="28"/>
    <x v="1"/>
  </r>
  <r>
    <n v="183"/>
    <n v="385"/>
    <n v="427"/>
    <n v="3"/>
    <n v="1281"/>
    <x v="92"/>
    <x v="19"/>
    <n v="359"/>
    <x v="3"/>
    <n v="265.47674418604652"/>
    <n v="0.60842713853970465"/>
    <x v="19"/>
    <d v="2022-01-23T00:00:00"/>
    <n v="358"/>
    <n v="29"/>
    <x v="2"/>
  </r>
  <r>
    <n v="184"/>
    <n v="493"/>
    <n v="376"/>
    <n v="1"/>
    <n v="376"/>
    <x v="156"/>
    <x v="0"/>
    <n v="134"/>
    <x v="4"/>
    <n v="250.48780487804879"/>
    <n v="0.50107108081791618"/>
    <x v="25"/>
    <d v="2022-07-11T00:00:00"/>
    <n v="500"/>
    <n v="24"/>
    <x v="2"/>
  </r>
  <r>
    <n v="185"/>
    <n v="158"/>
    <n v="51"/>
    <n v="2"/>
    <n v="102"/>
    <x v="154"/>
    <x v="3"/>
    <n v="159"/>
    <x v="0"/>
    <n v="252.76271186440678"/>
    <n v="-0.7982297324481995"/>
    <x v="11"/>
    <d v="2022-05-05T00:00:00"/>
    <n v="639"/>
    <n v="26"/>
    <x v="0"/>
  </r>
  <r>
    <n v="186"/>
    <n v="446"/>
    <n v="316"/>
    <n v="2"/>
    <n v="632"/>
    <x v="119"/>
    <x v="8"/>
    <n v="328"/>
    <x v="14"/>
    <n v="273.72549019607845"/>
    <n v="0.15444126074498565"/>
    <x v="44"/>
    <d v="2022-01-07T00:00:00"/>
    <n v="461"/>
    <n v="30"/>
    <x v="2"/>
  </r>
  <r>
    <n v="187"/>
    <n v="428"/>
    <n v="156"/>
    <n v="1"/>
    <n v="156"/>
    <x v="157"/>
    <x v="8"/>
    <n v="325"/>
    <x v="17"/>
    <n v="267.85483870967744"/>
    <n v="-0.41759499006443068"/>
    <x v="35"/>
    <d v="2022-11-10T00:00:00"/>
    <n v="546"/>
    <n v="20"/>
    <x v="4"/>
  </r>
  <r>
    <n v="188"/>
    <n v="192"/>
    <n v="215"/>
    <n v="1"/>
    <n v="215"/>
    <x v="158"/>
    <x v="18"/>
    <n v="106"/>
    <x v="10"/>
    <n v="271.74545454545455"/>
    <n v="-0.2088184129532985"/>
    <x v="37"/>
    <d v="2022-10-24T00:00:00"/>
    <n v="553"/>
    <n v="20"/>
    <x v="3"/>
  </r>
  <r>
    <n v="189"/>
    <n v="41"/>
    <n v="59"/>
    <n v="1"/>
    <n v="59"/>
    <x v="67"/>
    <x v="1"/>
    <n v="65"/>
    <x v="13"/>
    <n v="258.375"/>
    <n v="-0.77164973391388481"/>
    <x v="30"/>
    <d v="2022-03-03T00:00:00"/>
    <n v="377"/>
    <n v="28"/>
    <x v="3"/>
  </r>
  <r>
    <n v="190"/>
    <n v="69"/>
    <n v="88"/>
    <n v="4"/>
    <n v="352"/>
    <x v="159"/>
    <x v="4"/>
    <n v="346"/>
    <x v="14"/>
    <n v="273.72549019607845"/>
    <n v="-0.67851002865329513"/>
    <x v="63"/>
    <d v="2022-03-16T00:00:00"/>
    <n v="673"/>
    <n v="28"/>
    <x v="2"/>
  </r>
  <r>
    <n v="191"/>
    <n v="270"/>
    <n v="484"/>
    <n v="4"/>
    <n v="1936"/>
    <x v="160"/>
    <x v="0"/>
    <n v="457"/>
    <x v="1"/>
    <n v="264.8679245283019"/>
    <n v="0.82732582989029768"/>
    <x v="64"/>
    <d v="2022-02-03T00:00:00"/>
    <n v="489"/>
    <n v="29"/>
    <x v="4"/>
  </r>
  <r>
    <n v="192"/>
    <n v="345"/>
    <n v="257"/>
    <n v="1"/>
    <n v="257"/>
    <x v="161"/>
    <x v="1"/>
    <n v="255"/>
    <x v="17"/>
    <n v="267.85483870967744"/>
    <n v="-4.0525079785632578E-2"/>
    <x v="27"/>
    <d v="2022-08-20T00:00:00"/>
    <n v="176"/>
    <n v="22"/>
    <x v="3"/>
  </r>
  <r>
    <n v="193"/>
    <n v="348"/>
    <n v="497"/>
    <n v="3"/>
    <n v="1491"/>
    <x v="162"/>
    <x v="0"/>
    <n v="42"/>
    <x v="14"/>
    <n v="273.72549019607845"/>
    <n v="0.81568767908309447"/>
    <x v="63"/>
    <d v="2022-08-10T00:00:00"/>
    <n v="493"/>
    <n v="23"/>
    <x v="4"/>
  </r>
  <r>
    <n v="194"/>
    <n v="102"/>
    <n v="115"/>
    <n v="2"/>
    <n v="230"/>
    <x v="163"/>
    <x v="8"/>
    <n v="385"/>
    <x v="2"/>
    <n v="283.468085106383"/>
    <n v="-0.59431059070779857"/>
    <x v="36"/>
    <d v="2022-07-11T00:00:00"/>
    <n v="627"/>
    <n v="24"/>
    <x v="3"/>
  </r>
  <r>
    <n v="195"/>
    <n v="321"/>
    <n v="368"/>
    <n v="1"/>
    <n v="368"/>
    <x v="164"/>
    <x v="17"/>
    <n v="436"/>
    <x v="10"/>
    <n v="271.74545454545455"/>
    <n v="0.35420848387528436"/>
    <x v="12"/>
    <d v="2022-05-02T00:00:00"/>
    <n v="510"/>
    <n v="26"/>
    <x v="2"/>
  </r>
  <r>
    <n v="196"/>
    <n v="176"/>
    <n v="113"/>
    <n v="4"/>
    <n v="452"/>
    <x v="165"/>
    <x v="14"/>
    <n v="175"/>
    <x v="0"/>
    <n v="252.76271186440678"/>
    <n v="-0.55294038758130493"/>
    <x v="0"/>
    <d v="2022-01-04T00:00:00"/>
    <n v="770"/>
    <n v="30"/>
    <x v="2"/>
  </r>
  <r>
    <n v="197"/>
    <n v="341"/>
    <n v="194"/>
    <n v="3"/>
    <n v="582"/>
    <x v="166"/>
    <x v="7"/>
    <n v="274"/>
    <x v="3"/>
    <n v="265.47674418604652"/>
    <n v="-0.26923919232622318"/>
    <x v="19"/>
    <d v="2022-02-15T00:00:00"/>
    <n v="648"/>
    <n v="29"/>
    <x v="2"/>
  </r>
  <r>
    <n v="198"/>
    <n v="473"/>
    <n v="171"/>
    <n v="4"/>
    <n v="684"/>
    <x v="18"/>
    <x v="19"/>
    <n v="266"/>
    <x v="16"/>
    <n v="300.31818181818181"/>
    <n v="-0.43060390494929623"/>
    <x v="24"/>
    <d v="2022-08-22T00:00:00"/>
    <n v="263"/>
    <n v="22"/>
    <x v="2"/>
  </r>
  <r>
    <n v="199"/>
    <n v="482"/>
    <n v="321"/>
    <n v="2"/>
    <n v="642"/>
    <x v="92"/>
    <x v="2"/>
    <n v="481"/>
    <x v="18"/>
    <n v="255.11627906976744"/>
    <n v="0.25824977210574285"/>
    <x v="34"/>
    <d v="2022-07-14T00:00:00"/>
    <n v="186"/>
    <n v="24"/>
    <x v="1"/>
  </r>
  <r>
    <n v="200"/>
    <n v="169"/>
    <n v="386"/>
    <n v="5"/>
    <n v="1930"/>
    <x v="167"/>
    <x v="10"/>
    <n v="59"/>
    <x v="12"/>
    <n v="274.16279069767444"/>
    <n v="0.4079226397489184"/>
    <x v="65"/>
    <d v="2022-07-28T00:00:00"/>
    <n v="197"/>
    <n v="23"/>
    <x v="2"/>
  </r>
  <r>
    <n v="201"/>
    <n v="397"/>
    <n v="148"/>
    <n v="1"/>
    <n v="148"/>
    <x v="168"/>
    <x v="13"/>
    <n v="47"/>
    <x v="9"/>
    <n v="263.25423728813558"/>
    <n v="-0.43780582024208081"/>
    <x v="9"/>
    <d v="2022-05-12T00:00:00"/>
    <n v="317"/>
    <n v="26"/>
    <x v="1"/>
  </r>
  <r>
    <n v="202"/>
    <n v="436"/>
    <n v="291"/>
    <n v="2"/>
    <n v="582"/>
    <x v="99"/>
    <x v="13"/>
    <n v="385"/>
    <x v="4"/>
    <n v="250.48780487804879"/>
    <n v="0.16173320350535536"/>
    <x v="56"/>
    <d v="2022-07-11T00:00:00"/>
    <n v="342"/>
    <n v="24"/>
    <x v="3"/>
  </r>
  <r>
    <n v="203"/>
    <n v="369"/>
    <n v="74"/>
    <n v="1"/>
    <n v="74"/>
    <x v="47"/>
    <x v="10"/>
    <n v="411"/>
    <x v="15"/>
    <n v="294.95238095238096"/>
    <n v="-0.74911204391346464"/>
    <x v="41"/>
    <d v="2022-04-22T00:00:00"/>
    <n v="535"/>
    <n v="26"/>
    <x v="4"/>
  </r>
  <r>
    <n v="204"/>
    <n v="361"/>
    <n v="245"/>
    <n v="1"/>
    <n v="245"/>
    <x v="169"/>
    <x v="16"/>
    <n v="259"/>
    <x v="10"/>
    <n v="271.74545454545455"/>
    <n v="-9.8420982202595986E-2"/>
    <x v="12"/>
    <d v="2022-05-26T00:00:00"/>
    <n v="471"/>
    <n v="25"/>
    <x v="1"/>
  </r>
  <r>
    <n v="205"/>
    <n v="226"/>
    <n v="339"/>
    <n v="4"/>
    <n v="1356"/>
    <x v="170"/>
    <x v="7"/>
    <n v="337"/>
    <x v="11"/>
    <n v="262.63492063492066"/>
    <n v="0.29076513961078199"/>
    <x v="17"/>
    <d v="2022-11-10T00:00:00"/>
    <n v="376"/>
    <n v="20"/>
    <x v="2"/>
  </r>
  <r>
    <n v="206"/>
    <n v="87"/>
    <n v="487"/>
    <n v="1"/>
    <n v="487"/>
    <x v="171"/>
    <x v="9"/>
    <n v="172"/>
    <x v="7"/>
    <n v="249.02380952380952"/>
    <n v="0.95563629410077455"/>
    <x v="7"/>
    <d v="2022-06-25T00:00:00"/>
    <n v="282"/>
    <n v="24"/>
    <x v="2"/>
  </r>
  <r>
    <n v="207"/>
    <n v="376"/>
    <n v="335"/>
    <n v="5"/>
    <n v="1675"/>
    <x v="172"/>
    <x v="9"/>
    <n v="130"/>
    <x v="17"/>
    <n v="267.85483870967744"/>
    <n v="0.25067742518215197"/>
    <x v="66"/>
    <d v="2022-10-29T00:00:00"/>
    <n v="120"/>
    <n v="20"/>
    <x v="4"/>
  </r>
  <r>
    <n v="208"/>
    <n v="255"/>
    <n v="214"/>
    <n v="2"/>
    <n v="428"/>
    <x v="173"/>
    <x v="4"/>
    <n v="354"/>
    <x v="7"/>
    <n v="249.02380952380952"/>
    <n v="-0.14064442107276032"/>
    <x v="59"/>
    <d v="2022-09-07T00:00:00"/>
    <n v="220"/>
    <n v="22"/>
    <x v="0"/>
  </r>
  <r>
    <n v="209"/>
    <n v="111"/>
    <n v="452"/>
    <n v="4"/>
    <n v="1808"/>
    <x v="83"/>
    <x v="7"/>
    <n v="329"/>
    <x v="0"/>
    <n v="252.76271186440678"/>
    <n v="0.78823844967478029"/>
    <x v="11"/>
    <d v="2022-04-02T00:00:00"/>
    <n v="274"/>
    <n v="27"/>
    <x v="1"/>
  </r>
  <r>
    <n v="210"/>
    <n v="344"/>
    <n v="172"/>
    <n v="5"/>
    <n v="860"/>
    <x v="174"/>
    <x v="10"/>
    <n v="186"/>
    <x v="5"/>
    <n v="268.60344827586209"/>
    <n v="-0.35965081199050009"/>
    <x v="32"/>
    <d v="2022-12-19T00:00:00"/>
    <n v="178"/>
    <n v="18"/>
    <x v="1"/>
  </r>
  <r>
    <n v="211"/>
    <n v="462"/>
    <n v="104"/>
    <n v="4"/>
    <n v="416"/>
    <x v="175"/>
    <x v="12"/>
    <n v="448"/>
    <x v="13"/>
    <n v="258.375"/>
    <n v="-0.59748427672955973"/>
    <x v="20"/>
    <d v="2022-07-28T00:00:00"/>
    <n v="335"/>
    <n v="23"/>
    <x v="2"/>
  </r>
  <r>
    <n v="212"/>
    <n v="279"/>
    <n v="433"/>
    <n v="4"/>
    <n v="1732"/>
    <x v="176"/>
    <x v="17"/>
    <n v="377"/>
    <x v="18"/>
    <n v="255.11627906976744"/>
    <n v="0.69726526891522322"/>
    <x v="67"/>
    <d v="2022-08-21T00:00:00"/>
    <n v="471"/>
    <n v="22"/>
    <x v="0"/>
  </r>
  <r>
    <n v="213"/>
    <n v="322"/>
    <n v="79"/>
    <n v="5"/>
    <n v="395"/>
    <x v="177"/>
    <x v="5"/>
    <n v="316"/>
    <x v="18"/>
    <n v="255.11627906976744"/>
    <n v="-0.69033728350045576"/>
    <x v="67"/>
    <d v="2022-08-14T00:00:00"/>
    <n v="321"/>
    <n v="23"/>
    <x v="4"/>
  </r>
  <r>
    <n v="214"/>
    <n v="494"/>
    <n v="181"/>
    <n v="1"/>
    <n v="181"/>
    <x v="170"/>
    <x v="16"/>
    <n v="356"/>
    <x v="11"/>
    <n v="262.63492063492066"/>
    <n v="-0.31083041218421381"/>
    <x v="47"/>
    <d v="2022-01-09T00:00:00"/>
    <n v="681"/>
    <n v="30"/>
    <x v="4"/>
  </r>
  <r>
    <n v="215"/>
    <n v="317"/>
    <n v="196"/>
    <n v="3"/>
    <n v="588"/>
    <x v="178"/>
    <x v="8"/>
    <n v="159"/>
    <x v="5"/>
    <n v="268.60344827586209"/>
    <n v="-0.27029976250080245"/>
    <x v="5"/>
    <d v="2022-05-05T00:00:00"/>
    <n v="685"/>
    <n v="26"/>
    <x v="0"/>
  </r>
  <r>
    <n v="216"/>
    <n v="223"/>
    <n v="174"/>
    <n v="1"/>
    <n v="174"/>
    <x v="179"/>
    <x v="2"/>
    <n v="287"/>
    <x v="8"/>
    <n v="271.18181818181819"/>
    <n v="-0.35836406302380153"/>
    <x v="8"/>
    <d v="2022-02-16T00:00:00"/>
    <n v="414"/>
    <n v="29"/>
    <x v="2"/>
  </r>
  <r>
    <n v="217"/>
    <n v="25"/>
    <n v="356"/>
    <n v="3"/>
    <n v="1068"/>
    <x v="180"/>
    <x v="7"/>
    <n v="322"/>
    <x v="14"/>
    <n v="273.72549019607845"/>
    <n v="0.30057306590257871"/>
    <x v="58"/>
    <d v="2022-11-21T00:00:00"/>
    <n v="132"/>
    <n v="19"/>
    <x v="3"/>
  </r>
  <r>
    <n v="218"/>
    <n v="392"/>
    <n v="125"/>
    <n v="5"/>
    <n v="625"/>
    <x v="181"/>
    <x v="1"/>
    <n v="62"/>
    <x v="7"/>
    <n v="249.02380952380952"/>
    <n v="-0.49803996557988339"/>
    <x v="39"/>
    <d v="2022-04-20T00:00:00"/>
    <n v="611"/>
    <n v="26"/>
    <x v="2"/>
  </r>
  <r>
    <n v="219"/>
    <n v="410"/>
    <n v="228"/>
    <n v="2"/>
    <n v="456"/>
    <x v="182"/>
    <x v="14"/>
    <n v="295"/>
    <x v="14"/>
    <n v="273.72549019607845"/>
    <n v="-0.16704871060171922"/>
    <x v="44"/>
    <d v="2022-01-27T00:00:00"/>
    <n v="636"/>
    <n v="29"/>
    <x v="2"/>
  </r>
  <r>
    <n v="220"/>
    <n v="498"/>
    <n v="472"/>
    <n v="5"/>
    <n v="2360"/>
    <x v="183"/>
    <x v="9"/>
    <n v="171"/>
    <x v="15"/>
    <n v="294.95238095238096"/>
    <n v="0.60025831449790124"/>
    <x v="41"/>
    <d v="2022-05-29T00:00:00"/>
    <n v="485"/>
    <n v="25"/>
    <x v="2"/>
  </r>
  <r>
    <n v="221"/>
    <n v="304"/>
    <n v="163"/>
    <n v="3"/>
    <n v="489"/>
    <x v="184"/>
    <x v="6"/>
    <n v="392"/>
    <x v="17"/>
    <n v="267.85483870967744"/>
    <n v="-0.39146143192629623"/>
    <x v="27"/>
    <d v="2022-12-24T00:00:00"/>
    <n v="220"/>
    <n v="18"/>
    <x v="2"/>
  </r>
  <r>
    <n v="222"/>
    <n v="333"/>
    <n v="70"/>
    <n v="1"/>
    <n v="70"/>
    <x v="185"/>
    <x v="8"/>
    <n v="229"/>
    <x v="6"/>
    <n v="258.5128205128205"/>
    <n v="-0.72922039277921047"/>
    <x v="26"/>
    <d v="2022-07-24T00:00:00"/>
    <n v="310"/>
    <n v="23"/>
    <x v="1"/>
  </r>
  <r>
    <n v="223"/>
    <n v="207"/>
    <n v="208"/>
    <n v="5"/>
    <n v="1040"/>
    <x v="111"/>
    <x v="0"/>
    <n v="253"/>
    <x v="0"/>
    <n v="252.76271186440678"/>
    <n v="-0.17709381076912767"/>
    <x v="68"/>
    <d v="2022-07-08T00:00:00"/>
    <n v="210"/>
    <n v="24"/>
    <x v="1"/>
  </r>
  <r>
    <n v="224"/>
    <n v="348"/>
    <n v="417"/>
    <n v="4"/>
    <n v="1668"/>
    <x v="186"/>
    <x v="10"/>
    <n v="235"/>
    <x v="14"/>
    <n v="273.72549019607845"/>
    <n v="0.52342406876790815"/>
    <x v="63"/>
    <d v="2022-03-15T00:00:00"/>
    <n v="370"/>
    <n v="28"/>
    <x v="0"/>
  </r>
  <r>
    <n v="225"/>
    <n v="4"/>
    <n v="198"/>
    <n v="5"/>
    <n v="990"/>
    <x v="187"/>
    <x v="0"/>
    <n v="156"/>
    <x v="13"/>
    <n v="258.375"/>
    <n v="-0.23367198838896952"/>
    <x v="20"/>
    <d v="2022-12-10T00:00:00"/>
    <n v="446"/>
    <n v="19"/>
    <x v="3"/>
  </r>
  <r>
    <n v="226"/>
    <n v="317"/>
    <n v="196"/>
    <n v="2"/>
    <n v="392"/>
    <x v="188"/>
    <x v="14"/>
    <n v="327"/>
    <x v="5"/>
    <n v="268.60344827586209"/>
    <n v="-0.27029976250080245"/>
    <x v="5"/>
    <d v="2022-01-04T00:00:00"/>
    <n v="865"/>
    <n v="30"/>
    <x v="4"/>
  </r>
  <r>
    <n v="227"/>
    <n v="131"/>
    <n v="376"/>
    <n v="1"/>
    <n v="376"/>
    <x v="189"/>
    <x v="9"/>
    <n v="275"/>
    <x v="5"/>
    <n v="268.60344827586209"/>
    <n v="0.39983310867193"/>
    <x v="32"/>
    <d v="2022-03-31T00:00:00"/>
    <n v="776"/>
    <n v="27"/>
    <x v="4"/>
  </r>
  <r>
    <n v="228"/>
    <n v="96"/>
    <n v="362"/>
    <n v="4"/>
    <n v="1448"/>
    <x v="48"/>
    <x v="1"/>
    <n v="330"/>
    <x v="1"/>
    <n v="264.8679245283019"/>
    <n v="0.36671890582704081"/>
    <x v="69"/>
    <d v="2022-09-11T00:00:00"/>
    <n v="583"/>
    <n v="22"/>
    <x v="0"/>
  </r>
  <r>
    <n v="229"/>
    <n v="311"/>
    <n v="345"/>
    <n v="5"/>
    <n v="1725"/>
    <x v="157"/>
    <x v="15"/>
    <n v="177"/>
    <x v="3"/>
    <n v="265.47674418604652"/>
    <n v="0.29954885900748973"/>
    <x v="16"/>
    <d v="2022-10-23T00:00:00"/>
    <n v="564"/>
    <n v="20"/>
    <x v="4"/>
  </r>
  <r>
    <n v="230"/>
    <n v="268"/>
    <n v="81"/>
    <n v="3"/>
    <n v="243"/>
    <x v="136"/>
    <x v="17"/>
    <n v="407"/>
    <x v="13"/>
    <n v="258.375"/>
    <n v="-0.68650217706821481"/>
    <x v="34"/>
    <d v="2022-03-01T00:00:00"/>
    <n v="485"/>
    <n v="28"/>
    <x v="1"/>
  </r>
  <r>
    <n v="231"/>
    <n v="495"/>
    <n v="97"/>
    <n v="4"/>
    <n v="388"/>
    <x v="190"/>
    <x v="4"/>
    <n v="181"/>
    <x v="8"/>
    <n v="271.18181818181819"/>
    <n v="-0.64230640295005026"/>
    <x v="8"/>
    <d v="2022-01-07T00:00:00"/>
    <n v="841"/>
    <n v="30"/>
    <x v="3"/>
  </r>
  <r>
    <n v="232"/>
    <n v="436"/>
    <n v="184"/>
    <n v="4"/>
    <n v="736"/>
    <x v="191"/>
    <x v="2"/>
    <n v="166"/>
    <x v="4"/>
    <n v="250.48780487804879"/>
    <n v="-0.26543330087633887"/>
    <x v="56"/>
    <d v="2022-08-23T00:00:00"/>
    <n v="351"/>
    <n v="22"/>
    <x v="0"/>
  </r>
  <r>
    <n v="233"/>
    <n v="358"/>
    <n v="172"/>
    <n v="1"/>
    <n v="172"/>
    <x v="116"/>
    <x v="15"/>
    <n v="478"/>
    <x v="17"/>
    <n v="267.85483870967744"/>
    <n v="-0.3578611428915518"/>
    <x v="70"/>
    <d v="2022-06-14T00:00:00"/>
    <n v="653"/>
    <n v="25"/>
    <x v="3"/>
  </r>
  <r>
    <n v="234"/>
    <n v="160"/>
    <n v="288"/>
    <n v="2"/>
    <n v="576"/>
    <x v="192"/>
    <x v="10"/>
    <n v="429"/>
    <x v="18"/>
    <n v="255.11627906976744"/>
    <n v="0.12889699179580671"/>
    <x v="34"/>
    <d v="2022-03-05T00:00:00"/>
    <n v="371"/>
    <n v="28"/>
    <x v="4"/>
  </r>
  <r>
    <n v="235"/>
    <n v="23"/>
    <n v="174"/>
    <n v="3"/>
    <n v="522"/>
    <x v="193"/>
    <x v="13"/>
    <n v="181"/>
    <x v="6"/>
    <n v="258.5128205128205"/>
    <n v="-0.32691926205118027"/>
    <x v="26"/>
    <d v="2022-01-07T00:00:00"/>
    <n v="828"/>
    <n v="30"/>
    <x v="3"/>
  </r>
  <r>
    <n v="236"/>
    <n v="49"/>
    <n v="292"/>
    <n v="3"/>
    <n v="876"/>
    <x v="194"/>
    <x v="1"/>
    <n v="431"/>
    <x v="13"/>
    <n v="258.375"/>
    <n v="0.1301402999516208"/>
    <x v="30"/>
    <d v="2022-03-03T00:00:00"/>
    <n v="436"/>
    <n v="28"/>
    <x v="2"/>
  </r>
  <r>
    <n v="237"/>
    <n v="485"/>
    <n v="243"/>
    <n v="3"/>
    <n v="729"/>
    <x v="195"/>
    <x v="13"/>
    <n v="34"/>
    <x v="3"/>
    <n v="265.47674418604652"/>
    <n v="-8.4665586264289772E-2"/>
    <x v="3"/>
    <d v="2022-04-03T00:00:00"/>
    <n v="333"/>
    <n v="27"/>
    <x v="4"/>
  </r>
  <r>
    <n v="238"/>
    <n v="131"/>
    <n v="382"/>
    <n v="5"/>
    <n v="1910"/>
    <x v="196"/>
    <x v="5"/>
    <n v="147"/>
    <x v="5"/>
    <n v="268.60344827586209"/>
    <n v="0.42217087104435436"/>
    <x v="32"/>
    <d v="2022-09-23T00:00:00"/>
    <n v="538"/>
    <n v="21"/>
    <x v="2"/>
  </r>
  <r>
    <n v="239"/>
    <n v="270"/>
    <n v="308"/>
    <n v="1"/>
    <n v="308"/>
    <x v="197"/>
    <x v="1"/>
    <n v="496"/>
    <x v="1"/>
    <n v="264.8679245283019"/>
    <n v="0.16284370993018937"/>
    <x v="64"/>
    <d v="2022-11-02T00:00:00"/>
    <n v="455"/>
    <n v="20"/>
    <x v="3"/>
  </r>
  <r>
    <n v="240"/>
    <n v="345"/>
    <n v="357"/>
    <n v="4"/>
    <n v="1428"/>
    <x v="198"/>
    <x v="14"/>
    <n v="202"/>
    <x v="17"/>
    <n v="267.85483870967744"/>
    <n v="0.33281146504486059"/>
    <x v="27"/>
    <d v="2022-07-24T00:00:00"/>
    <n v="291"/>
    <n v="23"/>
    <x v="1"/>
  </r>
  <r>
    <n v="241"/>
    <n v="40"/>
    <n v="82"/>
    <n v="1"/>
    <n v="82"/>
    <x v="199"/>
    <x v="4"/>
    <n v="312"/>
    <x v="19"/>
    <n v="286.92307692307691"/>
    <n v="-0.71420911528150133"/>
    <x v="71"/>
    <d v="2022-11-21T00:00:00"/>
    <n v="125"/>
    <n v="19"/>
    <x v="2"/>
  </r>
  <r>
    <n v="242"/>
    <n v="275"/>
    <n v="219"/>
    <n v="1"/>
    <n v="219"/>
    <x v="200"/>
    <x v="16"/>
    <n v="41"/>
    <x v="11"/>
    <n v="262.63492063492066"/>
    <n v="-0.16614287441073383"/>
    <x v="47"/>
    <d v="2022-10-08T00:00:00"/>
    <n v="186"/>
    <n v="21"/>
    <x v="2"/>
  </r>
  <r>
    <n v="243"/>
    <n v="205"/>
    <n v="117"/>
    <n v="5"/>
    <n v="585"/>
    <x v="201"/>
    <x v="19"/>
    <n v="389"/>
    <x v="3"/>
    <n v="265.47674418604652"/>
    <n v="-0.559283430423547"/>
    <x v="3"/>
    <d v="2022-11-11T00:00:00"/>
    <n v="130"/>
    <n v="20"/>
    <x v="2"/>
  </r>
  <r>
    <n v="244"/>
    <n v="219"/>
    <n v="474"/>
    <n v="5"/>
    <n v="2370"/>
    <x v="202"/>
    <x v="10"/>
    <n v="24"/>
    <x v="9"/>
    <n v="263.25423728813558"/>
    <n v="0.80054081895441676"/>
    <x v="43"/>
    <d v="2022-02-17T00:00:00"/>
    <n v="691"/>
    <n v="29"/>
    <x v="0"/>
  </r>
  <r>
    <n v="245"/>
    <n v="425"/>
    <n v="334"/>
    <n v="2"/>
    <n v="668"/>
    <x v="0"/>
    <x v="7"/>
    <n v="25"/>
    <x v="1"/>
    <n v="264.8679245283019"/>
    <n v="0.2610058412879328"/>
    <x v="13"/>
    <d v="2022-01-21T00:00:00"/>
    <n v="605"/>
    <n v="29"/>
    <x v="4"/>
  </r>
  <r>
    <n v="246"/>
    <n v="452"/>
    <n v="220"/>
    <n v="5"/>
    <n v="1100"/>
    <x v="203"/>
    <x v="4"/>
    <n v="411"/>
    <x v="12"/>
    <n v="274.16279069767444"/>
    <n v="-0.19755704470268898"/>
    <x v="18"/>
    <d v="2022-04-22T00:00:00"/>
    <n v="278"/>
    <n v="26"/>
    <x v="4"/>
  </r>
  <r>
    <n v="247"/>
    <n v="285"/>
    <n v="282"/>
    <n v="5"/>
    <n v="1410"/>
    <x v="204"/>
    <x v="16"/>
    <n v="106"/>
    <x v="3"/>
    <n v="265.47674418604652"/>
    <n v="6.2239936927861228E-2"/>
    <x v="16"/>
    <d v="2022-10-24T00:00:00"/>
    <n v="547"/>
    <n v="20"/>
    <x v="3"/>
  </r>
  <r>
    <n v="248"/>
    <n v="435"/>
    <n v="499"/>
    <n v="5"/>
    <n v="2495"/>
    <x v="92"/>
    <x v="4"/>
    <n v="175"/>
    <x v="10"/>
    <n v="271.74545454545455"/>
    <n v="0.83627726482001874"/>
    <x v="37"/>
    <d v="2022-01-04T00:00:00"/>
    <n v="377"/>
    <n v="30"/>
    <x v="2"/>
  </r>
  <r>
    <n v="249"/>
    <n v="26"/>
    <n v="170"/>
    <n v="1"/>
    <n v="170"/>
    <x v="184"/>
    <x v="17"/>
    <n v="286"/>
    <x v="10"/>
    <n v="271.74545454545455"/>
    <n v="-0.37441455907935239"/>
    <x v="12"/>
    <d v="2022-01-02T00:00:00"/>
    <n v="576"/>
    <n v="30"/>
    <x v="4"/>
  </r>
  <r>
    <n v="250"/>
    <n v="157"/>
    <n v="52"/>
    <n v="1"/>
    <n v="52"/>
    <x v="205"/>
    <x v="0"/>
    <n v="249"/>
    <x v="11"/>
    <n v="262.63492063492066"/>
    <n v="-0.80200652725734312"/>
    <x v="21"/>
    <d v="2022-08-08T00:00:00"/>
    <n v="180"/>
    <n v="23"/>
    <x v="2"/>
  </r>
  <r>
    <n v="251"/>
    <n v="273"/>
    <n v="156"/>
    <n v="5"/>
    <n v="780"/>
    <x v="119"/>
    <x v="15"/>
    <n v="168"/>
    <x v="17"/>
    <n v="267.85483870967744"/>
    <n v="-0.41759499006443068"/>
    <x v="66"/>
    <d v="2022-05-25T00:00:00"/>
    <n v="323"/>
    <n v="25"/>
    <x v="0"/>
  </r>
  <r>
    <n v="252"/>
    <n v="340"/>
    <n v="450"/>
    <n v="3"/>
    <n v="1350"/>
    <x v="206"/>
    <x v="7"/>
    <n v="121"/>
    <x v="11"/>
    <n v="262.63492063492066"/>
    <n v="0.71340505258068387"/>
    <x v="17"/>
    <d v="2022-07-21T00:00:00"/>
    <n v="170"/>
    <n v="23"/>
    <x v="2"/>
  </r>
  <r>
    <n v="253"/>
    <n v="34"/>
    <n v="366"/>
    <n v="4"/>
    <n v="1464"/>
    <x v="131"/>
    <x v="6"/>
    <n v="259"/>
    <x v="18"/>
    <n v="255.11627906976744"/>
    <n v="0.4346399270738377"/>
    <x v="72"/>
    <d v="2022-05-26T00:00:00"/>
    <n v="557"/>
    <n v="25"/>
    <x v="1"/>
  </r>
  <r>
    <n v="254"/>
    <n v="296"/>
    <n v="210"/>
    <n v="1"/>
    <n v="210"/>
    <x v="168"/>
    <x v="1"/>
    <n v="255"/>
    <x v="18"/>
    <n v="255.11627906976744"/>
    <n v="-0.17684594348222427"/>
    <x v="34"/>
    <d v="2022-08-20T00:00:00"/>
    <n v="217"/>
    <n v="22"/>
    <x v="3"/>
  </r>
  <r>
    <n v="255"/>
    <n v="116"/>
    <n v="379"/>
    <n v="4"/>
    <n v="1516"/>
    <x v="207"/>
    <x v="14"/>
    <n v="405"/>
    <x v="1"/>
    <n v="264.8679245283019"/>
    <n v="0.43090183786864222"/>
    <x v="13"/>
    <d v="2022-08-25T00:00:00"/>
    <n v="463"/>
    <n v="22"/>
    <x v="3"/>
  </r>
  <r>
    <n v="256"/>
    <n v="117"/>
    <n v="102"/>
    <n v="4"/>
    <n v="408"/>
    <x v="208"/>
    <x v="16"/>
    <n v="376"/>
    <x v="3"/>
    <n v="265.47674418604652"/>
    <n v="-0.61578555472822039"/>
    <x v="29"/>
    <d v="2022-06-18T00:00:00"/>
    <n v="599"/>
    <n v="24"/>
    <x v="1"/>
  </r>
  <r>
    <n v="257"/>
    <n v="239"/>
    <n v="380"/>
    <n v="5"/>
    <n v="1900"/>
    <x v="37"/>
    <x v="0"/>
    <n v="489"/>
    <x v="9"/>
    <n v="263.25423728813558"/>
    <n v="0.44347154262168442"/>
    <x v="33"/>
    <d v="2022-01-26T00:00:00"/>
    <n v="542"/>
    <n v="29"/>
    <x v="2"/>
  </r>
  <r>
    <n v="258"/>
    <n v="201"/>
    <n v="355"/>
    <n v="5"/>
    <n v="1775"/>
    <x v="110"/>
    <x v="11"/>
    <n v="483"/>
    <x v="2"/>
    <n v="283.468085106383"/>
    <n v="0.25234556781505657"/>
    <x v="36"/>
    <d v="2022-10-21T00:00:00"/>
    <n v="488"/>
    <n v="20"/>
    <x v="2"/>
  </r>
  <r>
    <n v="259"/>
    <n v="377"/>
    <n v="403"/>
    <n v="4"/>
    <n v="1612"/>
    <x v="209"/>
    <x v="16"/>
    <n v="107"/>
    <x v="19"/>
    <n v="286.92307692307691"/>
    <n v="0.40455764075067036"/>
    <x v="40"/>
    <d v="2022-07-02T00:00:00"/>
    <n v="593"/>
    <n v="24"/>
    <x v="4"/>
  </r>
  <r>
    <n v="260"/>
    <n v="485"/>
    <n v="101"/>
    <n v="1"/>
    <n v="101"/>
    <x v="94"/>
    <x v="13"/>
    <n v="51"/>
    <x v="3"/>
    <n v="265.47674418604652"/>
    <n v="-0.61955236301519867"/>
    <x v="3"/>
    <d v="2022-02-13T00:00:00"/>
    <n v="726"/>
    <n v="29"/>
    <x v="0"/>
  </r>
  <r>
    <n v="261"/>
    <n v="251"/>
    <n v="294"/>
    <n v="1"/>
    <n v="294"/>
    <x v="96"/>
    <x v="4"/>
    <n v="47"/>
    <x v="4"/>
    <n v="250.48780487804879"/>
    <n v="0.17370983446932819"/>
    <x v="56"/>
    <d v="2022-05-12T00:00:00"/>
    <n v="389"/>
    <n v="26"/>
    <x v="1"/>
  </r>
  <r>
    <n v="262"/>
    <n v="409"/>
    <n v="299"/>
    <n v="1"/>
    <n v="299"/>
    <x v="114"/>
    <x v="2"/>
    <n v="411"/>
    <x v="12"/>
    <n v="274.16279069767444"/>
    <n v="9.0592925608618202E-2"/>
    <x v="65"/>
    <d v="2022-04-22T00:00:00"/>
    <n v="688"/>
    <n v="26"/>
    <x v="4"/>
  </r>
  <r>
    <n v="263"/>
    <n v="422"/>
    <n v="349"/>
    <n v="2"/>
    <n v="698"/>
    <x v="210"/>
    <x v="10"/>
    <n v="160"/>
    <x v="7"/>
    <n v="249.02380952380952"/>
    <n v="0.40147241610096573"/>
    <x v="59"/>
    <d v="2022-03-29T00:00:00"/>
    <n v="396"/>
    <n v="27"/>
    <x v="0"/>
  </r>
  <r>
    <n v="264"/>
    <n v="222"/>
    <n v="500"/>
    <n v="2"/>
    <n v="1000"/>
    <x v="211"/>
    <x v="18"/>
    <n v="9"/>
    <x v="15"/>
    <n v="294.95238095238096"/>
    <n v="0.6951888924765901"/>
    <x v="23"/>
    <d v="2022-12-05T00:00:00"/>
    <n v="257"/>
    <n v="19"/>
    <x v="4"/>
  </r>
  <r>
    <n v="265"/>
    <n v="497"/>
    <n v="387"/>
    <n v="2"/>
    <n v="774"/>
    <x v="212"/>
    <x v="7"/>
    <n v="456"/>
    <x v="17"/>
    <n v="267.85483870967744"/>
    <n v="0.44481242849400848"/>
    <x v="35"/>
    <d v="2022-02-26T00:00:00"/>
    <n v="327"/>
    <n v="28"/>
    <x v="2"/>
  </r>
  <r>
    <n v="266"/>
    <n v="217"/>
    <n v="412"/>
    <n v="2"/>
    <n v="824"/>
    <x v="25"/>
    <x v="11"/>
    <n v="110"/>
    <x v="10"/>
    <n v="271.74545454545455"/>
    <n v="0.51612471564298135"/>
    <x v="10"/>
    <d v="2022-01-19T00:00:00"/>
    <n v="594"/>
    <n v="29"/>
    <x v="0"/>
  </r>
  <r>
    <n v="267"/>
    <n v="351"/>
    <n v="155"/>
    <n v="5"/>
    <n v="775"/>
    <x v="81"/>
    <x v="9"/>
    <n v="216"/>
    <x v="14"/>
    <n v="273.72549019607845"/>
    <n v="-0.43373925501432664"/>
    <x v="58"/>
    <d v="2022-04-04T00:00:00"/>
    <n v="534"/>
    <n v="27"/>
    <x v="4"/>
  </r>
  <r>
    <n v="268"/>
    <n v="494"/>
    <n v="214"/>
    <n v="1"/>
    <n v="214"/>
    <x v="119"/>
    <x v="6"/>
    <n v="424"/>
    <x v="11"/>
    <n v="262.63492063492066"/>
    <n v="-0.18518070832829692"/>
    <x v="47"/>
    <d v="2022-01-24T00:00:00"/>
    <n v="444"/>
    <n v="29"/>
    <x v="2"/>
  </r>
  <r>
    <n v="269"/>
    <n v="464"/>
    <n v="290"/>
    <n v="3"/>
    <n v="870"/>
    <x v="134"/>
    <x v="14"/>
    <n v="77"/>
    <x v="11"/>
    <n v="262.63492063492066"/>
    <n v="0.10419436721866293"/>
    <x v="47"/>
    <d v="2022-03-24T00:00:00"/>
    <n v="541"/>
    <n v="27"/>
    <x v="2"/>
  </r>
  <r>
    <n v="270"/>
    <n v="462"/>
    <n v="271"/>
    <n v="2"/>
    <n v="542"/>
    <x v="45"/>
    <x v="0"/>
    <n v="192"/>
    <x v="13"/>
    <n v="258.375"/>
    <n v="4.8863086598935679E-2"/>
    <x v="20"/>
    <d v="2022-01-11T00:00:00"/>
    <n v="404"/>
    <n v="30"/>
    <x v="2"/>
  </r>
  <r>
    <n v="271"/>
    <n v="102"/>
    <n v="326"/>
    <n v="2"/>
    <n v="652"/>
    <x v="213"/>
    <x v="16"/>
    <n v="130"/>
    <x v="2"/>
    <n v="283.468085106383"/>
    <n v="0.15004128199354483"/>
    <x v="36"/>
    <d v="2022-10-29T00:00:00"/>
    <n v="279"/>
    <n v="20"/>
    <x v="4"/>
  </r>
  <r>
    <n v="272"/>
    <n v="345"/>
    <n v="420"/>
    <n v="2"/>
    <n v="840"/>
    <x v="214"/>
    <x v="11"/>
    <n v="308"/>
    <x v="17"/>
    <n v="267.85483870967744"/>
    <n v="0.56801348828807119"/>
    <x v="27"/>
    <d v="2022-01-01T00:00:00"/>
    <n v="475"/>
    <n v="30"/>
    <x v="1"/>
  </r>
  <r>
    <n v="273"/>
    <n v="445"/>
    <n v="71"/>
    <n v="4"/>
    <n v="284"/>
    <x v="215"/>
    <x v="17"/>
    <n v="455"/>
    <x v="0"/>
    <n v="252.76271186440678"/>
    <n v="-0.71910413732984646"/>
    <x v="11"/>
    <d v="2022-09-16T00:00:00"/>
    <n v="430"/>
    <n v="22"/>
    <x v="3"/>
  </r>
  <r>
    <n v="274"/>
    <n v="241"/>
    <n v="400"/>
    <n v="3"/>
    <n v="1200"/>
    <x v="178"/>
    <x v="17"/>
    <n v="490"/>
    <x v="19"/>
    <n v="286.92307692307691"/>
    <n v="0.39410187667560326"/>
    <x v="40"/>
    <d v="2022-02-11T00:00:00"/>
    <n v="768"/>
    <n v="29"/>
    <x v="2"/>
  </r>
  <r>
    <n v="275"/>
    <n v="258"/>
    <n v="109"/>
    <n v="2"/>
    <n v="218"/>
    <x v="216"/>
    <x v="2"/>
    <n v="480"/>
    <x v="6"/>
    <n v="258.5128205128205"/>
    <n v="-0.5783574687561992"/>
    <x v="26"/>
    <d v="2022-01-07T00:00:00"/>
    <n v="848"/>
    <n v="30"/>
    <x v="0"/>
  </r>
  <r>
    <n v="276"/>
    <n v="376"/>
    <n v="217"/>
    <n v="1"/>
    <n v="217"/>
    <x v="217"/>
    <x v="4"/>
    <n v="321"/>
    <x v="17"/>
    <n v="267.85483870967744"/>
    <n v="-0.18985969771782985"/>
    <x v="66"/>
    <d v="2022-07-14T00:00:00"/>
    <n v="443"/>
    <n v="24"/>
    <x v="4"/>
  </r>
  <r>
    <n v="277"/>
    <n v="7"/>
    <n v="104"/>
    <n v="1"/>
    <n v="104"/>
    <x v="63"/>
    <x v="7"/>
    <n v="496"/>
    <x v="11"/>
    <n v="262.63492063492066"/>
    <n v="-0.60401305451468634"/>
    <x v="21"/>
    <d v="2022-11-02T00:00:00"/>
    <n v="122"/>
    <n v="20"/>
    <x v="3"/>
  </r>
  <r>
    <n v="278"/>
    <n v="428"/>
    <n v="428"/>
    <n v="4"/>
    <n v="1712"/>
    <x v="21"/>
    <x v="10"/>
    <n v="203"/>
    <x v="17"/>
    <n v="267.85483870967744"/>
    <n v="0.59788041187451069"/>
    <x v="35"/>
    <d v="2022-05-04T00:00:00"/>
    <n v="438"/>
    <n v="26"/>
    <x v="2"/>
  </r>
  <r>
    <n v="279"/>
    <n v="216"/>
    <n v="83"/>
    <n v="3"/>
    <n v="249"/>
    <x v="100"/>
    <x v="9"/>
    <n v="457"/>
    <x v="7"/>
    <n v="249.02380952380952"/>
    <n v="-0.66669853714504246"/>
    <x v="39"/>
    <d v="2022-02-03T00:00:00"/>
    <n v="438"/>
    <n v="29"/>
    <x v="4"/>
  </r>
  <r>
    <n v="280"/>
    <n v="272"/>
    <n v="113"/>
    <n v="3"/>
    <n v="339"/>
    <x v="171"/>
    <x v="15"/>
    <n v="21"/>
    <x v="18"/>
    <n v="255.11627906976744"/>
    <n v="-0.55706472196900636"/>
    <x v="72"/>
    <d v="2022-11-16T00:00:00"/>
    <n v="138"/>
    <n v="20"/>
    <x v="1"/>
  </r>
  <r>
    <n v="281"/>
    <n v="236"/>
    <n v="221"/>
    <n v="4"/>
    <n v="884"/>
    <x v="218"/>
    <x v="11"/>
    <n v="333"/>
    <x v="2"/>
    <n v="283.468085106383"/>
    <n v="-0.22037078736020421"/>
    <x v="46"/>
    <d v="2022-10-23T00:00:00"/>
    <n v="309"/>
    <n v="20"/>
    <x v="2"/>
  </r>
  <r>
    <n v="282"/>
    <n v="225"/>
    <n v="114"/>
    <n v="3"/>
    <n v="342"/>
    <x v="219"/>
    <x v="7"/>
    <n v="405"/>
    <x v="1"/>
    <n v="264.8679245283019"/>
    <n v="-0.56959680866220264"/>
    <x v="1"/>
    <d v="2022-08-25T00:00:00"/>
    <n v="328"/>
    <n v="22"/>
    <x v="3"/>
  </r>
  <r>
    <n v="283"/>
    <n v="167"/>
    <n v="488"/>
    <n v="3"/>
    <n v="1464"/>
    <x v="75"/>
    <x v="0"/>
    <n v="32"/>
    <x v="10"/>
    <n v="271.74545454545455"/>
    <n v="0.79579820687809444"/>
    <x v="12"/>
    <d v="2022-12-27T00:00:00"/>
    <n v="242"/>
    <n v="18"/>
    <x v="0"/>
  </r>
  <r>
    <n v="284"/>
    <n v="467"/>
    <n v="421"/>
    <n v="5"/>
    <n v="2105"/>
    <x v="124"/>
    <x v="6"/>
    <n v="334"/>
    <x v="3"/>
    <n v="265.47674418604652"/>
    <n v="0.58582628881783538"/>
    <x v="3"/>
    <d v="2022-11-16T00:00:00"/>
    <n v="189"/>
    <n v="20"/>
    <x v="3"/>
  </r>
  <r>
    <n v="285"/>
    <n v="430"/>
    <n v="380"/>
    <n v="1"/>
    <n v="380"/>
    <x v="220"/>
    <x v="19"/>
    <n v="449"/>
    <x v="8"/>
    <n v="271.18181818181819"/>
    <n v="0.40127388535031838"/>
    <x v="52"/>
    <d v="2022-03-25T00:00:00"/>
    <n v="746"/>
    <n v="27"/>
    <x v="4"/>
  </r>
  <r>
    <n v="286"/>
    <n v="139"/>
    <n v="232"/>
    <n v="3"/>
    <n v="696"/>
    <x v="91"/>
    <x v="18"/>
    <n v="302"/>
    <x v="9"/>
    <n v="263.25423728813558"/>
    <n v="-0.11872263713623488"/>
    <x v="9"/>
    <d v="2022-10-25T00:00:00"/>
    <n v="338"/>
    <n v="20"/>
    <x v="2"/>
  </r>
  <r>
    <n v="287"/>
    <n v="351"/>
    <n v="93"/>
    <n v="3"/>
    <n v="279"/>
    <x v="221"/>
    <x v="12"/>
    <n v="341"/>
    <x v="14"/>
    <n v="273.72549019607845"/>
    <n v="-0.66024355300859594"/>
    <x v="58"/>
    <d v="2022-06-12T00:00:00"/>
    <n v="668"/>
    <n v="25"/>
    <x v="2"/>
  </r>
  <r>
    <n v="288"/>
    <n v="404"/>
    <n v="136"/>
    <n v="2"/>
    <n v="272"/>
    <x v="64"/>
    <x v="3"/>
    <n v="62"/>
    <x v="9"/>
    <n v="263.25423728813558"/>
    <n v="-0.48338913211434453"/>
    <x v="9"/>
    <d v="2022-04-20T00:00:00"/>
    <n v="616"/>
    <n v="26"/>
    <x v="2"/>
  </r>
  <r>
    <n v="289"/>
    <n v="237"/>
    <n v="157"/>
    <n v="5"/>
    <n v="785"/>
    <x v="76"/>
    <x v="16"/>
    <n v="366"/>
    <x v="17"/>
    <n v="267.85483870967744"/>
    <n v="-0.41386162461612575"/>
    <x v="27"/>
    <d v="2022-09-23T00:00:00"/>
    <n v="119"/>
    <n v="21"/>
    <x v="0"/>
  </r>
  <r>
    <n v="290"/>
    <n v="323"/>
    <n v="363"/>
    <n v="4"/>
    <n v="1452"/>
    <x v="222"/>
    <x v="7"/>
    <n v="463"/>
    <x v="6"/>
    <n v="258.5128205128205"/>
    <n v="0.40418567744495149"/>
    <x v="6"/>
    <d v="2022-11-04T00:00:00"/>
    <n v="493"/>
    <n v="20"/>
    <x v="3"/>
  </r>
  <r>
    <n v="291"/>
    <n v="457"/>
    <n v="289"/>
    <n v="5"/>
    <n v="1445"/>
    <x v="128"/>
    <x v="16"/>
    <n v="421"/>
    <x v="5"/>
    <n v="268.60344827586209"/>
    <n v="7.5935554271776118E-2"/>
    <x v="49"/>
    <d v="2022-02-28T00:00:00"/>
    <n v="547"/>
    <n v="28"/>
    <x v="2"/>
  </r>
  <r>
    <n v="292"/>
    <n v="328"/>
    <n v="448"/>
    <n v="4"/>
    <n v="1792"/>
    <x v="218"/>
    <x v="10"/>
    <n v="86"/>
    <x v="14"/>
    <n v="273.72549019607845"/>
    <n v="0.63667621776504291"/>
    <x v="58"/>
    <d v="2022-05-11T00:00:00"/>
    <n v="474"/>
    <n v="26"/>
    <x v="0"/>
  </r>
  <r>
    <n v="293"/>
    <n v="424"/>
    <n v="226"/>
    <n v="2"/>
    <n v="452"/>
    <x v="177"/>
    <x v="9"/>
    <n v="397"/>
    <x v="2"/>
    <n v="283.468085106383"/>
    <n v="-0.20273211739097807"/>
    <x v="31"/>
    <d v="2022-06-16T00:00:00"/>
    <n v="380"/>
    <n v="25"/>
    <x v="1"/>
  </r>
  <r>
    <n v="294"/>
    <n v="86"/>
    <n v="261"/>
    <n v="5"/>
    <n v="1305"/>
    <x v="223"/>
    <x v="2"/>
    <n v="319"/>
    <x v="0"/>
    <n v="252.76271186440678"/>
    <n v="3.2589016294508166E-2"/>
    <x v="45"/>
    <d v="2022-04-23T00:00:00"/>
    <n v="327"/>
    <n v="26"/>
    <x v="0"/>
  </r>
  <r>
    <n v="295"/>
    <n v="17"/>
    <n v="253"/>
    <n v="3"/>
    <n v="759"/>
    <x v="150"/>
    <x v="15"/>
    <n v="290"/>
    <x v="7"/>
    <n v="249.02380952380952"/>
    <n v="1.5967109666316093E-2"/>
    <x v="7"/>
    <d v="2022-08-04T00:00:00"/>
    <n v="592"/>
    <n v="23"/>
    <x v="2"/>
  </r>
  <r>
    <n v="296"/>
    <n v="43"/>
    <n v="457"/>
    <n v="3"/>
    <n v="1371"/>
    <x v="224"/>
    <x v="8"/>
    <n v="13"/>
    <x v="2"/>
    <n v="283.468085106383"/>
    <n v="0.61217443518726999"/>
    <x v="31"/>
    <d v="2022-06-12T00:00:00"/>
    <n v="219"/>
    <n v="25"/>
    <x v="2"/>
  </r>
  <r>
    <n v="297"/>
    <n v="5"/>
    <n v="65"/>
    <n v="5"/>
    <n v="325"/>
    <x v="170"/>
    <x v="14"/>
    <n v="302"/>
    <x v="3"/>
    <n v="265.47674418604652"/>
    <n v="-0.75515746134641493"/>
    <x v="29"/>
    <d v="2022-10-25T00:00:00"/>
    <n v="392"/>
    <n v="20"/>
    <x v="2"/>
  </r>
  <r>
    <n v="298"/>
    <n v="298"/>
    <n v="65"/>
    <n v="1"/>
    <n v="65"/>
    <x v="225"/>
    <x v="19"/>
    <n v="453"/>
    <x v="18"/>
    <n v="255.11627906976744"/>
    <n v="-0.74521422060164078"/>
    <x v="67"/>
    <d v="2022-03-15T00:00:00"/>
    <n v="350"/>
    <n v="28"/>
    <x v="2"/>
  </r>
  <r>
    <n v="299"/>
    <n v="436"/>
    <n v="320"/>
    <n v="3"/>
    <n v="960"/>
    <x v="85"/>
    <x v="13"/>
    <n v="16"/>
    <x v="4"/>
    <n v="250.48780487804879"/>
    <n v="0.27750730282375846"/>
    <x v="56"/>
    <d v="2022-06-01T00:00:00"/>
    <n v="675"/>
    <n v="25"/>
    <x v="3"/>
  </r>
  <r>
    <n v="300"/>
    <n v="421"/>
    <n v="145"/>
    <n v="4"/>
    <n v="580"/>
    <x v="226"/>
    <x v="13"/>
    <n v="120"/>
    <x v="8"/>
    <n v="271.18181818181819"/>
    <n v="-0.46530338585316799"/>
    <x v="8"/>
    <d v="2022-05-10T00:00:00"/>
    <n v="632"/>
    <n v="26"/>
    <x v="2"/>
  </r>
  <r>
    <n v="301"/>
    <n v="223"/>
    <n v="467"/>
    <n v="5"/>
    <n v="2335"/>
    <x v="132"/>
    <x v="4"/>
    <n v="295"/>
    <x v="8"/>
    <n v="271.18181818181819"/>
    <n v="0.72209185383841756"/>
    <x v="8"/>
    <d v="2022-01-27T00:00:00"/>
    <n v="722"/>
    <n v="29"/>
    <x v="2"/>
  </r>
  <r>
    <n v="302"/>
    <n v="483"/>
    <n v="124"/>
    <n v="4"/>
    <n v="496"/>
    <x v="227"/>
    <x v="6"/>
    <n v="381"/>
    <x v="19"/>
    <n v="286.92307692307691"/>
    <n v="-0.56782841823056296"/>
    <x v="42"/>
    <d v="2022-06-02T00:00:00"/>
    <n v="585"/>
    <n v="25"/>
    <x v="0"/>
  </r>
  <r>
    <n v="303"/>
    <n v="414"/>
    <n v="406"/>
    <n v="3"/>
    <n v="1218"/>
    <x v="52"/>
    <x v="3"/>
    <n v="287"/>
    <x v="12"/>
    <n v="274.16279069767444"/>
    <n v="0.48087199932140123"/>
    <x v="18"/>
    <d v="2022-02-16T00:00:00"/>
    <n v="638"/>
    <n v="29"/>
    <x v="2"/>
  </r>
  <r>
    <n v="304"/>
    <n v="389"/>
    <n v="76"/>
    <n v="4"/>
    <n v="304"/>
    <x v="228"/>
    <x v="10"/>
    <n v="415"/>
    <x v="8"/>
    <n v="271.18181818181819"/>
    <n v="-0.71974522292993637"/>
    <x v="52"/>
    <d v="2022-04-10T00:00:00"/>
    <n v="406"/>
    <n v="27"/>
    <x v="3"/>
  </r>
  <r>
    <n v="305"/>
    <n v="367"/>
    <n v="79"/>
    <n v="5"/>
    <n v="395"/>
    <x v="229"/>
    <x v="18"/>
    <n v="292"/>
    <x v="19"/>
    <n v="286.92307692307691"/>
    <n v="-0.72466487935656843"/>
    <x v="40"/>
    <d v="2022-02-16T00:00:00"/>
    <n v="499"/>
    <n v="29"/>
    <x v="2"/>
  </r>
  <r>
    <n v="306"/>
    <n v="128"/>
    <n v="466"/>
    <n v="1"/>
    <n v="466"/>
    <x v="230"/>
    <x v="19"/>
    <n v="389"/>
    <x v="10"/>
    <n v="271.74545454545455"/>
    <n v="0.71484009099424584"/>
    <x v="15"/>
    <d v="2022-11-11T00:00:00"/>
    <n v="108"/>
    <n v="20"/>
    <x v="2"/>
  </r>
  <r>
    <n v="307"/>
    <n v="368"/>
    <n v="265"/>
    <n v="5"/>
    <n v="1325"/>
    <x v="231"/>
    <x v="7"/>
    <n v="106"/>
    <x v="11"/>
    <n v="262.63492063492066"/>
    <n v="9.0051976308471726E-3"/>
    <x v="47"/>
    <d v="2022-10-24T00:00:00"/>
    <n v="334"/>
    <n v="20"/>
    <x v="3"/>
  </r>
  <r>
    <n v="308"/>
    <n v="74"/>
    <n v="397"/>
    <n v="2"/>
    <n v="794"/>
    <x v="169"/>
    <x v="11"/>
    <n v="458"/>
    <x v="19"/>
    <n v="286.92307692307691"/>
    <n v="0.38364611260053638"/>
    <x v="73"/>
    <d v="2022-05-13T00:00:00"/>
    <n v="484"/>
    <n v="26"/>
    <x v="2"/>
  </r>
  <r>
    <n v="309"/>
    <n v="276"/>
    <n v="359"/>
    <n v="2"/>
    <n v="718"/>
    <x v="191"/>
    <x v="5"/>
    <n v="203"/>
    <x v="19"/>
    <n v="286.92307692307691"/>
    <n v="0.25120643431635403"/>
    <x v="42"/>
    <d v="2022-05-04T00:00:00"/>
    <n v="462"/>
    <n v="26"/>
    <x v="2"/>
  </r>
  <r>
    <n v="310"/>
    <n v="149"/>
    <n v="168"/>
    <n v="4"/>
    <n v="672"/>
    <x v="232"/>
    <x v="1"/>
    <n v="1"/>
    <x v="17"/>
    <n v="267.85483870967744"/>
    <n v="-0.37279460468477155"/>
    <x v="35"/>
    <d v="2022-01-24T00:00:00"/>
    <n v="351"/>
    <n v="29"/>
    <x v="2"/>
  </r>
  <r>
    <n v="311"/>
    <n v="229"/>
    <n v="156"/>
    <n v="4"/>
    <n v="624"/>
    <x v="233"/>
    <x v="14"/>
    <n v="204"/>
    <x v="10"/>
    <n v="271.74545454545455"/>
    <n v="-0.42593336009634686"/>
    <x v="12"/>
    <d v="2022-11-02T00:00:00"/>
    <n v="301"/>
    <n v="20"/>
    <x v="2"/>
  </r>
  <r>
    <n v="312"/>
    <n v="28"/>
    <n v="78"/>
    <n v="4"/>
    <n v="312"/>
    <x v="234"/>
    <x v="14"/>
    <n v="490"/>
    <x v="18"/>
    <n v="255.11627906976744"/>
    <n v="-0.69425706472196902"/>
    <x v="61"/>
    <d v="2022-02-11T00:00:00"/>
    <n v="352"/>
    <n v="29"/>
    <x v="2"/>
  </r>
  <r>
    <n v="313"/>
    <n v="260"/>
    <n v="489"/>
    <n v="3"/>
    <n v="1467"/>
    <x v="235"/>
    <x v="17"/>
    <n v="98"/>
    <x v="1"/>
    <n v="264.8679245283019"/>
    <n v="0.84620316284370989"/>
    <x v="13"/>
    <d v="2022-03-17T00:00:00"/>
    <n v="660"/>
    <n v="28"/>
    <x v="2"/>
  </r>
  <r>
    <n v="314"/>
    <n v="140"/>
    <n v="106"/>
    <n v="3"/>
    <n v="318"/>
    <x v="144"/>
    <x v="3"/>
    <n v="181"/>
    <x v="13"/>
    <n v="258.375"/>
    <n v="-0.58974358974358976"/>
    <x v="20"/>
    <d v="2022-01-07T00:00:00"/>
    <n v="381"/>
    <n v="30"/>
    <x v="3"/>
  </r>
  <r>
    <n v="315"/>
    <n v="270"/>
    <n v="204"/>
    <n v="3"/>
    <n v="612"/>
    <x v="118"/>
    <x v="13"/>
    <n v="226"/>
    <x v="1"/>
    <n v="264.8679245283019"/>
    <n v="-0.22980481550078358"/>
    <x v="64"/>
    <d v="2022-05-21T00:00:00"/>
    <n v="307"/>
    <n v="25"/>
    <x v="2"/>
  </r>
  <r>
    <n v="316"/>
    <n v="67"/>
    <n v="317"/>
    <n v="4"/>
    <n v="1268"/>
    <x v="236"/>
    <x v="4"/>
    <n v="322"/>
    <x v="9"/>
    <n v="263.25423728813558"/>
    <n v="0.20415915529229989"/>
    <x v="43"/>
    <d v="2022-11-21T00:00:00"/>
    <n v="336"/>
    <n v="19"/>
    <x v="3"/>
  </r>
  <r>
    <n v="317"/>
    <n v="448"/>
    <n v="442"/>
    <n v="1"/>
    <n v="442"/>
    <x v="28"/>
    <x v="15"/>
    <n v="296"/>
    <x v="9"/>
    <n v="263.25423728813558"/>
    <n v="0.67898532062838024"/>
    <x v="9"/>
    <d v="2022-07-16T00:00:00"/>
    <n v="282"/>
    <n v="24"/>
    <x v="0"/>
  </r>
  <r>
    <n v="318"/>
    <n v="331"/>
    <n v="88"/>
    <n v="3"/>
    <n v="264"/>
    <x v="237"/>
    <x v="0"/>
    <n v="458"/>
    <x v="1"/>
    <n v="264.8679245283019"/>
    <n v="-0.66775894001994596"/>
    <x v="69"/>
    <d v="2022-05-13T00:00:00"/>
    <n v="517"/>
    <n v="26"/>
    <x v="2"/>
  </r>
  <r>
    <n v="319"/>
    <n v="325"/>
    <n v="99"/>
    <n v="2"/>
    <n v="198"/>
    <x v="238"/>
    <x v="8"/>
    <n v="11"/>
    <x v="5"/>
    <n v="268.60344827586209"/>
    <n v="-0.63142692085499719"/>
    <x v="28"/>
    <d v="2022-05-09T00:00:00"/>
    <n v="494"/>
    <n v="26"/>
    <x v="4"/>
  </r>
  <r>
    <n v="320"/>
    <n v="346"/>
    <n v="178"/>
    <n v="5"/>
    <n v="890"/>
    <x v="235"/>
    <x v="14"/>
    <n v="75"/>
    <x v="8"/>
    <n v="271.18181818181819"/>
    <n v="-0.34361381159906135"/>
    <x v="8"/>
    <d v="2022-08-23T00:00:00"/>
    <n v="501"/>
    <n v="22"/>
    <x v="3"/>
  </r>
  <r>
    <n v="321"/>
    <n v="397"/>
    <n v="299"/>
    <n v="3"/>
    <n v="897"/>
    <x v="239"/>
    <x v="7"/>
    <n v="29"/>
    <x v="9"/>
    <n v="263.25423728813558"/>
    <n v="0.13578418748390431"/>
    <x v="9"/>
    <d v="2022-05-23T00:00:00"/>
    <n v="360"/>
    <n v="25"/>
    <x v="2"/>
  </r>
  <r>
    <n v="322"/>
    <n v="115"/>
    <n v="479"/>
    <n v="1"/>
    <n v="479"/>
    <x v="141"/>
    <x v="12"/>
    <n v="297"/>
    <x v="11"/>
    <n v="262.63492063492066"/>
    <n v="0.82382448930255037"/>
    <x v="21"/>
    <d v="2022-04-15T00:00:00"/>
    <n v="617"/>
    <n v="27"/>
    <x v="3"/>
  </r>
  <r>
    <n v="323"/>
    <n v="360"/>
    <n v="463"/>
    <n v="3"/>
    <n v="1389"/>
    <x v="240"/>
    <x v="19"/>
    <n v="497"/>
    <x v="1"/>
    <n v="264.8679245283019"/>
    <n v="0.74804103148596668"/>
    <x v="64"/>
    <d v="2022-09-22T00:00:00"/>
    <n v="432"/>
    <n v="21"/>
    <x v="0"/>
  </r>
  <r>
    <n v="324"/>
    <n v="230"/>
    <n v="431"/>
    <n v="3"/>
    <n v="1293"/>
    <x v="181"/>
    <x v="18"/>
    <n v="191"/>
    <x v="5"/>
    <n v="268.60344827586209"/>
    <n v="0.60459593041915394"/>
    <x v="5"/>
    <d v="2022-11-01T00:00:00"/>
    <n v="416"/>
    <n v="20"/>
    <x v="3"/>
  </r>
  <r>
    <n v="325"/>
    <n v="229"/>
    <n v="173"/>
    <n v="4"/>
    <n v="692"/>
    <x v="123"/>
    <x v="16"/>
    <n v="327"/>
    <x v="10"/>
    <n v="271.74545454545455"/>
    <n v="-0.36337481600428212"/>
    <x v="12"/>
    <d v="2022-01-04T00:00:00"/>
    <n v="473"/>
    <n v="30"/>
    <x v="4"/>
  </r>
  <r>
    <n v="326"/>
    <n v="486"/>
    <n v="213"/>
    <n v="1"/>
    <n v="213"/>
    <x v="241"/>
    <x v="18"/>
    <n v="58"/>
    <x v="1"/>
    <n v="264.8679245283019"/>
    <n v="-0.19582561618464167"/>
    <x v="1"/>
    <d v="2022-03-08T00:00:00"/>
    <n v="651"/>
    <n v="28"/>
    <x v="1"/>
  </r>
  <r>
    <n v="327"/>
    <n v="353"/>
    <n v="115"/>
    <n v="2"/>
    <n v="230"/>
    <x v="242"/>
    <x v="13"/>
    <n v="446"/>
    <x v="3"/>
    <n v="265.47674418604652"/>
    <n v="-0.56681704699750335"/>
    <x v="16"/>
    <d v="2022-04-20T00:00:00"/>
    <n v="416"/>
    <n v="26"/>
    <x v="4"/>
  </r>
  <r>
    <n v="328"/>
    <n v="65"/>
    <n v="455"/>
    <n v="5"/>
    <n v="2275"/>
    <x v="243"/>
    <x v="9"/>
    <n v="117"/>
    <x v="16"/>
    <n v="300.31818181818181"/>
    <n v="0.51505978507643402"/>
    <x v="24"/>
    <d v="2022-05-25T00:00:00"/>
    <n v="664"/>
    <n v="25"/>
    <x v="3"/>
  </r>
  <r>
    <n v="329"/>
    <n v="490"/>
    <n v="176"/>
    <n v="3"/>
    <n v="528"/>
    <x v="87"/>
    <x v="15"/>
    <n v="32"/>
    <x v="11"/>
    <n v="262.63492063492066"/>
    <n v="-0.3298682461017769"/>
    <x v="47"/>
    <d v="2022-12-27T00:00:00"/>
    <n v="261"/>
    <n v="18"/>
    <x v="0"/>
  </r>
  <r>
    <n v="330"/>
    <n v="188"/>
    <n v="154"/>
    <n v="4"/>
    <n v="616"/>
    <x v="244"/>
    <x v="18"/>
    <n v="187"/>
    <x v="15"/>
    <n v="294.95238095238096"/>
    <n v="-0.47788182111721023"/>
    <x v="74"/>
    <d v="2022-10-14T00:00:00"/>
    <n v="395"/>
    <n v="21"/>
    <x v="2"/>
  </r>
  <r>
    <n v="331"/>
    <n v="17"/>
    <n v="212"/>
    <n v="3"/>
    <n v="636"/>
    <x v="245"/>
    <x v="16"/>
    <n v="111"/>
    <x v="7"/>
    <n v="249.02380952380952"/>
    <n v="-0.14867578162348216"/>
    <x v="7"/>
    <d v="2022-08-31T00:00:00"/>
    <n v="562"/>
    <n v="22"/>
    <x v="0"/>
  </r>
  <r>
    <n v="332"/>
    <n v="405"/>
    <n v="389"/>
    <n v="5"/>
    <n v="1945"/>
    <x v="118"/>
    <x v="6"/>
    <n v="231"/>
    <x v="16"/>
    <n v="300.31818181818181"/>
    <n v="0.29529287119721515"/>
    <x v="51"/>
    <d v="2022-07-10T00:00:00"/>
    <n v="257"/>
    <n v="24"/>
    <x v="2"/>
  </r>
  <r>
    <n v="333"/>
    <n v="23"/>
    <n v="476"/>
    <n v="3"/>
    <n v="1428"/>
    <x v="246"/>
    <x v="2"/>
    <n v="283"/>
    <x v="6"/>
    <n v="258.5128205128205"/>
    <n v="0.8413013291013689"/>
    <x v="26"/>
    <d v="2022-11-24T00:00:00"/>
    <n v="213"/>
    <n v="19"/>
    <x v="4"/>
  </r>
  <r>
    <n v="334"/>
    <n v="99"/>
    <n v="51"/>
    <n v="5"/>
    <n v="255"/>
    <x v="56"/>
    <x v="8"/>
    <n v="265"/>
    <x v="4"/>
    <n v="250.48780487804879"/>
    <n v="-0.79639727361246349"/>
    <x v="75"/>
    <d v="2022-07-14T00:00:00"/>
    <n v="667"/>
    <n v="24"/>
    <x v="0"/>
  </r>
  <r>
    <n v="335"/>
    <n v="196"/>
    <n v="452"/>
    <n v="2"/>
    <n v="904"/>
    <x v="209"/>
    <x v="0"/>
    <n v="136"/>
    <x v="17"/>
    <n v="267.85483870967744"/>
    <n v="0.68748118263382896"/>
    <x v="27"/>
    <d v="2022-10-26T00:00:00"/>
    <n v="477"/>
    <n v="20"/>
    <x v="3"/>
  </r>
  <r>
    <n v="336"/>
    <n v="415"/>
    <n v="222"/>
    <n v="3"/>
    <n v="666"/>
    <x v="247"/>
    <x v="17"/>
    <n v="395"/>
    <x v="14"/>
    <n v="273.72549019607845"/>
    <n v="-0.18896848137535827"/>
    <x v="22"/>
    <d v="2022-11-25T00:00:00"/>
    <n v="271"/>
    <n v="19"/>
    <x v="0"/>
  </r>
  <r>
    <n v="337"/>
    <n v="328"/>
    <n v="100"/>
    <n v="1"/>
    <n v="100"/>
    <x v="93"/>
    <x v="5"/>
    <n v="391"/>
    <x v="14"/>
    <n v="273.72549019607845"/>
    <n v="-0.63467048710601714"/>
    <x v="58"/>
    <d v="2022-04-24T00:00:00"/>
    <n v="402"/>
    <n v="26"/>
    <x v="4"/>
  </r>
  <r>
    <n v="338"/>
    <n v="271"/>
    <n v="382"/>
    <n v="1"/>
    <n v="382"/>
    <x v="248"/>
    <x v="1"/>
    <n v="355"/>
    <x v="11"/>
    <n v="262.63492063492066"/>
    <n v="0.45449051130182516"/>
    <x v="47"/>
    <d v="2022-03-11T00:00:00"/>
    <n v="551"/>
    <n v="28"/>
    <x v="2"/>
  </r>
  <r>
    <n v="339"/>
    <n v="204"/>
    <n v="279"/>
    <n v="4"/>
    <n v="1116"/>
    <x v="249"/>
    <x v="4"/>
    <n v="277"/>
    <x v="2"/>
    <n v="283.468085106383"/>
    <n v="-1.5762215717180839E-2"/>
    <x v="2"/>
    <d v="2022-07-08T00:00:00"/>
    <n v="477"/>
    <n v="24"/>
    <x v="2"/>
  </r>
  <r>
    <n v="340"/>
    <n v="60"/>
    <n v="500"/>
    <n v="2"/>
    <n v="1000"/>
    <x v="30"/>
    <x v="19"/>
    <n v="145"/>
    <x v="7"/>
    <n v="249.02380952380952"/>
    <n v="1.0078401376804664"/>
    <x v="7"/>
    <d v="2022-04-02T00:00:00"/>
    <n v="472"/>
    <n v="27"/>
    <x v="3"/>
  </r>
  <r>
    <n v="341"/>
    <n v="76"/>
    <n v="92"/>
    <n v="2"/>
    <n v="184"/>
    <x v="250"/>
    <x v="0"/>
    <n v="104"/>
    <x v="2"/>
    <n v="283.468085106383"/>
    <n v="-0.67544847256623886"/>
    <x v="2"/>
    <d v="2022-07-30T00:00:00"/>
    <n v="460"/>
    <n v="23"/>
    <x v="0"/>
  </r>
  <r>
    <n v="342"/>
    <n v="201"/>
    <n v="179"/>
    <n v="5"/>
    <n v="895"/>
    <x v="251"/>
    <x v="6"/>
    <n v="109"/>
    <x v="2"/>
    <n v="283.468085106383"/>
    <n v="-0.36853561510170385"/>
    <x v="36"/>
    <d v="2022-06-20T00:00:00"/>
    <n v="359"/>
    <n v="24"/>
    <x v="3"/>
  </r>
  <r>
    <n v="343"/>
    <n v="462"/>
    <n v="209"/>
    <n v="4"/>
    <n v="836"/>
    <x v="17"/>
    <x v="14"/>
    <n v="369"/>
    <x v="13"/>
    <n v="258.375"/>
    <n v="-0.19109820996613447"/>
    <x v="20"/>
    <d v="2022-04-27T00:00:00"/>
    <n v="438"/>
    <n v="26"/>
    <x v="2"/>
  </r>
  <r>
    <n v="344"/>
    <n v="210"/>
    <n v="486"/>
    <n v="5"/>
    <n v="2430"/>
    <x v="252"/>
    <x v="3"/>
    <n v="78"/>
    <x v="19"/>
    <n v="286.92307692307691"/>
    <n v="0.69383378016085806"/>
    <x v="40"/>
    <d v="2022-04-07T00:00:00"/>
    <n v="692"/>
    <n v="27"/>
    <x v="3"/>
  </r>
  <r>
    <n v="345"/>
    <n v="404"/>
    <n v="123"/>
    <n v="1"/>
    <n v="123"/>
    <x v="253"/>
    <x v="12"/>
    <n v="298"/>
    <x v="9"/>
    <n v="263.25423728813558"/>
    <n v="-0.53277105330929686"/>
    <x v="9"/>
    <d v="2022-09-17T00:00:00"/>
    <n v="525"/>
    <n v="22"/>
    <x v="3"/>
  </r>
  <r>
    <n v="346"/>
    <n v="178"/>
    <n v="179"/>
    <n v="1"/>
    <n v="179"/>
    <x v="254"/>
    <x v="13"/>
    <n v="130"/>
    <x v="9"/>
    <n v="263.25423728813558"/>
    <n v="-0.3200489312387329"/>
    <x v="9"/>
    <d v="2022-10-29T00:00:00"/>
    <n v="75"/>
    <n v="20"/>
    <x v="4"/>
  </r>
  <r>
    <n v="347"/>
    <n v="423"/>
    <n v="218"/>
    <n v="3"/>
    <n v="654"/>
    <x v="255"/>
    <x v="8"/>
    <n v="66"/>
    <x v="14"/>
    <n v="273.72549019607845"/>
    <n v="-0.20358166189111759"/>
    <x v="22"/>
    <d v="2022-08-04T00:00:00"/>
    <n v="259"/>
    <n v="23"/>
    <x v="2"/>
  </r>
  <r>
    <n v="348"/>
    <n v="70"/>
    <n v="51"/>
    <n v="1"/>
    <n v="51"/>
    <x v="121"/>
    <x v="1"/>
    <n v="261"/>
    <x v="13"/>
    <n v="258.375"/>
    <n v="-0.8026124818577649"/>
    <x v="34"/>
    <d v="2022-10-14T00:00:00"/>
    <n v="466"/>
    <n v="21"/>
    <x v="2"/>
  </r>
  <r>
    <n v="349"/>
    <n v="335"/>
    <n v="392"/>
    <n v="5"/>
    <n v="1960"/>
    <x v="256"/>
    <x v="8"/>
    <n v="307"/>
    <x v="16"/>
    <n v="300.31818181818181"/>
    <n v="0.30528227637354322"/>
    <x v="51"/>
    <d v="2022-07-22T00:00:00"/>
    <n v="453"/>
    <n v="23"/>
    <x v="1"/>
  </r>
  <r>
    <n v="350"/>
    <n v="427"/>
    <n v="273"/>
    <n v="5"/>
    <n v="1365"/>
    <x v="48"/>
    <x v="14"/>
    <n v="190"/>
    <x v="16"/>
    <n v="300.31818181818181"/>
    <n v="-9.0964128954139523E-2"/>
    <x v="57"/>
    <d v="2022-05-08T00:00:00"/>
    <n v="709"/>
    <n v="26"/>
    <x v="1"/>
  </r>
  <r>
    <n v="351"/>
    <n v="137"/>
    <n v="154"/>
    <n v="1"/>
    <n v="154"/>
    <x v="164"/>
    <x v="16"/>
    <n v="144"/>
    <x v="12"/>
    <n v="274.16279069767444"/>
    <n v="-0.43828993129188232"/>
    <x v="18"/>
    <d v="2022-05-24T00:00:00"/>
    <n v="488"/>
    <n v="25"/>
    <x v="3"/>
  </r>
  <r>
    <n v="352"/>
    <n v="303"/>
    <n v="68"/>
    <n v="4"/>
    <n v="272"/>
    <x v="36"/>
    <x v="16"/>
    <n v="76"/>
    <x v="12"/>
    <n v="274.16279069767444"/>
    <n v="-0.75197217745355838"/>
    <x v="65"/>
    <d v="2022-01-14T00:00:00"/>
    <n v="372"/>
    <n v="30"/>
    <x v="1"/>
  </r>
  <r>
    <n v="353"/>
    <n v="23"/>
    <n v="380"/>
    <n v="1"/>
    <n v="380"/>
    <x v="217"/>
    <x v="8"/>
    <n v="84"/>
    <x v="6"/>
    <n v="258.5128205128205"/>
    <n v="0.46994643919857171"/>
    <x v="26"/>
    <d v="2022-09-01T00:00:00"/>
    <n v="394"/>
    <n v="22"/>
    <x v="4"/>
  </r>
  <r>
    <n v="354"/>
    <n v="398"/>
    <n v="417"/>
    <n v="4"/>
    <n v="1668"/>
    <x v="128"/>
    <x v="15"/>
    <n v="81"/>
    <x v="5"/>
    <n v="268.60344827586209"/>
    <n v="0.55247448488349682"/>
    <x v="5"/>
    <d v="2022-09-21T00:00:00"/>
    <n v="342"/>
    <n v="21"/>
    <x v="2"/>
  </r>
  <r>
    <n v="355"/>
    <n v="8"/>
    <n v="404"/>
    <n v="1"/>
    <n v="404"/>
    <x v="93"/>
    <x v="14"/>
    <n v="157"/>
    <x v="3"/>
    <n v="265.47674418604652"/>
    <n v="0.52179054793920554"/>
    <x v="16"/>
    <d v="2022-08-10T00:00:00"/>
    <n v="294"/>
    <n v="23"/>
    <x v="2"/>
  </r>
  <r>
    <n v="356"/>
    <n v="485"/>
    <n v="193"/>
    <n v="1"/>
    <n v="193"/>
    <x v="175"/>
    <x v="12"/>
    <n v="57"/>
    <x v="3"/>
    <n v="265.47674418604652"/>
    <n v="-0.27300600061320135"/>
    <x v="3"/>
    <d v="2022-04-18T00:00:00"/>
    <n v="436"/>
    <n v="26"/>
    <x v="2"/>
  </r>
  <r>
    <n v="357"/>
    <n v="60"/>
    <n v="320"/>
    <n v="4"/>
    <n v="1280"/>
    <x v="257"/>
    <x v="10"/>
    <n v="273"/>
    <x v="7"/>
    <n v="249.02380952380952"/>
    <n v="0.28501768811549866"/>
    <x v="7"/>
    <d v="2022-02-07T00:00:00"/>
    <n v="693"/>
    <n v="29"/>
    <x v="0"/>
  </r>
  <r>
    <n v="358"/>
    <n v="290"/>
    <n v="470"/>
    <n v="5"/>
    <n v="2350"/>
    <x v="103"/>
    <x v="12"/>
    <n v="479"/>
    <x v="0"/>
    <n v="252.76271186440678"/>
    <n v="0.85945148528129822"/>
    <x v="0"/>
    <d v="2022-08-20T00:00:00"/>
    <n v="246"/>
    <n v="22"/>
    <x v="2"/>
  </r>
  <r>
    <n v="359"/>
    <n v="386"/>
    <n v="424"/>
    <n v="3"/>
    <n v="1272"/>
    <x v="218"/>
    <x v="19"/>
    <n v="406"/>
    <x v="18"/>
    <n v="255.11627906976744"/>
    <n v="0.6619872379216043"/>
    <x v="67"/>
    <d v="2022-11-30T00:00:00"/>
    <n v="271"/>
    <n v="19"/>
    <x v="3"/>
  </r>
  <r>
    <n v="360"/>
    <n v="348"/>
    <n v="147"/>
    <n v="4"/>
    <n v="588"/>
    <x v="201"/>
    <x v="14"/>
    <n v="157"/>
    <x v="14"/>
    <n v="273.72549019607845"/>
    <n v="-0.4629656160458453"/>
    <x v="63"/>
    <d v="2022-08-10T00:00:00"/>
    <n v="223"/>
    <n v="23"/>
    <x v="2"/>
  </r>
  <r>
    <n v="361"/>
    <n v="350"/>
    <n v="319"/>
    <n v="3"/>
    <n v="957"/>
    <x v="258"/>
    <x v="0"/>
    <n v="56"/>
    <x v="12"/>
    <n v="274.16279069767444"/>
    <n v="0.16354228518110103"/>
    <x v="50"/>
    <d v="2022-04-11T00:00:00"/>
    <n v="723"/>
    <n v="27"/>
    <x v="4"/>
  </r>
  <r>
    <n v="362"/>
    <n v="126"/>
    <n v="479"/>
    <n v="2"/>
    <n v="958"/>
    <x v="210"/>
    <x v="16"/>
    <n v="10"/>
    <x v="0"/>
    <n v="252.76271186440678"/>
    <n v="0.89505800308455719"/>
    <x v="45"/>
    <d v="2022-11-16T00:00:00"/>
    <n v="164"/>
    <n v="20"/>
    <x v="3"/>
  </r>
  <r>
    <n v="363"/>
    <n v="258"/>
    <n v="181"/>
    <n v="5"/>
    <n v="905"/>
    <x v="259"/>
    <x v="19"/>
    <n v="174"/>
    <x v="6"/>
    <n v="258.5128205128205"/>
    <n v="-0.29984130132910136"/>
    <x v="26"/>
    <d v="2022-08-06T00:00:00"/>
    <n v="275"/>
    <n v="23"/>
    <x v="4"/>
  </r>
  <r>
    <n v="364"/>
    <n v="325"/>
    <n v="361"/>
    <n v="5"/>
    <n v="1805"/>
    <x v="244"/>
    <x v="3"/>
    <n v="110"/>
    <x v="5"/>
    <n v="268.60344827586209"/>
    <n v="0.34398870274086901"/>
    <x v="28"/>
    <d v="2022-01-19T00:00:00"/>
    <n v="663"/>
    <n v="29"/>
    <x v="0"/>
  </r>
  <r>
    <n v="365"/>
    <n v="320"/>
    <n v="254"/>
    <n v="1"/>
    <n v="254"/>
    <x v="72"/>
    <x v="11"/>
    <n v="72"/>
    <x v="17"/>
    <n v="267.85483870967744"/>
    <n v="-5.172517613054739E-2"/>
    <x v="35"/>
    <d v="2022-12-11T00:00:00"/>
    <n v="410"/>
    <n v="19"/>
    <x v="4"/>
  </r>
  <r>
    <n v="366"/>
    <n v="329"/>
    <n v="187"/>
    <n v="4"/>
    <n v="748"/>
    <x v="260"/>
    <x v="12"/>
    <n v="307"/>
    <x v="1"/>
    <n v="264.8679245283019"/>
    <n v="-0.29398774754238499"/>
    <x v="64"/>
    <d v="2022-07-22T00:00:00"/>
    <n v="510"/>
    <n v="23"/>
    <x v="1"/>
  </r>
  <r>
    <n v="367"/>
    <n v="226"/>
    <n v="155"/>
    <n v="4"/>
    <n v="620"/>
    <x v="167"/>
    <x v="13"/>
    <n v="202"/>
    <x v="11"/>
    <n v="262.63492063492066"/>
    <n v="-0.40982714855554214"/>
    <x v="17"/>
    <d v="2022-07-24T00:00:00"/>
    <n v="201"/>
    <n v="23"/>
    <x v="1"/>
  </r>
  <r>
    <n v="368"/>
    <n v="270"/>
    <n v="78"/>
    <n v="4"/>
    <n v="312"/>
    <x v="261"/>
    <x v="16"/>
    <n v="157"/>
    <x v="1"/>
    <n v="264.8679245283019"/>
    <n v="-0.70551360592677015"/>
    <x v="64"/>
    <d v="2022-08-10T00:00:00"/>
    <n v="149"/>
    <n v="23"/>
    <x v="2"/>
  </r>
  <r>
    <n v="369"/>
    <n v="233"/>
    <n v="478"/>
    <n v="2"/>
    <n v="956"/>
    <x v="37"/>
    <x v="14"/>
    <n v="270"/>
    <x v="9"/>
    <n v="263.25423728813558"/>
    <n v="0.8157352562451714"/>
    <x v="9"/>
    <d v="2022-09-23T00:00:00"/>
    <n v="302"/>
    <n v="21"/>
    <x v="4"/>
  </r>
  <r>
    <n v="370"/>
    <n v="178"/>
    <n v="176"/>
    <n v="5"/>
    <n v="880"/>
    <x v="87"/>
    <x v="9"/>
    <n v="65"/>
    <x v="9"/>
    <n v="263.25423728813558"/>
    <n v="-0.33144475920679883"/>
    <x v="9"/>
    <d v="2022-03-03T00:00:00"/>
    <n v="560"/>
    <n v="28"/>
    <x v="3"/>
  </r>
  <r>
    <n v="371"/>
    <n v="293"/>
    <n v="179"/>
    <n v="4"/>
    <n v="716"/>
    <x v="240"/>
    <x v="3"/>
    <n v="38"/>
    <x v="17"/>
    <n v="267.85483870967744"/>
    <n v="-0.33172758475341724"/>
    <x v="35"/>
    <d v="2022-09-15T00:00:00"/>
    <n v="439"/>
    <n v="22"/>
    <x v="4"/>
  </r>
  <r>
    <n v="372"/>
    <n v="286"/>
    <n v="122"/>
    <n v="5"/>
    <n v="610"/>
    <x v="191"/>
    <x v="5"/>
    <n v="356"/>
    <x v="9"/>
    <n v="263.25423728813558"/>
    <n v="-0.53656966263198558"/>
    <x v="9"/>
    <d v="2022-01-09T00:00:00"/>
    <n v="577"/>
    <n v="30"/>
    <x v="4"/>
  </r>
  <r>
    <n v="373"/>
    <n v="11"/>
    <n v="199"/>
    <n v="4"/>
    <n v="796"/>
    <x v="262"/>
    <x v="9"/>
    <n v="296"/>
    <x v="16"/>
    <n v="300.31818181818181"/>
    <n v="-0.33736945663690021"/>
    <x v="57"/>
    <d v="2022-07-16T00:00:00"/>
    <n v="616"/>
    <n v="24"/>
    <x v="0"/>
  </r>
  <r>
    <n v="374"/>
    <n v="441"/>
    <n v="173"/>
    <n v="3"/>
    <n v="519"/>
    <x v="6"/>
    <x v="6"/>
    <n v="62"/>
    <x v="8"/>
    <n v="271.18181818181819"/>
    <n v="-0.36205162587998663"/>
    <x v="14"/>
    <d v="2022-04-20T00:00:00"/>
    <n v="678"/>
    <n v="26"/>
    <x v="2"/>
  </r>
  <r>
    <n v="375"/>
    <n v="19"/>
    <n v="142"/>
    <n v="3"/>
    <n v="426"/>
    <x v="211"/>
    <x v="2"/>
    <n v="18"/>
    <x v="10"/>
    <n v="271.74545454545455"/>
    <n v="-0.47745216111334132"/>
    <x v="37"/>
    <d v="2022-01-17T00:00:00"/>
    <n v="579"/>
    <n v="30"/>
    <x v="3"/>
  </r>
  <r>
    <n v="376"/>
    <n v="340"/>
    <n v="157"/>
    <n v="2"/>
    <n v="314"/>
    <x v="263"/>
    <x v="10"/>
    <n v="376"/>
    <x v="11"/>
    <n v="262.63492063492066"/>
    <n v="-0.40221201498851689"/>
    <x v="17"/>
    <d v="2022-06-18T00:00:00"/>
    <n v="345"/>
    <n v="24"/>
    <x v="1"/>
  </r>
  <r>
    <n v="377"/>
    <n v="142"/>
    <n v="160"/>
    <n v="4"/>
    <n v="640"/>
    <x v="29"/>
    <x v="2"/>
    <n v="459"/>
    <x v="12"/>
    <n v="274.16279069767444"/>
    <n v="-0.41640512342013747"/>
    <x v="65"/>
    <d v="2022-07-01T00:00:00"/>
    <n v="671"/>
    <n v="24"/>
    <x v="2"/>
  </r>
  <r>
    <n v="378"/>
    <n v="452"/>
    <n v="325"/>
    <n v="2"/>
    <n v="650"/>
    <x v="264"/>
    <x v="7"/>
    <n v="88"/>
    <x v="12"/>
    <n v="274.16279069767444"/>
    <n v="0.18542709305284588"/>
    <x v="18"/>
    <d v="2022-03-10T00:00:00"/>
    <n v="530"/>
    <n v="28"/>
    <x v="3"/>
  </r>
  <r>
    <n v="379"/>
    <n v="340"/>
    <n v="457"/>
    <n v="1"/>
    <n v="457"/>
    <x v="212"/>
    <x v="5"/>
    <n v="325"/>
    <x v="11"/>
    <n v="262.63492063492066"/>
    <n v="0.74005802006527244"/>
    <x v="17"/>
    <d v="2022-11-10T00:00:00"/>
    <n v="70"/>
    <n v="20"/>
    <x v="4"/>
  </r>
  <r>
    <n v="380"/>
    <n v="466"/>
    <n v="425"/>
    <n v="5"/>
    <n v="2125"/>
    <x v="265"/>
    <x v="13"/>
    <n v="129"/>
    <x v="12"/>
    <n v="274.16279069767444"/>
    <n v="0.55017389091525981"/>
    <x v="76"/>
    <d v="2022-11-03T00:00:00"/>
    <n v="264"/>
    <n v="20"/>
    <x v="1"/>
  </r>
  <r>
    <n v="381"/>
    <n v="71"/>
    <n v="125"/>
    <n v="4"/>
    <n v="500"/>
    <x v="248"/>
    <x v="9"/>
    <n v="19"/>
    <x v="2"/>
    <n v="283.468085106383"/>
    <n v="-0.55903325076934629"/>
    <x v="36"/>
    <d v="2022-12-07T00:00:00"/>
    <n v="280"/>
    <n v="19"/>
    <x v="2"/>
  </r>
  <r>
    <n v="382"/>
    <n v="451"/>
    <n v="227"/>
    <n v="3"/>
    <n v="681"/>
    <x v="266"/>
    <x v="10"/>
    <n v="304"/>
    <x v="13"/>
    <n v="258.375"/>
    <n v="-0.12143202709240442"/>
    <x v="20"/>
    <d v="2022-11-21T00:00:00"/>
    <n v="212"/>
    <n v="19"/>
    <x v="2"/>
  </r>
  <r>
    <n v="383"/>
    <n v="116"/>
    <n v="426"/>
    <n v="5"/>
    <n v="2130"/>
    <x v="69"/>
    <x v="17"/>
    <n v="285"/>
    <x v="1"/>
    <n v="264.8679245283019"/>
    <n v="0.60834876763071666"/>
    <x v="13"/>
    <d v="2022-12-27T00:00:00"/>
    <n v="71"/>
    <n v="18"/>
    <x v="4"/>
  </r>
  <r>
    <n v="384"/>
    <n v="480"/>
    <n v="70"/>
    <n v="1"/>
    <n v="70"/>
    <x v="212"/>
    <x v="2"/>
    <n v="464"/>
    <x v="15"/>
    <n v="294.95238095238096"/>
    <n v="-0.76267355505327739"/>
    <x v="53"/>
    <d v="2022-09-23T00:00:00"/>
    <n v="118"/>
    <n v="21"/>
    <x v="2"/>
  </r>
  <r>
    <n v="385"/>
    <n v="409"/>
    <n v="386"/>
    <n v="1"/>
    <n v="386"/>
    <x v="231"/>
    <x v="5"/>
    <n v="461"/>
    <x v="12"/>
    <n v="274.16279069767444"/>
    <n v="0.4079226397489184"/>
    <x v="65"/>
    <d v="2022-04-16T00:00:00"/>
    <n v="525"/>
    <n v="27"/>
    <x v="0"/>
  </r>
  <r>
    <n v="386"/>
    <n v="129"/>
    <n v="235"/>
    <n v="2"/>
    <n v="470"/>
    <x v="267"/>
    <x v="2"/>
    <n v="149"/>
    <x v="10"/>
    <n v="271.74545454545455"/>
    <n v="-0.13522012578616349"/>
    <x v="10"/>
    <d v="2022-11-17T00:00:00"/>
    <n v="325"/>
    <n v="20"/>
    <x v="4"/>
  </r>
  <r>
    <n v="387"/>
    <n v="283"/>
    <n v="107"/>
    <n v="3"/>
    <n v="321"/>
    <x v="152"/>
    <x v="10"/>
    <n v="222"/>
    <x v="17"/>
    <n v="267.85483870967744"/>
    <n v="-0.60052989703137238"/>
    <x v="27"/>
    <d v="2022-05-13T00:00:00"/>
    <n v="719"/>
    <n v="26"/>
    <x v="3"/>
  </r>
  <r>
    <n v="388"/>
    <n v="36"/>
    <n v="83"/>
    <n v="4"/>
    <n v="332"/>
    <x v="176"/>
    <x v="5"/>
    <n v="333"/>
    <x v="3"/>
    <n v="265.47674418604652"/>
    <n v="-0.6873549121808068"/>
    <x v="29"/>
    <d v="2022-10-23T00:00:00"/>
    <n v="408"/>
    <n v="20"/>
    <x v="2"/>
  </r>
  <r>
    <n v="389"/>
    <n v="290"/>
    <n v="50"/>
    <n v="5"/>
    <n v="250"/>
    <x v="268"/>
    <x v="9"/>
    <n v="495"/>
    <x v="0"/>
    <n v="252.76271186440678"/>
    <n v="-0.80218601220411723"/>
    <x v="0"/>
    <d v="2022-04-03T00:00:00"/>
    <n v="398"/>
    <n v="27"/>
    <x v="0"/>
  </r>
  <r>
    <n v="390"/>
    <n v="229"/>
    <n v="269"/>
    <n v="5"/>
    <n v="1345"/>
    <x v="199"/>
    <x v="6"/>
    <n v="278"/>
    <x v="10"/>
    <n v="271.74545454545455"/>
    <n v="-1.0103037602034015E-2"/>
    <x v="12"/>
    <d v="2022-12-25T00:00:00"/>
    <n v="91"/>
    <n v="18"/>
    <x v="0"/>
  </r>
  <r>
    <n v="391"/>
    <n v="313"/>
    <n v="385"/>
    <n v="4"/>
    <n v="1540"/>
    <x v="269"/>
    <x v="10"/>
    <n v="246"/>
    <x v="17"/>
    <n v="267.85483870967744"/>
    <n v="0.43734569759739861"/>
    <x v="35"/>
    <d v="2022-09-01T00:00:00"/>
    <n v="177"/>
    <n v="22"/>
    <x v="0"/>
  </r>
  <r>
    <n v="392"/>
    <n v="368"/>
    <n v="64"/>
    <n v="5"/>
    <n v="320"/>
    <x v="270"/>
    <x v="4"/>
    <n v="480"/>
    <x v="11"/>
    <n v="262.63492063492066"/>
    <n v="-0.75631572585519158"/>
    <x v="47"/>
    <d v="2022-01-07T00:00:00"/>
    <n v="772"/>
    <n v="30"/>
    <x v="0"/>
  </r>
  <r>
    <n v="393"/>
    <n v="322"/>
    <n v="223"/>
    <n v="2"/>
    <n v="446"/>
    <x v="271"/>
    <x v="7"/>
    <n v="205"/>
    <x v="18"/>
    <n v="255.11627906976744"/>
    <n v="-0.1258887876025524"/>
    <x v="67"/>
    <d v="2022-12-23T00:00:00"/>
    <n v="336"/>
    <n v="18"/>
    <x v="2"/>
  </r>
  <r>
    <n v="394"/>
    <n v="206"/>
    <n v="226"/>
    <n v="2"/>
    <n v="452"/>
    <x v="131"/>
    <x v="7"/>
    <n v="357"/>
    <x v="15"/>
    <n v="294.95238095238096"/>
    <n v="-0.23377462060058118"/>
    <x v="41"/>
    <d v="2022-12-18T00:00:00"/>
    <n v="351"/>
    <n v="18"/>
    <x v="0"/>
  </r>
  <r>
    <n v="395"/>
    <n v="18"/>
    <n v="459"/>
    <n v="3"/>
    <n v="1377"/>
    <x v="272"/>
    <x v="8"/>
    <n v="152"/>
    <x v="6"/>
    <n v="258.5128205128205"/>
    <n v="0.77554056734774868"/>
    <x v="6"/>
    <d v="2022-08-18T00:00:00"/>
    <n v="551"/>
    <n v="22"/>
    <x v="1"/>
  </r>
  <r>
    <n v="396"/>
    <n v="145"/>
    <n v="455"/>
    <n v="3"/>
    <n v="1365"/>
    <x v="273"/>
    <x v="14"/>
    <n v="323"/>
    <x v="4"/>
    <n v="250.48780487804879"/>
    <n v="0.81645569620253156"/>
    <x v="75"/>
    <d v="2022-09-17T00:00:00"/>
    <n v="552"/>
    <n v="22"/>
    <x v="4"/>
  </r>
  <r>
    <n v="397"/>
    <n v="491"/>
    <n v="193"/>
    <n v="1"/>
    <n v="193"/>
    <x v="274"/>
    <x v="6"/>
    <n v="185"/>
    <x v="4"/>
    <n v="250.48780487804879"/>
    <n v="-0.2295034079844207"/>
    <x v="4"/>
    <d v="2022-05-02T00:00:00"/>
    <n v="649"/>
    <n v="26"/>
    <x v="0"/>
  </r>
  <r>
    <n v="398"/>
    <n v="258"/>
    <n v="113"/>
    <n v="1"/>
    <n v="113"/>
    <x v="148"/>
    <x v="16"/>
    <n v="314"/>
    <x v="6"/>
    <n v="258.5128205128205"/>
    <n v="-0.56288434834358259"/>
    <x v="26"/>
    <d v="2022-12-04T00:00:00"/>
    <n v="390"/>
    <n v="19"/>
    <x v="2"/>
  </r>
  <r>
    <n v="399"/>
    <n v="29"/>
    <n v="91"/>
    <n v="5"/>
    <n v="455"/>
    <x v="275"/>
    <x v="0"/>
    <n v="476"/>
    <x v="1"/>
    <n v="264.8679245283019"/>
    <n v="-0.65643254024789854"/>
    <x v="1"/>
    <d v="2022-05-22T00:00:00"/>
    <n v="672"/>
    <n v="25"/>
    <x v="3"/>
  </r>
  <r>
    <n v="400"/>
    <n v="321"/>
    <n v="61"/>
    <n v="5"/>
    <n v="305"/>
    <x v="42"/>
    <x v="12"/>
    <n v="375"/>
    <x v="10"/>
    <n v="271.74545454545455"/>
    <n v="-0.77552522414023817"/>
    <x v="12"/>
    <d v="2022-04-23T00:00:00"/>
    <n v="430"/>
    <n v="26"/>
    <x v="2"/>
  </r>
  <r>
    <n v="401"/>
    <n v="50"/>
    <n v="95"/>
    <n v="4"/>
    <n v="380"/>
    <x v="129"/>
    <x v="12"/>
    <n v="376"/>
    <x v="5"/>
    <n v="268.60344827586209"/>
    <n v="-0.64631876243661335"/>
    <x v="28"/>
    <d v="2022-06-18T00:00:00"/>
    <n v="339"/>
    <n v="24"/>
    <x v="1"/>
  </r>
  <r>
    <n v="402"/>
    <n v="495"/>
    <n v="469"/>
    <n v="2"/>
    <n v="938"/>
    <x v="27"/>
    <x v="16"/>
    <n v="233"/>
    <x v="8"/>
    <n v="271.18181818181819"/>
    <n v="0.72946697955078776"/>
    <x v="8"/>
    <d v="2022-02-24T00:00:00"/>
    <n v="752"/>
    <n v="28"/>
    <x v="4"/>
  </r>
  <r>
    <n v="403"/>
    <n v="207"/>
    <n v="237"/>
    <n v="2"/>
    <n v="474"/>
    <x v="138"/>
    <x v="3"/>
    <n v="69"/>
    <x v="0"/>
    <n v="252.76271186440678"/>
    <n v="-6.2361697847515551E-2"/>
    <x v="68"/>
    <d v="2022-01-26T00:00:00"/>
    <n v="494"/>
    <n v="29"/>
    <x v="4"/>
  </r>
  <r>
    <n v="404"/>
    <n v="145"/>
    <n v="356"/>
    <n v="3"/>
    <n v="1068"/>
    <x v="276"/>
    <x v="0"/>
    <n v="254"/>
    <x v="4"/>
    <n v="250.48780487804879"/>
    <n v="0.42122687439143136"/>
    <x v="75"/>
    <d v="2022-10-28T00:00:00"/>
    <n v="66"/>
    <n v="20"/>
    <x v="1"/>
  </r>
  <r>
    <n v="405"/>
    <n v="249"/>
    <n v="275"/>
    <n v="3"/>
    <n v="825"/>
    <x v="103"/>
    <x v="15"/>
    <n v="219"/>
    <x v="8"/>
    <n v="271.18181818181819"/>
    <n v="1.4079785450888282E-2"/>
    <x v="14"/>
    <d v="2022-01-24T00:00:00"/>
    <n v="454"/>
    <n v="29"/>
    <x v="4"/>
  </r>
  <r>
    <n v="406"/>
    <n v="377"/>
    <n v="129"/>
    <n v="1"/>
    <n v="129"/>
    <x v="277"/>
    <x v="4"/>
    <n v="456"/>
    <x v="19"/>
    <n v="286.92307692307691"/>
    <n v="-0.55040214477211791"/>
    <x v="40"/>
    <d v="2022-02-26T00:00:00"/>
    <n v="613"/>
    <n v="28"/>
    <x v="2"/>
  </r>
  <r>
    <n v="407"/>
    <n v="427"/>
    <n v="499"/>
    <n v="4"/>
    <n v="1996"/>
    <x v="27"/>
    <x v="15"/>
    <n v="283"/>
    <x v="16"/>
    <n v="300.31818181818181"/>
    <n v="0.66157106099591356"/>
    <x v="57"/>
    <d v="2022-11-24T00:00:00"/>
    <n v="479"/>
    <n v="19"/>
    <x v="4"/>
  </r>
  <r>
    <n v="408"/>
    <n v="445"/>
    <n v="164"/>
    <n v="2"/>
    <n v="328"/>
    <x v="240"/>
    <x v="7"/>
    <n v="232"/>
    <x v="0"/>
    <n v="252.76271186440678"/>
    <n v="-0.35117012002950443"/>
    <x v="11"/>
    <d v="2022-12-28T00:00:00"/>
    <n v="335"/>
    <n v="18"/>
    <x v="4"/>
  </r>
  <r>
    <n v="409"/>
    <n v="336"/>
    <n v="265"/>
    <n v="3"/>
    <n v="795"/>
    <x v="278"/>
    <x v="1"/>
    <n v="434"/>
    <x v="14"/>
    <n v="273.72549019607845"/>
    <n v="-3.1876790830945634E-2"/>
    <x v="63"/>
    <d v="2022-06-18T00:00:00"/>
    <n v="394"/>
    <n v="24"/>
    <x v="3"/>
  </r>
  <r>
    <n v="410"/>
    <n v="96"/>
    <n v="386"/>
    <n v="4"/>
    <n v="1544"/>
    <x v="279"/>
    <x v="9"/>
    <n v="252"/>
    <x v="1"/>
    <n v="264.8679245283019"/>
    <n v="0.45733010400341922"/>
    <x v="69"/>
    <d v="2022-03-23T00:00:00"/>
    <n v="502"/>
    <n v="27"/>
    <x v="2"/>
  </r>
  <r>
    <n v="411"/>
    <n v="117"/>
    <n v="288"/>
    <n v="5"/>
    <n v="1440"/>
    <x v="280"/>
    <x v="11"/>
    <n v="372"/>
    <x v="3"/>
    <n v="265.47674418604652"/>
    <n v="8.4840786649730715E-2"/>
    <x v="29"/>
    <d v="2022-07-30T00:00:00"/>
    <n v="576"/>
    <n v="23"/>
    <x v="4"/>
  </r>
  <r>
    <n v="412"/>
    <n v="440"/>
    <n v="201"/>
    <n v="5"/>
    <n v="1005"/>
    <x v="281"/>
    <x v="14"/>
    <n v="432"/>
    <x v="12"/>
    <n v="274.16279069767444"/>
    <n v="-0.26685893629654767"/>
    <x v="65"/>
    <d v="2022-06-06T00:00:00"/>
    <n v="515"/>
    <n v="25"/>
    <x v="4"/>
  </r>
  <r>
    <n v="413"/>
    <n v="51"/>
    <n v="271"/>
    <n v="4"/>
    <n v="1084"/>
    <x v="282"/>
    <x v="7"/>
    <n v="221"/>
    <x v="19"/>
    <n v="286.92307692307691"/>
    <n v="-5.5495978552278724E-2"/>
    <x v="42"/>
    <d v="2022-09-16T00:00:00"/>
    <n v="385"/>
    <n v="22"/>
    <x v="4"/>
  </r>
  <r>
    <n v="414"/>
    <n v="398"/>
    <n v="419"/>
    <n v="2"/>
    <n v="838"/>
    <x v="165"/>
    <x v="16"/>
    <n v="164"/>
    <x v="5"/>
    <n v="268.60344827586209"/>
    <n v="0.55992040567430501"/>
    <x v="5"/>
    <d v="2022-04-27T00:00:00"/>
    <n v="657"/>
    <n v="26"/>
    <x v="2"/>
  </r>
  <r>
    <n v="415"/>
    <n v="443"/>
    <n v="192"/>
    <n v="5"/>
    <n v="960"/>
    <x v="108"/>
    <x v="14"/>
    <n v="413"/>
    <x v="7"/>
    <n v="249.02380952380952"/>
    <n v="-0.22898938713070083"/>
    <x v="7"/>
    <d v="2022-05-18T00:00:00"/>
    <n v="542"/>
    <n v="25"/>
    <x v="2"/>
  </r>
  <r>
    <n v="416"/>
    <n v="118"/>
    <n v="193"/>
    <n v="2"/>
    <n v="386"/>
    <x v="53"/>
    <x v="3"/>
    <n v="148"/>
    <x v="0"/>
    <n v="252.76271186440678"/>
    <n v="-0.23643800710789242"/>
    <x v="0"/>
    <d v="2022-05-19T00:00:00"/>
    <n v="656"/>
    <n v="25"/>
    <x v="2"/>
  </r>
  <r>
    <n v="417"/>
    <n v="371"/>
    <n v="245"/>
    <n v="1"/>
    <n v="245"/>
    <x v="225"/>
    <x v="19"/>
    <n v="209"/>
    <x v="0"/>
    <n v="252.76271186440678"/>
    <n v="-3.0711459800174312E-2"/>
    <x v="45"/>
    <d v="2022-03-08T00:00:00"/>
    <n v="357"/>
    <n v="28"/>
    <x v="2"/>
  </r>
  <r>
    <n v="418"/>
    <n v="216"/>
    <n v="209"/>
    <n v="3"/>
    <n v="627"/>
    <x v="283"/>
    <x v="8"/>
    <n v="263"/>
    <x v="7"/>
    <n v="249.02380952380952"/>
    <n v="-0.16072282244956493"/>
    <x v="39"/>
    <d v="2022-02-20T00:00:00"/>
    <n v="745"/>
    <n v="28"/>
    <x v="4"/>
  </r>
  <r>
    <n v="419"/>
    <n v="390"/>
    <n v="120"/>
    <n v="1"/>
    <n v="120"/>
    <x v="105"/>
    <x v="6"/>
    <n v="449"/>
    <x v="5"/>
    <n v="268.60344827586209"/>
    <n v="-0.55324475255151162"/>
    <x v="32"/>
    <d v="2022-03-25T00:00:00"/>
    <n v="531"/>
    <n v="27"/>
    <x v="4"/>
  </r>
  <r>
    <n v="420"/>
    <n v="14"/>
    <n v="251"/>
    <n v="1"/>
    <n v="251"/>
    <x v="79"/>
    <x v="15"/>
    <n v="321"/>
    <x v="5"/>
    <n v="268.60344827586209"/>
    <n v="-6.5536940753578632E-2"/>
    <x v="49"/>
    <d v="2022-07-14T00:00:00"/>
    <n v="516"/>
    <n v="24"/>
    <x v="4"/>
  </r>
  <r>
    <n v="421"/>
    <n v="451"/>
    <n v="443"/>
    <n v="4"/>
    <n v="1772"/>
    <x v="95"/>
    <x v="18"/>
    <n v="101"/>
    <x v="13"/>
    <n v="258.375"/>
    <n v="0.71456216739235612"/>
    <x v="20"/>
    <d v="2022-06-15T00:00:00"/>
    <n v="483"/>
    <n v="25"/>
    <x v="2"/>
  </r>
  <r>
    <n v="422"/>
    <n v="312"/>
    <n v="234"/>
    <n v="1"/>
    <n v="234"/>
    <x v="284"/>
    <x v="9"/>
    <n v="124"/>
    <x v="16"/>
    <n v="300.31818181818181"/>
    <n v="-0.22082639624640532"/>
    <x v="51"/>
    <d v="2022-08-22T00:00:00"/>
    <n v="159"/>
    <n v="22"/>
    <x v="2"/>
  </r>
  <r>
    <n v="423"/>
    <n v="217"/>
    <n v="260"/>
    <n v="5"/>
    <n v="1300"/>
    <x v="180"/>
    <x v="4"/>
    <n v="257"/>
    <x v="10"/>
    <n v="271.74545454545455"/>
    <n v="-4.3222266827244726E-2"/>
    <x v="10"/>
    <d v="2022-05-20T00:00:00"/>
    <n v="317"/>
    <n v="25"/>
    <x v="2"/>
  </r>
  <r>
    <n v="424"/>
    <n v="10"/>
    <n v="203"/>
    <n v="4"/>
    <n v="812"/>
    <x v="194"/>
    <x v="4"/>
    <n v="276"/>
    <x v="5"/>
    <n v="268.60344827586209"/>
    <n v="-0.24423903973297389"/>
    <x v="5"/>
    <d v="2022-03-12T00:00:00"/>
    <n v="427"/>
    <n v="28"/>
    <x v="4"/>
  </r>
  <r>
    <n v="425"/>
    <n v="60"/>
    <n v="251"/>
    <n v="2"/>
    <n v="502"/>
    <x v="143"/>
    <x v="17"/>
    <n v="309"/>
    <x v="7"/>
    <n v="249.02380952380952"/>
    <n v="7.9357491155942483E-3"/>
    <x v="7"/>
    <d v="2022-05-30T00:00:00"/>
    <n v="491"/>
    <n v="25"/>
    <x v="2"/>
  </r>
  <r>
    <n v="426"/>
    <n v="74"/>
    <n v="210"/>
    <n v="3"/>
    <n v="630"/>
    <x v="165"/>
    <x v="9"/>
    <n v="319"/>
    <x v="19"/>
    <n v="286.92307692307691"/>
    <n v="-0.26809651474530827"/>
    <x v="73"/>
    <d v="2022-04-23T00:00:00"/>
    <n v="661"/>
    <n v="26"/>
    <x v="0"/>
  </r>
  <r>
    <n v="427"/>
    <n v="116"/>
    <n v="295"/>
    <n v="1"/>
    <n v="295"/>
    <x v="127"/>
    <x v="2"/>
    <n v="359"/>
    <x v="1"/>
    <n v="264.8679245283019"/>
    <n v="0.11376264425131777"/>
    <x v="13"/>
    <d v="2022-01-23T00:00:00"/>
    <n v="752"/>
    <n v="29"/>
    <x v="2"/>
  </r>
  <r>
    <n v="428"/>
    <n v="401"/>
    <n v="78"/>
    <n v="3"/>
    <n v="234"/>
    <x v="285"/>
    <x v="2"/>
    <n v="395"/>
    <x v="8"/>
    <n v="271.18181818181819"/>
    <n v="-0.71237009721756617"/>
    <x v="8"/>
    <d v="2022-11-25T00:00:00"/>
    <n v="96"/>
    <n v="19"/>
    <x v="0"/>
  </r>
  <r>
    <n v="429"/>
    <n v="348"/>
    <n v="162"/>
    <n v="2"/>
    <n v="324"/>
    <x v="286"/>
    <x v="11"/>
    <n v="107"/>
    <x v="14"/>
    <n v="273.72549019607845"/>
    <n v="-0.40816618911174785"/>
    <x v="63"/>
    <d v="2022-07-02T00:00:00"/>
    <n v="187"/>
    <n v="24"/>
    <x v="4"/>
  </r>
  <r>
    <n v="430"/>
    <n v="382"/>
    <n v="278"/>
    <n v="2"/>
    <n v="556"/>
    <x v="287"/>
    <x v="17"/>
    <n v="103"/>
    <x v="4"/>
    <n v="250.48780487804879"/>
    <n v="0.10983446932814012"/>
    <x v="25"/>
    <d v="2022-08-14T00:00:00"/>
    <n v="411"/>
    <n v="23"/>
    <x v="0"/>
  </r>
  <r>
    <n v="431"/>
    <n v="477"/>
    <n v="420"/>
    <n v="1"/>
    <n v="420"/>
    <x v="250"/>
    <x v="3"/>
    <n v="221"/>
    <x v="3"/>
    <n v="265.47674418604652"/>
    <n v="0.58205948053085721"/>
    <x v="3"/>
    <d v="2022-09-16T00:00:00"/>
    <n v="412"/>
    <n v="22"/>
    <x v="4"/>
  </r>
  <r>
    <n v="432"/>
    <n v="91"/>
    <n v="413"/>
    <n v="2"/>
    <n v="826"/>
    <x v="87"/>
    <x v="11"/>
    <n v="31"/>
    <x v="11"/>
    <n v="262.63492063492066"/>
    <n v="0.57252508159071658"/>
    <x v="47"/>
    <d v="2022-01-19T00:00:00"/>
    <n v="603"/>
    <n v="29"/>
    <x v="3"/>
  </r>
  <r>
    <n v="433"/>
    <n v="52"/>
    <n v="272"/>
    <n v="3"/>
    <n v="816"/>
    <x v="288"/>
    <x v="1"/>
    <n v="306"/>
    <x v="1"/>
    <n v="264.8679245283019"/>
    <n v="2.6926912665621749E-2"/>
    <x v="1"/>
    <d v="2022-11-07T00:00:00"/>
    <n v="505"/>
    <n v="20"/>
    <x v="3"/>
  </r>
  <r>
    <n v="434"/>
    <n v="438"/>
    <n v="435"/>
    <n v="1"/>
    <n v="435"/>
    <x v="213"/>
    <x v="19"/>
    <n v="383"/>
    <x v="7"/>
    <n v="249.02380952380952"/>
    <n v="0.74682091978200593"/>
    <x v="59"/>
    <d v="2022-11-11T00:00:00"/>
    <n v="266"/>
    <n v="20"/>
    <x v="3"/>
  </r>
  <r>
    <n v="435"/>
    <n v="384"/>
    <n v="303"/>
    <n v="2"/>
    <n v="606"/>
    <x v="4"/>
    <x v="6"/>
    <n v="235"/>
    <x v="0"/>
    <n v="252.76271186440678"/>
    <n v="0.1987527660430497"/>
    <x v="11"/>
    <d v="2022-03-15T00:00:00"/>
    <n v="516"/>
    <n v="28"/>
    <x v="0"/>
  </r>
  <r>
    <n v="436"/>
    <n v="473"/>
    <n v="231"/>
    <n v="3"/>
    <n v="693"/>
    <x v="289"/>
    <x v="3"/>
    <n v="448"/>
    <x v="16"/>
    <n v="300.31818181818181"/>
    <n v="-0.2308158014227335"/>
    <x v="24"/>
    <d v="2022-07-28T00:00:00"/>
    <n v="304"/>
    <n v="23"/>
    <x v="2"/>
  </r>
  <r>
    <n v="437"/>
    <n v="383"/>
    <n v="429"/>
    <n v="4"/>
    <n v="1716"/>
    <x v="290"/>
    <x v="12"/>
    <n v="367"/>
    <x v="12"/>
    <n v="274.16279069767444"/>
    <n v="0.56476376282975638"/>
    <x v="65"/>
    <d v="2022-11-02T00:00:00"/>
    <n v="253"/>
    <n v="20"/>
    <x v="4"/>
  </r>
  <r>
    <n v="438"/>
    <n v="406"/>
    <n v="87"/>
    <n v="2"/>
    <n v="174"/>
    <x v="291"/>
    <x v="11"/>
    <n v="255"/>
    <x v="5"/>
    <n v="268.60344827586209"/>
    <n v="-0.676102445599846"/>
    <x v="5"/>
    <d v="2022-08-20T00:00:00"/>
    <n v="273"/>
    <n v="22"/>
    <x v="3"/>
  </r>
  <r>
    <n v="439"/>
    <n v="252"/>
    <n v="50"/>
    <n v="1"/>
    <n v="50"/>
    <x v="111"/>
    <x v="7"/>
    <n v="138"/>
    <x v="8"/>
    <n v="271.18181818181819"/>
    <n v="-0.81562185719074753"/>
    <x v="14"/>
    <d v="2022-06-11T00:00:00"/>
    <n v="237"/>
    <n v="25"/>
    <x v="3"/>
  </r>
  <r>
    <n v="440"/>
    <n v="365"/>
    <n v="127"/>
    <n v="1"/>
    <n v="127"/>
    <x v="187"/>
    <x v="11"/>
    <n v="158"/>
    <x v="10"/>
    <n v="271.74545454545455"/>
    <n v="-0.53265087648869258"/>
    <x v="10"/>
    <d v="2022-07-10T00:00:00"/>
    <n v="599"/>
    <n v="24"/>
    <x v="0"/>
  </r>
  <r>
    <n v="441"/>
    <n v="420"/>
    <n v="390"/>
    <n v="3"/>
    <n v="1170"/>
    <x v="87"/>
    <x v="1"/>
    <n v="217"/>
    <x v="16"/>
    <n v="300.31818181818181"/>
    <n v="0.29862267292265776"/>
    <x v="24"/>
    <d v="2022-09-22T00:00:00"/>
    <n v="357"/>
    <n v="21"/>
    <x v="2"/>
  </r>
  <r>
    <n v="442"/>
    <n v="97"/>
    <n v="298"/>
    <n v="2"/>
    <n v="596"/>
    <x v="246"/>
    <x v="9"/>
    <n v="102"/>
    <x v="2"/>
    <n v="283.468085106383"/>
    <n v="5.1264730165878403E-2"/>
    <x v="31"/>
    <d v="2022-06-11T00:00:00"/>
    <n v="379"/>
    <n v="25"/>
    <x v="0"/>
  </r>
  <r>
    <n v="443"/>
    <n v="217"/>
    <n v="471"/>
    <n v="3"/>
    <n v="1413"/>
    <x v="292"/>
    <x v="6"/>
    <n v="425"/>
    <x v="10"/>
    <n v="271.74545454545455"/>
    <n v="0.73323966278602959"/>
    <x v="10"/>
    <d v="2022-08-09T00:00:00"/>
    <n v="424"/>
    <n v="23"/>
    <x v="0"/>
  </r>
  <r>
    <n v="444"/>
    <n v="47"/>
    <n v="315"/>
    <n v="3"/>
    <n v="945"/>
    <x v="222"/>
    <x v="14"/>
    <n v="140"/>
    <x v="10"/>
    <n v="271.74545454545455"/>
    <n v="0.15917302288237645"/>
    <x v="37"/>
    <d v="2022-03-07T00:00:00"/>
    <n v="735"/>
    <n v="28"/>
    <x v="2"/>
  </r>
  <r>
    <n v="445"/>
    <n v="346"/>
    <n v="267"/>
    <n v="3"/>
    <n v="801"/>
    <x v="38"/>
    <x v="13"/>
    <n v="385"/>
    <x v="8"/>
    <n v="271.18181818181819"/>
    <n v="-1.5420717398592076E-2"/>
    <x v="8"/>
    <d v="2022-07-11T00:00:00"/>
    <n v="653"/>
    <n v="24"/>
    <x v="3"/>
  </r>
  <r>
    <n v="446"/>
    <n v="47"/>
    <n v="476"/>
    <n v="4"/>
    <n v="1904"/>
    <x v="293"/>
    <x v="5"/>
    <n v="43"/>
    <x v="10"/>
    <n v="271.74545454545455"/>
    <n v="0.75163923457781334"/>
    <x v="37"/>
    <d v="2022-12-17T00:00:00"/>
    <n v="513"/>
    <n v="19"/>
    <x v="2"/>
  </r>
  <r>
    <n v="447"/>
    <n v="290"/>
    <n v="97"/>
    <n v="4"/>
    <n v="388"/>
    <x v="294"/>
    <x v="11"/>
    <n v="326"/>
    <x v="0"/>
    <n v="252.76271186440678"/>
    <n v="-0.6162408636759874"/>
    <x v="0"/>
    <d v="2022-04-04T00:00:00"/>
    <n v="601"/>
    <n v="27"/>
    <x v="2"/>
  </r>
  <r>
    <n v="448"/>
    <n v="484"/>
    <n v="114"/>
    <n v="1"/>
    <n v="114"/>
    <x v="295"/>
    <x v="19"/>
    <n v="402"/>
    <x v="2"/>
    <n v="283.468085106383"/>
    <n v="-0.59783832470164389"/>
    <x v="31"/>
    <d v="2022-06-30T00:00:00"/>
    <n v="265"/>
    <n v="24"/>
    <x v="0"/>
  </r>
  <r>
    <n v="449"/>
    <n v="192"/>
    <n v="147"/>
    <n v="1"/>
    <n v="147"/>
    <x v="296"/>
    <x v="7"/>
    <n v="23"/>
    <x v="10"/>
    <n v="271.74545454545455"/>
    <n v="-0.45905258932155757"/>
    <x v="37"/>
    <d v="2022-05-25T00:00:00"/>
    <n v="229"/>
    <n v="25"/>
    <x v="2"/>
  </r>
  <r>
    <n v="450"/>
    <n v="187"/>
    <n v="185"/>
    <n v="2"/>
    <n v="370"/>
    <x v="246"/>
    <x v="8"/>
    <n v="468"/>
    <x v="3"/>
    <n v="265.47674418604652"/>
    <n v="-0.30314046690902718"/>
    <x v="16"/>
    <d v="2022-02-27T00:00:00"/>
    <n v="483"/>
    <n v="28"/>
    <x v="0"/>
  </r>
  <r>
    <n v="451"/>
    <n v="429"/>
    <n v="368"/>
    <n v="2"/>
    <n v="736"/>
    <x v="297"/>
    <x v="6"/>
    <n v="16"/>
    <x v="18"/>
    <n v="255.11627906976744"/>
    <n v="0.44247948951686422"/>
    <x v="67"/>
    <d v="2022-06-01T00:00:00"/>
    <n v="295"/>
    <n v="25"/>
    <x v="3"/>
  </r>
  <r>
    <n v="452"/>
    <n v="93"/>
    <n v="387"/>
    <n v="2"/>
    <n v="774"/>
    <x v="298"/>
    <x v="8"/>
    <n v="156"/>
    <x v="8"/>
    <n v="271.18181818181819"/>
    <n v="0.42708682534361375"/>
    <x v="8"/>
    <d v="2022-12-10T00:00:00"/>
    <n v="314"/>
    <n v="19"/>
    <x v="3"/>
  </r>
  <r>
    <n v="453"/>
    <n v="57"/>
    <n v="174"/>
    <n v="2"/>
    <n v="348"/>
    <x v="62"/>
    <x v="7"/>
    <n v="141"/>
    <x v="2"/>
    <n v="283.468085106383"/>
    <n v="-0.38617428507092999"/>
    <x v="2"/>
    <d v="2022-07-01T00:00:00"/>
    <n v="230"/>
    <n v="24"/>
    <x v="2"/>
  </r>
  <r>
    <n v="454"/>
    <n v="198"/>
    <n v="438"/>
    <n v="4"/>
    <n v="1752"/>
    <x v="299"/>
    <x v="15"/>
    <n v="385"/>
    <x v="10"/>
    <n v="271.74545454545455"/>
    <n v="0.61180248896025691"/>
    <x v="15"/>
    <d v="2022-07-11T00:00:00"/>
    <n v="559"/>
    <n v="24"/>
    <x v="3"/>
  </r>
  <r>
    <n v="455"/>
    <n v="202"/>
    <n v="308"/>
    <n v="2"/>
    <n v="616"/>
    <x v="300"/>
    <x v="12"/>
    <n v="182"/>
    <x v="4"/>
    <n v="250.48780487804879"/>
    <n v="0.22960077896786757"/>
    <x v="25"/>
    <d v="2022-10-22T00:00:00"/>
    <n v="554"/>
    <n v="20"/>
    <x v="0"/>
  </r>
  <r>
    <n v="456"/>
    <n v="427"/>
    <n v="240"/>
    <n v="1"/>
    <n v="240"/>
    <x v="301"/>
    <x v="2"/>
    <n v="225"/>
    <x v="16"/>
    <n v="300.31818181818181"/>
    <n v="-0.20084758589374907"/>
    <x v="57"/>
    <d v="2022-09-23T00:00:00"/>
    <n v="593"/>
    <n v="21"/>
    <x v="1"/>
  </r>
  <r>
    <n v="457"/>
    <n v="272"/>
    <n v="67"/>
    <n v="3"/>
    <n v="201"/>
    <x v="245"/>
    <x v="5"/>
    <n v="151"/>
    <x v="18"/>
    <n v="255.11627906976744"/>
    <n v="-0.73737465815861447"/>
    <x v="72"/>
    <d v="2022-12-28T00:00:00"/>
    <n v="443"/>
    <n v="18"/>
    <x v="1"/>
  </r>
  <r>
    <n v="458"/>
    <n v="473"/>
    <n v="474"/>
    <n v="2"/>
    <n v="948"/>
    <x v="45"/>
    <x v="4"/>
    <n v="428"/>
    <x v="16"/>
    <n v="300.31818181818181"/>
    <n v="0.57832601785984572"/>
    <x v="24"/>
    <d v="2022-10-14T00:00:00"/>
    <n v="128"/>
    <n v="21"/>
    <x v="1"/>
  </r>
  <r>
    <n v="459"/>
    <n v="189"/>
    <n v="275"/>
    <n v="4"/>
    <n v="1100"/>
    <x v="105"/>
    <x v="14"/>
    <n v="438"/>
    <x v="16"/>
    <n v="300.31818181818181"/>
    <n v="-8.4304525503254069E-2"/>
    <x v="38"/>
    <d v="2022-05-12T00:00:00"/>
    <n v="483"/>
    <n v="26"/>
    <x v="0"/>
  </r>
  <r>
    <n v="460"/>
    <n v="362"/>
    <n v="358"/>
    <n v="4"/>
    <n v="1432"/>
    <x v="14"/>
    <x v="3"/>
    <n v="465"/>
    <x v="16"/>
    <n v="300.31818181818181"/>
    <n v="0.19206901770849094"/>
    <x v="57"/>
    <d v="2022-04-20T00:00:00"/>
    <n v="301"/>
    <n v="26"/>
    <x v="0"/>
  </r>
  <r>
    <n v="461"/>
    <n v="345"/>
    <n v="455"/>
    <n v="5"/>
    <n v="2275"/>
    <x v="302"/>
    <x v="3"/>
    <n v="215"/>
    <x v="17"/>
    <n v="267.85483870967744"/>
    <n v="0.69868127897874377"/>
    <x v="27"/>
    <d v="2022-08-26T00:00:00"/>
    <n v="414"/>
    <n v="22"/>
    <x v="2"/>
  </r>
  <r>
    <n v="462"/>
    <n v="461"/>
    <n v="443"/>
    <n v="3"/>
    <n v="1329"/>
    <x v="185"/>
    <x v="19"/>
    <n v="314"/>
    <x v="12"/>
    <n v="274.16279069767444"/>
    <n v="0.61582831453049436"/>
    <x v="76"/>
    <d v="2022-12-04T00:00:00"/>
    <n v="177"/>
    <n v="19"/>
    <x v="2"/>
  </r>
  <r>
    <n v="463"/>
    <n v="401"/>
    <n v="464"/>
    <n v="2"/>
    <n v="928"/>
    <x v="219"/>
    <x v="5"/>
    <n v="15"/>
    <x v="8"/>
    <n v="271.18181818181819"/>
    <n v="0.7110291652698626"/>
    <x v="8"/>
    <d v="2022-05-30T00:00:00"/>
    <n v="415"/>
    <n v="25"/>
    <x v="3"/>
  </r>
  <r>
    <n v="464"/>
    <n v="427"/>
    <n v="307"/>
    <n v="5"/>
    <n v="1535"/>
    <x v="246"/>
    <x v="16"/>
    <n v="191"/>
    <x v="16"/>
    <n v="300.31818181818181"/>
    <n v="2.2249129710912641E-2"/>
    <x v="57"/>
    <d v="2022-11-01T00:00:00"/>
    <n v="236"/>
    <n v="20"/>
    <x v="3"/>
  </r>
  <r>
    <n v="465"/>
    <n v="129"/>
    <n v="121"/>
    <n v="5"/>
    <n v="605"/>
    <x v="303"/>
    <x v="16"/>
    <n v="277"/>
    <x v="10"/>
    <n v="271.74545454545455"/>
    <n v="-0.55473036263883313"/>
    <x v="10"/>
    <d v="2022-07-08T00:00:00"/>
    <n v="406"/>
    <n v="24"/>
    <x v="2"/>
  </r>
  <r>
    <n v="466"/>
    <n v="84"/>
    <n v="265"/>
    <n v="2"/>
    <n v="530"/>
    <x v="228"/>
    <x v="0"/>
    <n v="101"/>
    <x v="7"/>
    <n v="249.02380952380952"/>
    <n v="6.4155272970647381E-2"/>
    <x v="77"/>
    <d v="2022-06-15T00:00:00"/>
    <n v="340"/>
    <n v="25"/>
    <x v="2"/>
  </r>
  <r>
    <n v="467"/>
    <n v="172"/>
    <n v="451"/>
    <n v="2"/>
    <n v="902"/>
    <x v="256"/>
    <x v="18"/>
    <n v="141"/>
    <x v="12"/>
    <n v="274.16279069767444"/>
    <n v="0.64500805835948749"/>
    <x v="76"/>
    <d v="2022-07-01T00:00:00"/>
    <n v="474"/>
    <n v="24"/>
    <x v="2"/>
  </r>
  <r>
    <n v="468"/>
    <n v="348"/>
    <n v="212"/>
    <n v="5"/>
    <n v="1060"/>
    <x v="277"/>
    <x v="3"/>
    <n v="126"/>
    <x v="14"/>
    <n v="273.72549019607845"/>
    <n v="-0.22550143266475653"/>
    <x v="63"/>
    <d v="2022-09-18T00:00:00"/>
    <n v="409"/>
    <n v="21"/>
    <x v="0"/>
  </r>
  <r>
    <n v="469"/>
    <n v="171"/>
    <n v="336"/>
    <n v="4"/>
    <n v="1344"/>
    <x v="304"/>
    <x v="7"/>
    <n v="148"/>
    <x v="8"/>
    <n v="271.18181818181819"/>
    <n v="0.23902111967817641"/>
    <x v="8"/>
    <d v="2022-05-19T00:00:00"/>
    <n v="321"/>
    <n v="25"/>
    <x v="2"/>
  </r>
  <r>
    <n v="470"/>
    <n v="70"/>
    <n v="407"/>
    <n v="2"/>
    <n v="814"/>
    <x v="91"/>
    <x v="6"/>
    <n v="334"/>
    <x v="13"/>
    <n v="258.375"/>
    <n v="0.57522980164489601"/>
    <x v="34"/>
    <d v="2022-11-16T00:00:00"/>
    <n v="316"/>
    <n v="20"/>
    <x v="3"/>
  </r>
  <r>
    <n v="471"/>
    <n v="476"/>
    <n v="109"/>
    <n v="4"/>
    <n v="436"/>
    <x v="242"/>
    <x v="6"/>
    <n v="335"/>
    <x v="6"/>
    <n v="258.5128205128205"/>
    <n v="-0.5783574687561992"/>
    <x v="60"/>
    <d v="2022-02-27T00:00:00"/>
    <n v="468"/>
    <n v="28"/>
    <x v="0"/>
  </r>
  <r>
    <n v="472"/>
    <n v="49"/>
    <n v="412"/>
    <n v="3"/>
    <n v="1236"/>
    <x v="153"/>
    <x v="8"/>
    <n v="370"/>
    <x v="13"/>
    <n v="258.375"/>
    <n v="0.59458151910982093"/>
    <x v="30"/>
    <d v="2022-06-14T00:00:00"/>
    <n v="439"/>
    <n v="25"/>
    <x v="4"/>
  </r>
  <r>
    <n v="473"/>
    <n v="7"/>
    <n v="254"/>
    <n v="2"/>
    <n v="508"/>
    <x v="305"/>
    <x v="5"/>
    <n v="76"/>
    <x v="11"/>
    <n v="262.63492063492066"/>
    <n v="-3.2878036987791681E-2"/>
    <x v="21"/>
    <d v="2022-01-14T00:00:00"/>
    <n v="696"/>
    <n v="30"/>
    <x v="1"/>
  </r>
  <r>
    <n v="474"/>
    <n v="180"/>
    <n v="338"/>
    <n v="3"/>
    <n v="1014"/>
    <x v="19"/>
    <x v="12"/>
    <n v="25"/>
    <x v="14"/>
    <n v="273.72549019607845"/>
    <n v="0.2348137535816619"/>
    <x v="58"/>
    <d v="2022-01-21T00:00:00"/>
    <n v="576"/>
    <n v="29"/>
    <x v="4"/>
  </r>
  <r>
    <n v="475"/>
    <n v="194"/>
    <n v="268"/>
    <n v="5"/>
    <n v="1340"/>
    <x v="306"/>
    <x v="16"/>
    <n v="80"/>
    <x v="1"/>
    <n v="264.8679245283019"/>
    <n v="1.1825046302892162E-2"/>
    <x v="69"/>
    <d v="2022-03-03T00:00:00"/>
    <n v="785"/>
    <n v="28"/>
    <x v="1"/>
  </r>
  <r>
    <n v="476"/>
    <n v="312"/>
    <n v="223"/>
    <n v="2"/>
    <n v="446"/>
    <x v="140"/>
    <x v="4"/>
    <n v="276"/>
    <x v="16"/>
    <n v="300.31818181818181"/>
    <n v="-0.2574542152262751"/>
    <x v="51"/>
    <d v="2022-03-12T00:00:00"/>
    <n v="359"/>
    <n v="28"/>
    <x v="4"/>
  </r>
  <r>
    <n v="477"/>
    <n v="235"/>
    <n v="455"/>
    <n v="5"/>
    <n v="2275"/>
    <x v="123"/>
    <x v="17"/>
    <n v="71"/>
    <x v="16"/>
    <n v="300.31818181818181"/>
    <n v="0.51505978507643402"/>
    <x v="57"/>
    <d v="2022-07-20T00:00:00"/>
    <n v="276"/>
    <n v="23"/>
    <x v="3"/>
  </r>
  <r>
    <n v="478"/>
    <n v="399"/>
    <n v="379"/>
    <n v="1"/>
    <n v="379"/>
    <x v="307"/>
    <x v="10"/>
    <n v="12"/>
    <x v="16"/>
    <n v="300.31818181818181"/>
    <n v="0.26199485394278788"/>
    <x v="24"/>
    <d v="2022-10-08T00:00:00"/>
    <n v="346"/>
    <n v="21"/>
    <x v="1"/>
  </r>
  <r>
    <n v="479"/>
    <n v="494"/>
    <n v="216"/>
    <n v="3"/>
    <n v="648"/>
    <x v="118"/>
    <x v="17"/>
    <n v="9"/>
    <x v="11"/>
    <n v="262.63492063492066"/>
    <n v="-0.17756557476127166"/>
    <x v="47"/>
    <d v="2022-12-05T00:00:00"/>
    <n v="109"/>
    <n v="19"/>
    <x v="4"/>
  </r>
  <r>
    <n v="480"/>
    <n v="458"/>
    <n v="469"/>
    <n v="4"/>
    <n v="1876"/>
    <x v="158"/>
    <x v="12"/>
    <n v="51"/>
    <x v="3"/>
    <n v="265.47674418604652"/>
    <n v="0.76663308659279039"/>
    <x v="3"/>
    <d v="2022-02-13T00:00:00"/>
    <n v="806"/>
    <n v="29"/>
    <x v="0"/>
  </r>
  <r>
    <n v="481"/>
    <n v="193"/>
    <n v="94"/>
    <n v="3"/>
    <n v="282"/>
    <x v="136"/>
    <x v="2"/>
    <n v="370"/>
    <x v="1"/>
    <n v="264.8679245283019"/>
    <n v="-0.64510614047585135"/>
    <x v="69"/>
    <d v="2022-06-14T00:00:00"/>
    <n v="380"/>
    <n v="25"/>
    <x v="4"/>
  </r>
  <r>
    <n v="482"/>
    <n v="450"/>
    <n v="494"/>
    <n v="4"/>
    <n v="1976"/>
    <x v="78"/>
    <x v="15"/>
    <n v="17"/>
    <x v="16"/>
    <n v="300.31818181818181"/>
    <n v="0.64492205236869982"/>
    <x v="24"/>
    <d v="2022-11-12T00:00:00"/>
    <n v="127"/>
    <n v="20"/>
    <x v="4"/>
  </r>
  <r>
    <n v="483"/>
    <n v="334"/>
    <n v="309"/>
    <n v="5"/>
    <n v="1545"/>
    <x v="308"/>
    <x v="7"/>
    <n v="39"/>
    <x v="15"/>
    <n v="294.95238095238096"/>
    <n v="4.7626735550532651E-2"/>
    <x v="41"/>
    <d v="2022-04-02T00:00:00"/>
    <n v="350"/>
    <n v="27"/>
    <x v="1"/>
  </r>
  <r>
    <n v="484"/>
    <n v="115"/>
    <n v="118"/>
    <n v="1"/>
    <n v="118"/>
    <x v="7"/>
    <x v="1"/>
    <n v="481"/>
    <x v="11"/>
    <n v="262.63492063492066"/>
    <n v="-0.55070711954550955"/>
    <x v="21"/>
    <d v="2022-07-14T00:00:00"/>
    <n v="571"/>
    <n v="24"/>
    <x v="1"/>
  </r>
  <r>
    <n v="485"/>
    <n v="163"/>
    <n v="344"/>
    <n v="1"/>
    <n v="344"/>
    <x v="307"/>
    <x v="2"/>
    <n v="363"/>
    <x v="1"/>
    <n v="264.8679245283019"/>
    <n v="0.298760507194757"/>
    <x v="13"/>
    <d v="2022-04-24T00:00:00"/>
    <n v="513"/>
    <n v="26"/>
    <x v="0"/>
  </r>
  <r>
    <n v="486"/>
    <n v="321"/>
    <n v="322"/>
    <n v="3"/>
    <n v="966"/>
    <x v="309"/>
    <x v="6"/>
    <n v="328"/>
    <x v="10"/>
    <n v="271.74545454545455"/>
    <n v="0.18493242339087379"/>
    <x v="12"/>
    <d v="2022-01-07T00:00:00"/>
    <n v="526"/>
    <n v="30"/>
    <x v="2"/>
  </r>
  <r>
    <n v="487"/>
    <n v="129"/>
    <n v="328"/>
    <n v="4"/>
    <n v="1312"/>
    <x v="310"/>
    <x v="3"/>
    <n v="127"/>
    <x v="10"/>
    <n v="271.74545454545455"/>
    <n v="0.20701190954101434"/>
    <x v="10"/>
    <d v="2022-12-19T00:00:00"/>
    <n v="390"/>
    <n v="18"/>
    <x v="3"/>
  </r>
  <r>
    <n v="488"/>
    <n v="12"/>
    <n v="357"/>
    <n v="1"/>
    <n v="357"/>
    <x v="150"/>
    <x v="2"/>
    <n v="221"/>
    <x v="3"/>
    <n v="265.47674418604652"/>
    <n v="0.34475055845122848"/>
    <x v="19"/>
    <d v="2022-09-16T00:00:00"/>
    <n v="549"/>
    <n v="22"/>
    <x v="4"/>
  </r>
  <r>
    <n v="489"/>
    <n v="104"/>
    <n v="276"/>
    <n v="2"/>
    <n v="552"/>
    <x v="126"/>
    <x v="6"/>
    <n v="134"/>
    <x v="9"/>
    <n v="263.25423728813558"/>
    <n v="4.841617306206536E-2"/>
    <x v="9"/>
    <d v="2022-07-11T00:00:00"/>
    <n v="619"/>
    <n v="24"/>
    <x v="2"/>
  </r>
  <r>
    <n v="490"/>
    <n v="61"/>
    <n v="170"/>
    <n v="2"/>
    <n v="340"/>
    <x v="257"/>
    <x v="3"/>
    <n v="374"/>
    <x v="9"/>
    <n v="263.25423728813558"/>
    <n v="-0.35423641514293069"/>
    <x v="33"/>
    <d v="2022-01-21T00:00:00"/>
    <n v="710"/>
    <n v="29"/>
    <x v="3"/>
  </r>
  <r>
    <n v="491"/>
    <n v="202"/>
    <n v="89"/>
    <n v="1"/>
    <n v="89"/>
    <x v="311"/>
    <x v="0"/>
    <n v="441"/>
    <x v="4"/>
    <n v="250.48780487804879"/>
    <n v="-0.64469328140214222"/>
    <x v="25"/>
    <d v="2022-11-02T00:00:00"/>
    <n v="522"/>
    <n v="20"/>
    <x v="0"/>
  </r>
  <r>
    <n v="492"/>
    <n v="464"/>
    <n v="134"/>
    <n v="1"/>
    <n v="134"/>
    <x v="312"/>
    <x v="0"/>
    <n v="220"/>
    <x v="11"/>
    <n v="262.63492063492066"/>
    <n v="-0.48978605100930739"/>
    <x v="47"/>
    <d v="2022-01-09T00:00:00"/>
    <n v="508"/>
    <n v="30"/>
    <x v="3"/>
  </r>
  <r>
    <n v="493"/>
    <n v="335"/>
    <n v="436"/>
    <n v="1"/>
    <n v="436"/>
    <x v="313"/>
    <x v="6"/>
    <n v="235"/>
    <x v="16"/>
    <n v="300.31818181818181"/>
    <n v="0.45179355229302254"/>
    <x v="51"/>
    <d v="2022-03-15T00:00:00"/>
    <n v="772"/>
    <n v="28"/>
    <x v="0"/>
  </r>
  <r>
    <n v="494"/>
    <n v="15"/>
    <n v="318"/>
    <n v="5"/>
    <n v="1590"/>
    <x v="269"/>
    <x v="18"/>
    <n v="323"/>
    <x v="0"/>
    <n v="252.76271186440678"/>
    <n v="0.25809696238181457"/>
    <x v="68"/>
    <d v="2022-09-17T00:00:00"/>
    <n v="161"/>
    <n v="22"/>
    <x v="4"/>
  </r>
  <r>
    <n v="495"/>
    <n v="441"/>
    <n v="183"/>
    <n v="1"/>
    <n v="183"/>
    <x v="90"/>
    <x v="6"/>
    <n v="296"/>
    <x v="8"/>
    <n v="271.18181818181819"/>
    <n v="-0.32517599731813607"/>
    <x v="14"/>
    <d v="2022-07-16T00:00:00"/>
    <n v="477"/>
    <n v="24"/>
    <x v="0"/>
  </r>
  <r>
    <n v="496"/>
    <n v="149"/>
    <n v="448"/>
    <n v="2"/>
    <n v="896"/>
    <x v="129"/>
    <x v="8"/>
    <n v="206"/>
    <x v="17"/>
    <n v="267.85483870967744"/>
    <n v="0.67254772084060921"/>
    <x v="35"/>
    <d v="2022-01-07T00:00:00"/>
    <n v="501"/>
    <n v="30"/>
    <x v="2"/>
  </r>
  <r>
    <n v="497"/>
    <n v="490"/>
    <n v="58"/>
    <n v="4"/>
    <n v="232"/>
    <x v="16"/>
    <x v="18"/>
    <n v="255"/>
    <x v="11"/>
    <n v="262.63492063492066"/>
    <n v="-0.77916112655626746"/>
    <x v="47"/>
    <d v="2022-08-20T00:00:00"/>
    <n v="423"/>
    <n v="22"/>
    <x v="3"/>
  </r>
  <r>
    <n v="498"/>
    <n v="90"/>
    <n v="162"/>
    <n v="3"/>
    <n v="486"/>
    <x v="267"/>
    <x v="6"/>
    <n v="88"/>
    <x v="7"/>
    <n v="249.02380952380952"/>
    <n v="-0.34945979539152883"/>
    <x v="59"/>
    <d v="2022-03-10T00:00:00"/>
    <n v="577"/>
    <n v="28"/>
    <x v="3"/>
  </r>
  <r>
    <n v="499"/>
    <n v="396"/>
    <n v="482"/>
    <n v="2"/>
    <n v="964"/>
    <x v="306"/>
    <x v="12"/>
    <n v="362"/>
    <x v="15"/>
    <n v="294.95238095238096"/>
    <n v="0.63416209234743293"/>
    <x v="41"/>
    <d v="2022-12-21T00:00:00"/>
    <n v="492"/>
    <n v="18"/>
    <x v="2"/>
  </r>
  <r>
    <n v="500"/>
    <n v="323"/>
    <n v="64"/>
    <n v="4"/>
    <n v="256"/>
    <x v="6"/>
    <x v="1"/>
    <n v="265"/>
    <x v="6"/>
    <n v="258.5128205128205"/>
    <n v="-0.75243007339813528"/>
    <x v="6"/>
    <d v="2022-07-14T00:00:00"/>
    <n v="593"/>
    <n v="24"/>
    <x v="0"/>
  </r>
  <r>
    <n v="501"/>
    <n v="451"/>
    <n v="187"/>
    <n v="4"/>
    <n v="748"/>
    <x v="264"/>
    <x v="11"/>
    <n v="164"/>
    <x v="13"/>
    <n v="258.375"/>
    <n v="-0.27624576681180457"/>
    <x v="20"/>
    <d v="2022-04-27T00:00:00"/>
    <n v="482"/>
    <n v="26"/>
    <x v="2"/>
  </r>
  <r>
    <n v="502"/>
    <n v="348"/>
    <n v="461"/>
    <n v="3"/>
    <n v="1383"/>
    <x v="314"/>
    <x v="10"/>
    <n v="364"/>
    <x v="14"/>
    <n v="273.72549019607845"/>
    <n v="0.68416905444126064"/>
    <x v="63"/>
    <d v="2022-11-18T00:00:00"/>
    <n v="461"/>
    <n v="19"/>
    <x v="2"/>
  </r>
  <r>
    <n v="503"/>
    <n v="111"/>
    <n v="321"/>
    <n v="5"/>
    <n v="1605"/>
    <x v="315"/>
    <x v="9"/>
    <n v="19"/>
    <x v="0"/>
    <n v="252.76271186440678"/>
    <n v="0.26996580164956741"/>
    <x v="11"/>
    <d v="2022-12-07T00:00:00"/>
    <n v="229"/>
    <n v="19"/>
    <x v="2"/>
  </r>
  <r>
    <n v="504"/>
    <n v="234"/>
    <n v="244"/>
    <n v="3"/>
    <n v="732"/>
    <x v="138"/>
    <x v="12"/>
    <n v="453"/>
    <x v="8"/>
    <n v="271.18181818181819"/>
    <n v="-0.10023466309084816"/>
    <x v="8"/>
    <d v="2022-03-15T00:00:00"/>
    <n v="446"/>
    <n v="28"/>
    <x v="2"/>
  </r>
  <r>
    <n v="505"/>
    <n v="336"/>
    <n v="416"/>
    <n v="2"/>
    <n v="832"/>
    <x v="77"/>
    <x v="4"/>
    <n v="335"/>
    <x v="14"/>
    <n v="273.72549019607845"/>
    <n v="0.51977077363896829"/>
    <x v="63"/>
    <d v="2022-02-27T00:00:00"/>
    <n v="554"/>
    <n v="28"/>
    <x v="0"/>
  </r>
  <r>
    <n v="506"/>
    <n v="441"/>
    <n v="293"/>
    <n v="3"/>
    <n v="879"/>
    <x v="260"/>
    <x v="16"/>
    <n v="136"/>
    <x v="8"/>
    <n v="271.18181818181819"/>
    <n v="8.0455916862219201E-2"/>
    <x v="14"/>
    <d v="2022-10-26T00:00:00"/>
    <n v="414"/>
    <n v="20"/>
    <x v="3"/>
  </r>
  <r>
    <n v="507"/>
    <n v="481"/>
    <n v="63"/>
    <n v="1"/>
    <n v="63"/>
    <x v="316"/>
    <x v="4"/>
    <n v="388"/>
    <x v="14"/>
    <n v="273.72549019607845"/>
    <n v="-0.76984240687679084"/>
    <x v="22"/>
    <d v="2022-01-20T00:00:00"/>
    <n v="720"/>
    <n v="29"/>
    <x v="2"/>
  </r>
  <r>
    <n v="508"/>
    <n v="403"/>
    <n v="240"/>
    <n v="1"/>
    <n v="240"/>
    <x v="317"/>
    <x v="2"/>
    <n v="341"/>
    <x v="8"/>
    <n v="271.18181818181819"/>
    <n v="-0.11498491451558834"/>
    <x v="52"/>
    <d v="2022-06-12T00:00:00"/>
    <n v="635"/>
    <n v="25"/>
    <x v="2"/>
  </r>
  <r>
    <n v="509"/>
    <n v="137"/>
    <n v="432"/>
    <n v="5"/>
    <n v="2160"/>
    <x v="315"/>
    <x v="14"/>
    <n v="185"/>
    <x v="12"/>
    <n v="274.16279069767444"/>
    <n v="0.57570616676562891"/>
    <x v="18"/>
    <d v="2022-05-02T00:00:00"/>
    <n v="448"/>
    <n v="26"/>
    <x v="0"/>
  </r>
  <r>
    <n v="510"/>
    <n v="246"/>
    <n v="196"/>
    <n v="5"/>
    <n v="980"/>
    <x v="233"/>
    <x v="7"/>
    <n v="437"/>
    <x v="11"/>
    <n v="262.63492063492066"/>
    <n v="-0.25371691043152433"/>
    <x v="21"/>
    <d v="2022-01-15T00:00:00"/>
    <n v="592"/>
    <n v="30"/>
    <x v="0"/>
  </r>
  <r>
    <n v="511"/>
    <n v="4"/>
    <n v="493"/>
    <n v="4"/>
    <n v="1972"/>
    <x v="318"/>
    <x v="8"/>
    <n v="263"/>
    <x v="13"/>
    <n v="258.375"/>
    <n v="0.90807934204160623"/>
    <x v="20"/>
    <d v="2022-02-20T00:00:00"/>
    <n v="543"/>
    <n v="28"/>
    <x v="4"/>
  </r>
  <r>
    <n v="512"/>
    <n v="484"/>
    <n v="436"/>
    <n v="2"/>
    <n v="872"/>
    <x v="204"/>
    <x v="7"/>
    <n v="358"/>
    <x v="2"/>
    <n v="283.468085106383"/>
    <n v="0.53809202131652012"/>
    <x v="31"/>
    <d v="2022-07-29T00:00:00"/>
    <n v="634"/>
    <n v="23"/>
    <x v="3"/>
  </r>
  <r>
    <n v="513"/>
    <n v="60"/>
    <n v="412"/>
    <n v="5"/>
    <n v="2060"/>
    <x v="71"/>
    <x v="9"/>
    <n v="377"/>
    <x v="7"/>
    <n v="249.02380952380952"/>
    <n v="0.65446027344870461"/>
    <x v="7"/>
    <d v="2022-08-21T00:00:00"/>
    <n v="136"/>
    <n v="22"/>
    <x v="0"/>
  </r>
  <r>
    <n v="514"/>
    <n v="477"/>
    <n v="117"/>
    <n v="3"/>
    <n v="351"/>
    <x v="319"/>
    <x v="15"/>
    <n v="450"/>
    <x v="3"/>
    <n v="265.47674418604652"/>
    <n v="-0.559283430423547"/>
    <x v="3"/>
    <d v="2022-02-27T00:00:00"/>
    <n v="628"/>
    <n v="28"/>
    <x v="2"/>
  </r>
  <r>
    <n v="515"/>
    <n v="174"/>
    <n v="301"/>
    <n v="4"/>
    <n v="1204"/>
    <x v="320"/>
    <x v="6"/>
    <n v="210"/>
    <x v="8"/>
    <n v="271.18181818181819"/>
    <n v="0.10995641971169956"/>
    <x v="52"/>
    <d v="2022-02-10T00:00:00"/>
    <n v="780"/>
    <n v="29"/>
    <x v="0"/>
  </r>
  <r>
    <n v="516"/>
    <n v="240"/>
    <n v="156"/>
    <n v="4"/>
    <n v="624"/>
    <x v="321"/>
    <x v="15"/>
    <n v="67"/>
    <x v="3"/>
    <n v="265.47674418604652"/>
    <n v="-0.41237790723139589"/>
    <x v="3"/>
    <d v="2022-06-19T00:00:00"/>
    <n v="586"/>
    <n v="24"/>
    <x v="0"/>
  </r>
  <r>
    <n v="517"/>
    <n v="299"/>
    <n v="141"/>
    <n v="4"/>
    <n v="564"/>
    <x v="322"/>
    <x v="10"/>
    <n v="125"/>
    <x v="8"/>
    <n v="271.18181818181819"/>
    <n v="-0.48005363727790817"/>
    <x v="14"/>
    <d v="2022-05-20T00:00:00"/>
    <n v="568"/>
    <n v="25"/>
    <x v="2"/>
  </r>
  <r>
    <n v="518"/>
    <n v="481"/>
    <n v="463"/>
    <n v="2"/>
    <n v="926"/>
    <x v="97"/>
    <x v="14"/>
    <n v="213"/>
    <x v="14"/>
    <n v="273.72549019607845"/>
    <n v="0.69147564469914036"/>
    <x v="22"/>
    <d v="2022-06-21T00:00:00"/>
    <n v="438"/>
    <n v="24"/>
    <x v="0"/>
  </r>
  <r>
    <n v="519"/>
    <n v="213"/>
    <n v="432"/>
    <n v="3"/>
    <n v="1296"/>
    <x v="41"/>
    <x v="13"/>
    <n v="254"/>
    <x v="0"/>
    <n v="252.76271186440678"/>
    <n v="0.70911285455642736"/>
    <x v="0"/>
    <d v="2022-10-28T00:00:00"/>
    <n v="334"/>
    <n v="20"/>
    <x v="1"/>
  </r>
  <r>
    <n v="520"/>
    <n v="484"/>
    <n v="238"/>
    <n v="2"/>
    <n v="476"/>
    <x v="323"/>
    <x v="6"/>
    <n v="252"/>
    <x v="2"/>
    <n v="283.468085106383"/>
    <n v="-0.16039930946483527"/>
    <x v="31"/>
    <d v="2022-03-23T00:00:00"/>
    <n v="721"/>
    <n v="27"/>
    <x v="2"/>
  </r>
  <r>
    <n v="521"/>
    <n v="479"/>
    <n v="131"/>
    <n v="5"/>
    <n v="655"/>
    <x v="324"/>
    <x v="4"/>
    <n v="164"/>
    <x v="4"/>
    <n v="250.48780487804879"/>
    <n v="-0.47702044790652387"/>
    <x v="56"/>
    <d v="2022-04-27T00:00:00"/>
    <n v="287"/>
    <n v="26"/>
    <x v="2"/>
  </r>
  <r>
    <n v="522"/>
    <n v="159"/>
    <n v="225"/>
    <n v="1"/>
    <n v="225"/>
    <x v="325"/>
    <x v="13"/>
    <n v="258"/>
    <x v="18"/>
    <n v="255.11627906976744"/>
    <n v="-0.11804922515952598"/>
    <x v="61"/>
    <d v="2022-06-05T00:00:00"/>
    <n v="299"/>
    <n v="25"/>
    <x v="3"/>
  </r>
  <r>
    <n v="523"/>
    <n v="110"/>
    <n v="279"/>
    <n v="1"/>
    <n v="279"/>
    <x v="326"/>
    <x v="10"/>
    <n v="290"/>
    <x v="3"/>
    <n v="265.47674418604652"/>
    <n v="5.0939512066926484E-2"/>
    <x v="16"/>
    <d v="2022-08-04T00:00:00"/>
    <n v="534"/>
    <n v="23"/>
    <x v="2"/>
  </r>
  <r>
    <n v="524"/>
    <n v="224"/>
    <n v="161"/>
    <n v="2"/>
    <n v="322"/>
    <x v="327"/>
    <x v="10"/>
    <n v="336"/>
    <x v="14"/>
    <n v="273.72549019607845"/>
    <n v="-0.41181948424068771"/>
    <x v="22"/>
    <d v="2022-10-22T00:00:00"/>
    <n v="321"/>
    <n v="20"/>
    <x v="0"/>
  </r>
  <r>
    <n v="525"/>
    <n v="126"/>
    <n v="267"/>
    <n v="1"/>
    <n v="267"/>
    <x v="63"/>
    <x v="16"/>
    <n v="437"/>
    <x v="0"/>
    <n v="252.76271186440678"/>
    <n v="5.6326694830014068E-2"/>
    <x v="45"/>
    <d v="2022-01-15T00:00:00"/>
    <n v="413"/>
    <n v="30"/>
    <x v="0"/>
  </r>
  <r>
    <n v="526"/>
    <n v="344"/>
    <n v="110"/>
    <n v="4"/>
    <n v="440"/>
    <x v="328"/>
    <x v="17"/>
    <n v="294"/>
    <x v="5"/>
    <n v="268.60344827586209"/>
    <n v="-0.59047435650555236"/>
    <x v="32"/>
    <d v="2022-11-14T00:00:00"/>
    <n v="405"/>
    <n v="20"/>
    <x v="3"/>
  </r>
  <r>
    <n v="527"/>
    <n v="447"/>
    <n v="316"/>
    <n v="1"/>
    <n v="316"/>
    <x v="329"/>
    <x v="9"/>
    <n v="297"/>
    <x v="9"/>
    <n v="263.25423728813558"/>
    <n v="0.20036054596961117"/>
    <x v="33"/>
    <d v="2022-04-15T00:00:00"/>
    <n v="455"/>
    <n v="27"/>
    <x v="3"/>
  </r>
  <r>
    <n v="528"/>
    <n v="450"/>
    <n v="228"/>
    <n v="4"/>
    <n v="912"/>
    <x v="164"/>
    <x v="7"/>
    <n v="27"/>
    <x v="16"/>
    <n v="300.31818181818181"/>
    <n v="-0.24080520659906157"/>
    <x v="24"/>
    <d v="2022-01-25T00:00:00"/>
    <n v="607"/>
    <n v="29"/>
    <x v="3"/>
  </r>
  <r>
    <n v="529"/>
    <n v="60"/>
    <n v="100"/>
    <n v="1"/>
    <n v="100"/>
    <x v="330"/>
    <x v="19"/>
    <n v="102"/>
    <x v="7"/>
    <n v="249.02380952380952"/>
    <n v="-0.59843197246390667"/>
    <x v="7"/>
    <d v="2022-06-11T00:00:00"/>
    <n v="674"/>
    <n v="25"/>
    <x v="0"/>
  </r>
  <r>
    <n v="530"/>
    <n v="42"/>
    <n v="332"/>
    <n v="2"/>
    <n v="664"/>
    <x v="316"/>
    <x v="0"/>
    <n v="323"/>
    <x v="13"/>
    <n v="258.375"/>
    <n v="0.28495403967102084"/>
    <x v="34"/>
    <d v="2022-09-17T00:00:00"/>
    <n v="480"/>
    <n v="22"/>
    <x v="4"/>
  </r>
  <r>
    <n v="531"/>
    <n v="267"/>
    <n v="65"/>
    <n v="2"/>
    <n v="130"/>
    <x v="213"/>
    <x v="17"/>
    <n v="53"/>
    <x v="4"/>
    <n v="250.48780487804879"/>
    <n v="-0.740506329113924"/>
    <x v="75"/>
    <d v="2022-02-01T00:00:00"/>
    <n v="549"/>
    <n v="29"/>
    <x v="2"/>
  </r>
  <r>
    <n v="532"/>
    <n v="161"/>
    <n v="489"/>
    <n v="5"/>
    <n v="2445"/>
    <x v="39"/>
    <x v="5"/>
    <n v="143"/>
    <x v="15"/>
    <n v="294.95238095238096"/>
    <n v="0.65789473684210531"/>
    <x v="23"/>
    <d v="2022-02-09T00:00:00"/>
    <n v="516"/>
    <n v="29"/>
    <x v="2"/>
  </r>
  <r>
    <n v="533"/>
    <n v="83"/>
    <n v="315"/>
    <n v="2"/>
    <n v="630"/>
    <x v="150"/>
    <x v="8"/>
    <n v="135"/>
    <x v="5"/>
    <n v="268.60344827586209"/>
    <n v="0.17273252455228172"/>
    <x v="32"/>
    <d v="2022-02-10T00:00:00"/>
    <n v="767"/>
    <n v="29"/>
    <x v="2"/>
  </r>
  <r>
    <n v="534"/>
    <n v="315"/>
    <n v="348"/>
    <n v="2"/>
    <n v="696"/>
    <x v="331"/>
    <x v="4"/>
    <n v="402"/>
    <x v="9"/>
    <n v="263.25423728813558"/>
    <n v="0.32191604429564769"/>
    <x v="43"/>
    <d v="2022-06-30T00:00:00"/>
    <n v="260"/>
    <n v="24"/>
    <x v="0"/>
  </r>
  <r>
    <n v="535"/>
    <n v="121"/>
    <n v="77"/>
    <n v="1"/>
    <n v="77"/>
    <x v="332"/>
    <x v="3"/>
    <n v="279"/>
    <x v="14"/>
    <n v="273.72549019607845"/>
    <n v="-0.71869627507163325"/>
    <x v="22"/>
    <d v="2022-08-13T00:00:00"/>
    <n v="261"/>
    <n v="23"/>
    <x v="0"/>
  </r>
  <r>
    <n v="536"/>
    <n v="371"/>
    <n v="62"/>
    <n v="5"/>
    <n v="310"/>
    <x v="333"/>
    <x v="2"/>
    <n v="385"/>
    <x v="0"/>
    <n v="252.76271186440678"/>
    <n v="-0.75471065513310531"/>
    <x v="45"/>
    <d v="2022-07-11T00:00:00"/>
    <n v="577"/>
    <n v="24"/>
    <x v="3"/>
  </r>
  <r>
    <n v="537"/>
    <n v="169"/>
    <n v="429"/>
    <n v="2"/>
    <n v="858"/>
    <x v="148"/>
    <x v="18"/>
    <n v="326"/>
    <x v="12"/>
    <n v="274.16279069767444"/>
    <n v="0.56476376282975638"/>
    <x v="65"/>
    <d v="2022-04-04T00:00:00"/>
    <n v="634"/>
    <n v="27"/>
    <x v="2"/>
  </r>
  <r>
    <n v="538"/>
    <n v="433"/>
    <n v="115"/>
    <n v="4"/>
    <n v="460"/>
    <x v="334"/>
    <x v="17"/>
    <n v="138"/>
    <x v="6"/>
    <n v="258.5128205128205"/>
    <n v="-0.55514778813727439"/>
    <x v="6"/>
    <d v="2022-06-11T00:00:00"/>
    <n v="480"/>
    <n v="25"/>
    <x v="3"/>
  </r>
  <r>
    <n v="539"/>
    <n v="43"/>
    <n v="158"/>
    <n v="5"/>
    <n v="790"/>
    <x v="330"/>
    <x v="8"/>
    <n v="271"/>
    <x v="2"/>
    <n v="283.468085106383"/>
    <n v="-0.44261802897245373"/>
    <x v="31"/>
    <d v="2022-11-27T00:00:00"/>
    <n v="505"/>
    <n v="19"/>
    <x v="1"/>
  </r>
  <r>
    <n v="540"/>
    <n v="453"/>
    <n v="318"/>
    <n v="4"/>
    <n v="1272"/>
    <x v="335"/>
    <x v="8"/>
    <n v="408"/>
    <x v="3"/>
    <n v="265.47674418604652"/>
    <n v="0.19784503525907748"/>
    <x v="19"/>
    <d v="2022-10-23T00:00:00"/>
    <n v="498"/>
    <n v="20"/>
    <x v="2"/>
  </r>
  <r>
    <n v="541"/>
    <n v="403"/>
    <n v="184"/>
    <n v="5"/>
    <n v="920"/>
    <x v="336"/>
    <x v="3"/>
    <n v="444"/>
    <x v="8"/>
    <n v="271.18181818181819"/>
    <n v="-0.32148843446195108"/>
    <x v="52"/>
    <d v="2022-05-07T00:00:00"/>
    <n v="690"/>
    <n v="26"/>
    <x v="2"/>
  </r>
  <r>
    <n v="542"/>
    <n v="248"/>
    <n v="497"/>
    <n v="2"/>
    <n v="994"/>
    <x v="137"/>
    <x v="9"/>
    <n v="116"/>
    <x v="17"/>
    <n v="267.85483870967744"/>
    <n v="0.85548262780755091"/>
    <x v="66"/>
    <d v="2022-03-23T00:00:00"/>
    <n v="408"/>
    <n v="27"/>
    <x v="2"/>
  </r>
  <r>
    <n v="543"/>
    <n v="492"/>
    <n v="469"/>
    <n v="4"/>
    <n v="1876"/>
    <x v="337"/>
    <x v="2"/>
    <n v="38"/>
    <x v="6"/>
    <n v="258.5128205128205"/>
    <n v="0.81422336837928988"/>
    <x v="54"/>
    <d v="2022-09-15T00:00:00"/>
    <n v="567"/>
    <n v="22"/>
    <x v="4"/>
  </r>
  <r>
    <n v="544"/>
    <n v="428"/>
    <n v="263"/>
    <n v="4"/>
    <n v="1052"/>
    <x v="258"/>
    <x v="14"/>
    <n v="136"/>
    <x v="17"/>
    <n v="267.85483870967744"/>
    <n v="-1.8124887095803066E-2"/>
    <x v="35"/>
    <d v="2022-10-26T00:00:00"/>
    <n v="525"/>
    <n v="20"/>
    <x v="3"/>
  </r>
  <r>
    <n v="545"/>
    <n v="91"/>
    <n v="335"/>
    <n v="2"/>
    <n v="670"/>
    <x v="338"/>
    <x v="15"/>
    <n v="310"/>
    <x v="11"/>
    <n v="262.63492063492066"/>
    <n v="0.27553487247673147"/>
    <x v="47"/>
    <d v="2022-09-03T00:00:00"/>
    <n v="379"/>
    <n v="22"/>
    <x v="4"/>
  </r>
  <r>
    <n v="546"/>
    <n v="122"/>
    <n v="309"/>
    <n v="3"/>
    <n v="927"/>
    <x v="339"/>
    <x v="11"/>
    <n v="263"/>
    <x v="12"/>
    <n v="274.16279069767444"/>
    <n v="0.12706760539485962"/>
    <x v="50"/>
    <d v="2022-02-20T00:00:00"/>
    <n v="461"/>
    <n v="28"/>
    <x v="4"/>
  </r>
  <r>
    <n v="547"/>
    <n v="444"/>
    <n v="59"/>
    <n v="2"/>
    <n v="118"/>
    <x v="340"/>
    <x v="19"/>
    <n v="381"/>
    <x v="9"/>
    <n v="263.25423728813558"/>
    <n v="-0.77588204996137011"/>
    <x v="33"/>
    <d v="2022-06-02T00:00:00"/>
    <n v="549"/>
    <n v="25"/>
    <x v="0"/>
  </r>
  <r>
    <n v="548"/>
    <n v="334"/>
    <n v="459"/>
    <n v="5"/>
    <n v="2295"/>
    <x v="341"/>
    <x v="0"/>
    <n v="167"/>
    <x v="15"/>
    <n v="294.95238095238096"/>
    <n v="0.55618340329350979"/>
    <x v="41"/>
    <d v="2022-01-02T00:00:00"/>
    <n v="583"/>
    <n v="30"/>
    <x v="0"/>
  </r>
  <r>
    <n v="549"/>
    <n v="431"/>
    <n v="149"/>
    <n v="5"/>
    <n v="745"/>
    <x v="305"/>
    <x v="15"/>
    <n v="12"/>
    <x v="4"/>
    <n v="250.48780487804879"/>
    <n v="-0.40516066212268742"/>
    <x v="56"/>
    <d v="2022-10-08T00:00:00"/>
    <n v="429"/>
    <n v="21"/>
    <x v="1"/>
  </r>
  <r>
    <n v="550"/>
    <n v="62"/>
    <n v="88"/>
    <n v="1"/>
    <n v="88"/>
    <x v="342"/>
    <x v="6"/>
    <n v="44"/>
    <x v="6"/>
    <n v="258.5128205128205"/>
    <n v="-0.65959135092243604"/>
    <x v="60"/>
    <d v="2022-05-20T00:00:00"/>
    <n v="249"/>
    <n v="25"/>
    <x v="1"/>
  </r>
  <r>
    <n v="551"/>
    <n v="458"/>
    <n v="79"/>
    <n v="2"/>
    <n v="158"/>
    <x v="343"/>
    <x v="14"/>
    <n v="133"/>
    <x v="3"/>
    <n v="265.47674418604652"/>
    <n v="-0.70242214532871972"/>
    <x v="3"/>
    <d v="2022-01-27T00:00:00"/>
    <n v="435"/>
    <n v="29"/>
    <x v="0"/>
  </r>
  <r>
    <n v="552"/>
    <n v="119"/>
    <n v="369"/>
    <n v="2"/>
    <n v="738"/>
    <x v="175"/>
    <x v="12"/>
    <n v="21"/>
    <x v="2"/>
    <n v="283.468085106383"/>
    <n v="0.30173384372888989"/>
    <x v="31"/>
    <d v="2022-11-16T00:00:00"/>
    <n v="224"/>
    <n v="20"/>
    <x v="1"/>
  </r>
  <r>
    <n v="553"/>
    <n v="388"/>
    <n v="107"/>
    <n v="1"/>
    <n v="107"/>
    <x v="344"/>
    <x v="4"/>
    <n v="179"/>
    <x v="6"/>
    <n v="258.5128205128205"/>
    <n v="-0.5860940289625074"/>
    <x v="6"/>
    <d v="2022-09-29T00:00:00"/>
    <n v="304"/>
    <n v="21"/>
    <x v="2"/>
  </r>
  <r>
    <n v="554"/>
    <n v="303"/>
    <n v="258"/>
    <n v="4"/>
    <n v="1032"/>
    <x v="185"/>
    <x v="10"/>
    <n v="300"/>
    <x v="12"/>
    <n v="274.16279069767444"/>
    <n v="-5.89532615149716E-2"/>
    <x v="65"/>
    <d v="2022-09-20T00:00:00"/>
    <n v="252"/>
    <n v="21"/>
    <x v="3"/>
  </r>
  <r>
    <n v="555"/>
    <n v="160"/>
    <n v="400"/>
    <n v="3"/>
    <n v="1200"/>
    <x v="345"/>
    <x v="19"/>
    <n v="134"/>
    <x v="18"/>
    <n v="255.11627906976744"/>
    <n v="0.56791248860528709"/>
    <x v="34"/>
    <d v="2022-07-11T00:00:00"/>
    <n v="428"/>
    <n v="24"/>
    <x v="2"/>
  </r>
  <r>
    <n v="556"/>
    <n v="66"/>
    <n v="230"/>
    <n v="2"/>
    <n v="460"/>
    <x v="289"/>
    <x v="13"/>
    <n v="391"/>
    <x v="7"/>
    <n v="249.02380952380952"/>
    <n v="-7.639353666698534E-2"/>
    <x v="39"/>
    <d v="2022-04-24T00:00:00"/>
    <n v="399"/>
    <n v="26"/>
    <x v="4"/>
  </r>
  <r>
    <n v="557"/>
    <n v="125"/>
    <n v="187"/>
    <n v="5"/>
    <n v="935"/>
    <x v="22"/>
    <x v="15"/>
    <n v="54"/>
    <x v="13"/>
    <n v="258.375"/>
    <n v="-0.27624576681180457"/>
    <x v="61"/>
    <d v="2022-10-13T00:00:00"/>
    <n v="180"/>
    <n v="21"/>
    <x v="1"/>
  </r>
  <r>
    <n v="558"/>
    <n v="280"/>
    <n v="234"/>
    <n v="2"/>
    <n v="468"/>
    <x v="346"/>
    <x v="4"/>
    <n v="19"/>
    <x v="11"/>
    <n v="262.63492063492066"/>
    <n v="-0.10902937265804435"/>
    <x v="21"/>
    <d v="2022-12-07T00:00:00"/>
    <n v="186"/>
    <n v="19"/>
    <x v="2"/>
  </r>
  <r>
    <n v="559"/>
    <n v="309"/>
    <n v="368"/>
    <n v="3"/>
    <n v="1104"/>
    <x v="111"/>
    <x v="7"/>
    <n v="340"/>
    <x v="17"/>
    <n v="267.85483870967744"/>
    <n v="0.37387848497621468"/>
    <x v="27"/>
    <d v="2022-12-01T00:00:00"/>
    <n v="64"/>
    <n v="19"/>
    <x v="2"/>
  </r>
  <r>
    <n v="560"/>
    <n v="317"/>
    <n v="267"/>
    <n v="3"/>
    <n v="801"/>
    <x v="193"/>
    <x v="18"/>
    <n v="71"/>
    <x v="5"/>
    <n v="268.60344827586209"/>
    <n v="-5.9695744271135442E-3"/>
    <x v="5"/>
    <d v="2022-07-20T00:00:00"/>
    <n v="634"/>
    <n v="23"/>
    <x v="3"/>
  </r>
  <r>
    <n v="561"/>
    <n v="260"/>
    <n v="370"/>
    <n v="5"/>
    <n v="1850"/>
    <x v="347"/>
    <x v="10"/>
    <n v="102"/>
    <x v="1"/>
    <n v="264.8679245283019"/>
    <n v="0.39692263855250021"/>
    <x v="13"/>
    <d v="2022-06-11T00:00:00"/>
    <n v="235"/>
    <n v="25"/>
    <x v="0"/>
  </r>
  <r>
    <n v="562"/>
    <n v="448"/>
    <n v="170"/>
    <n v="1"/>
    <n v="170"/>
    <x v="263"/>
    <x v="18"/>
    <n v="43"/>
    <x v="9"/>
    <n v="263.25423728813558"/>
    <n v="-0.35423641514293069"/>
    <x v="9"/>
    <d v="2022-12-17T00:00:00"/>
    <n v="163"/>
    <n v="19"/>
    <x v="2"/>
  </r>
  <r>
    <n v="563"/>
    <n v="158"/>
    <n v="71"/>
    <n v="2"/>
    <n v="142"/>
    <x v="137"/>
    <x v="5"/>
    <n v="29"/>
    <x v="0"/>
    <n v="252.76271186440678"/>
    <n v="-0.71910413732984646"/>
    <x v="11"/>
    <d v="2022-05-23T00:00:00"/>
    <n v="347"/>
    <n v="25"/>
    <x v="2"/>
  </r>
  <r>
    <n v="564"/>
    <n v="274"/>
    <n v="472"/>
    <n v="3"/>
    <n v="1416"/>
    <x v="306"/>
    <x v="1"/>
    <n v="272"/>
    <x v="15"/>
    <n v="294.95238095238096"/>
    <n v="0.60025831449790124"/>
    <x v="23"/>
    <d v="2022-04-17T00:00:00"/>
    <n v="740"/>
    <n v="27"/>
    <x v="4"/>
  </r>
  <r>
    <n v="565"/>
    <n v="471"/>
    <n v="294"/>
    <n v="2"/>
    <n v="588"/>
    <x v="348"/>
    <x v="3"/>
    <n v="370"/>
    <x v="4"/>
    <n v="250.48780487804879"/>
    <n v="0.17370983446932819"/>
    <x v="4"/>
    <d v="2022-06-14T00:00:00"/>
    <n v="386"/>
    <n v="25"/>
    <x v="4"/>
  </r>
  <r>
    <n v="566"/>
    <n v="398"/>
    <n v="65"/>
    <n v="4"/>
    <n v="260"/>
    <x v="349"/>
    <x v="7"/>
    <n v="165"/>
    <x v="5"/>
    <n v="268.60344827586209"/>
    <n v="-0.75800757429873555"/>
    <x v="5"/>
    <d v="2022-02-07T00:00:00"/>
    <n v="456"/>
    <n v="29"/>
    <x v="4"/>
  </r>
  <r>
    <n v="567"/>
    <n v="395"/>
    <n v="454"/>
    <n v="5"/>
    <n v="2270"/>
    <x v="350"/>
    <x v="4"/>
    <n v="147"/>
    <x v="1"/>
    <n v="264.8679245283019"/>
    <n v="0.71406183216982466"/>
    <x v="64"/>
    <d v="2022-09-23T00:00:00"/>
    <n v="451"/>
    <n v="21"/>
    <x v="2"/>
  </r>
  <r>
    <n v="568"/>
    <n v="424"/>
    <n v="472"/>
    <n v="3"/>
    <n v="1416"/>
    <x v="56"/>
    <x v="14"/>
    <n v="181"/>
    <x v="2"/>
    <n v="283.468085106383"/>
    <n v="0.66509044509494841"/>
    <x v="31"/>
    <d v="2022-01-07T00:00:00"/>
    <n v="855"/>
    <n v="30"/>
    <x v="3"/>
  </r>
  <r>
    <n v="569"/>
    <n v="474"/>
    <n v="261"/>
    <n v="2"/>
    <n v="522"/>
    <x v="320"/>
    <x v="19"/>
    <n v="88"/>
    <x v="15"/>
    <n v="294.95238095238096"/>
    <n v="-0.11511139812721993"/>
    <x v="23"/>
    <d v="2022-03-10T00:00:00"/>
    <n v="752"/>
    <n v="28"/>
    <x v="3"/>
  </r>
  <r>
    <n v="570"/>
    <n v="346"/>
    <n v="390"/>
    <n v="5"/>
    <n v="1950"/>
    <x v="351"/>
    <x v="12"/>
    <n v="10"/>
    <x v="8"/>
    <n v="271.18181818181819"/>
    <n v="0.43814951391216894"/>
    <x v="8"/>
    <d v="2022-11-16T00:00:00"/>
    <n v="521"/>
    <n v="20"/>
    <x v="3"/>
  </r>
  <r>
    <n v="571"/>
    <n v="132"/>
    <n v="497"/>
    <n v="4"/>
    <n v="1988"/>
    <x v="195"/>
    <x v="19"/>
    <n v="364"/>
    <x v="6"/>
    <n v="258.5128205128205"/>
    <n v="0.92253521126760574"/>
    <x v="6"/>
    <d v="2022-11-18T00:00:00"/>
    <n v="104"/>
    <n v="19"/>
    <x v="2"/>
  </r>
  <r>
    <n v="572"/>
    <n v="17"/>
    <n v="363"/>
    <n v="4"/>
    <n v="1452"/>
    <x v="352"/>
    <x v="12"/>
    <n v="277"/>
    <x v="7"/>
    <n v="249.02380952380952"/>
    <n v="0.45769193995601887"/>
    <x v="7"/>
    <d v="2022-07-08T00:00:00"/>
    <n v="441"/>
    <n v="24"/>
    <x v="2"/>
  </r>
  <r>
    <n v="573"/>
    <n v="63"/>
    <n v="251"/>
    <n v="1"/>
    <n v="251"/>
    <x v="242"/>
    <x v="11"/>
    <n v="214"/>
    <x v="6"/>
    <n v="258.5128205128205"/>
    <n v="-2.9061694108311831E-2"/>
    <x v="60"/>
    <d v="2022-02-09T00:00:00"/>
    <n v="486"/>
    <n v="29"/>
    <x v="2"/>
  </r>
  <r>
    <n v="574"/>
    <n v="89"/>
    <n v="492"/>
    <n v="2"/>
    <n v="984"/>
    <x v="296"/>
    <x v="9"/>
    <n v="402"/>
    <x v="17"/>
    <n v="267.85483870967744"/>
    <n v="0.83681580056602622"/>
    <x v="27"/>
    <d v="2022-06-30T00:00:00"/>
    <n v="193"/>
    <n v="24"/>
    <x v="0"/>
  </r>
  <r>
    <n v="575"/>
    <n v="260"/>
    <n v="449"/>
    <n v="1"/>
    <n v="449"/>
    <x v="115"/>
    <x v="16"/>
    <n v="490"/>
    <x v="1"/>
    <n v="264.8679245283019"/>
    <n v="0.69518449921641245"/>
    <x v="13"/>
    <d v="2022-02-11T00:00:00"/>
    <n v="422"/>
    <n v="29"/>
    <x v="2"/>
  </r>
  <r>
    <n v="576"/>
    <n v="27"/>
    <n v="193"/>
    <n v="1"/>
    <n v="193"/>
    <x v="353"/>
    <x v="7"/>
    <n v="151"/>
    <x v="3"/>
    <n v="265.47674418604652"/>
    <n v="-0.27300600061320135"/>
    <x v="16"/>
    <d v="2022-12-28T00:00:00"/>
    <n v="138"/>
    <n v="18"/>
    <x v="1"/>
  </r>
  <r>
    <n v="577"/>
    <n v="221"/>
    <n v="406"/>
    <n v="3"/>
    <n v="1218"/>
    <x v="354"/>
    <x v="19"/>
    <n v="409"/>
    <x v="14"/>
    <n v="273.72549019607845"/>
    <n v="0.48323782234957013"/>
    <x v="22"/>
    <d v="2022-11-04T00:00:00"/>
    <n v="130"/>
    <n v="20"/>
    <x v="3"/>
  </r>
  <r>
    <n v="578"/>
    <n v="127"/>
    <n v="384"/>
    <n v="2"/>
    <n v="768"/>
    <x v="168"/>
    <x v="11"/>
    <n v="348"/>
    <x v="4"/>
    <n v="250.48780487804879"/>
    <n v="0.53300876338851011"/>
    <x v="75"/>
    <d v="2022-01-08T00:00:00"/>
    <n v="441"/>
    <n v="30"/>
    <x v="3"/>
  </r>
  <r>
    <n v="579"/>
    <n v="464"/>
    <n v="356"/>
    <n v="4"/>
    <n v="1424"/>
    <x v="173"/>
    <x v="11"/>
    <n v="255"/>
    <x v="11"/>
    <n v="262.63492063492066"/>
    <n v="0.35549377493049672"/>
    <x v="47"/>
    <d v="2022-08-20T00:00:00"/>
    <n v="238"/>
    <n v="22"/>
    <x v="3"/>
  </r>
  <r>
    <n v="580"/>
    <n v="426"/>
    <n v="438"/>
    <n v="1"/>
    <n v="438"/>
    <x v="261"/>
    <x v="2"/>
    <n v="27"/>
    <x v="2"/>
    <n v="283.468085106383"/>
    <n v="0.54514748930421075"/>
    <x v="46"/>
    <d v="2022-01-25T00:00:00"/>
    <n v="346"/>
    <n v="29"/>
    <x v="3"/>
  </r>
  <r>
    <n v="581"/>
    <n v="224"/>
    <n v="232"/>
    <n v="5"/>
    <n v="1160"/>
    <x v="274"/>
    <x v="19"/>
    <n v="219"/>
    <x v="14"/>
    <n v="273.72549019607845"/>
    <n v="-0.15243553008596"/>
    <x v="22"/>
    <d v="2022-01-24T00:00:00"/>
    <n v="747"/>
    <n v="29"/>
    <x v="4"/>
  </r>
  <r>
    <n v="582"/>
    <n v="198"/>
    <n v="383"/>
    <n v="2"/>
    <n v="766"/>
    <x v="355"/>
    <x v="5"/>
    <n v="272"/>
    <x v="10"/>
    <n v="271.74545454545455"/>
    <n v="0.40940719925063562"/>
    <x v="15"/>
    <d v="2022-04-17T00:00:00"/>
    <n v="725"/>
    <n v="27"/>
    <x v="4"/>
  </r>
  <r>
    <n v="583"/>
    <n v="233"/>
    <n v="419"/>
    <n v="5"/>
    <n v="2095"/>
    <x v="310"/>
    <x v="17"/>
    <n v="388"/>
    <x v="9"/>
    <n v="263.25423728813558"/>
    <n v="0.59161730620654129"/>
    <x v="9"/>
    <d v="2022-01-20T00:00:00"/>
    <n v="723"/>
    <n v="29"/>
    <x v="2"/>
  </r>
  <r>
    <n v="584"/>
    <n v="355"/>
    <n v="210"/>
    <n v="1"/>
    <n v="210"/>
    <x v="302"/>
    <x v="6"/>
    <n v="446"/>
    <x v="7"/>
    <n v="249.02380952380952"/>
    <n v="-0.15670714217420401"/>
    <x v="7"/>
    <d v="2022-04-20T00:00:00"/>
    <n v="542"/>
    <n v="26"/>
    <x v="4"/>
  </r>
  <r>
    <n v="585"/>
    <n v="118"/>
    <n v="214"/>
    <n v="2"/>
    <n v="428"/>
    <x v="18"/>
    <x v="6"/>
    <n v="138"/>
    <x v="0"/>
    <n v="252.76271186440678"/>
    <n v="-0.15335613223362166"/>
    <x v="0"/>
    <d v="2022-06-11T00:00:00"/>
    <n v="335"/>
    <n v="25"/>
    <x v="3"/>
  </r>
  <r>
    <n v="586"/>
    <n v="414"/>
    <n v="115"/>
    <n v="2"/>
    <n v="230"/>
    <x v="309"/>
    <x v="4"/>
    <n v="402"/>
    <x v="12"/>
    <n v="274.16279069767444"/>
    <n v="-0.58054118245822384"/>
    <x v="18"/>
    <d v="2022-06-30T00:00:00"/>
    <n v="352"/>
    <n v="24"/>
    <x v="0"/>
  </r>
  <r>
    <n v="587"/>
    <n v="405"/>
    <n v="340"/>
    <n v="1"/>
    <n v="340"/>
    <x v="302"/>
    <x v="3"/>
    <n v="351"/>
    <x v="16"/>
    <n v="300.31818181818181"/>
    <n v="0.1321325866505223"/>
    <x v="51"/>
    <d v="2022-10-29T00:00:00"/>
    <n v="350"/>
    <n v="20"/>
    <x v="2"/>
  </r>
  <r>
    <n v="588"/>
    <n v="313"/>
    <n v="392"/>
    <n v="5"/>
    <n v="1960"/>
    <x v="73"/>
    <x v="0"/>
    <n v="40"/>
    <x v="17"/>
    <n v="267.85483870967744"/>
    <n v="0.46347925573553317"/>
    <x v="35"/>
    <d v="2022-10-21T00:00:00"/>
    <n v="254"/>
    <n v="20"/>
    <x v="2"/>
  </r>
  <r>
    <n v="589"/>
    <n v="113"/>
    <n v="378"/>
    <n v="1"/>
    <n v="378"/>
    <x v="104"/>
    <x v="2"/>
    <n v="19"/>
    <x v="5"/>
    <n v="268.60344827586209"/>
    <n v="0.4072790294627382"/>
    <x v="28"/>
    <d v="2022-12-07T00:00:00"/>
    <n v="375"/>
    <n v="19"/>
    <x v="2"/>
  </r>
  <r>
    <n v="590"/>
    <n v="474"/>
    <n v="204"/>
    <n v="2"/>
    <n v="408"/>
    <x v="6"/>
    <x v="15"/>
    <n v="153"/>
    <x v="15"/>
    <n v="294.95238095238096"/>
    <n v="-0.30836293186955122"/>
    <x v="23"/>
    <d v="2022-08-29T00:00:00"/>
    <n v="547"/>
    <n v="22"/>
    <x v="2"/>
  </r>
  <r>
    <n v="591"/>
    <n v="361"/>
    <n v="69"/>
    <n v="1"/>
    <n v="69"/>
    <x v="304"/>
    <x v="19"/>
    <n v="355"/>
    <x v="10"/>
    <n v="271.74545454545455"/>
    <n v="-0.74608590927338425"/>
    <x v="12"/>
    <d v="2022-03-11T00:00:00"/>
    <n v="390"/>
    <n v="28"/>
    <x v="2"/>
  </r>
  <r>
    <n v="592"/>
    <n v="291"/>
    <n v="455"/>
    <n v="5"/>
    <n v="2275"/>
    <x v="213"/>
    <x v="10"/>
    <n v="245"/>
    <x v="6"/>
    <n v="258.5128205128205"/>
    <n v="0.76006744693513206"/>
    <x v="60"/>
    <d v="2022-05-14T00:00:00"/>
    <n v="447"/>
    <n v="26"/>
    <x v="0"/>
  </r>
  <r>
    <n v="593"/>
    <n v="360"/>
    <n v="137"/>
    <n v="2"/>
    <n v="274"/>
    <x v="356"/>
    <x v="14"/>
    <n v="80"/>
    <x v="1"/>
    <n v="264.8679245283019"/>
    <n v="-0.48276107707650662"/>
    <x v="64"/>
    <d v="2022-03-03T00:00:00"/>
    <n v="695"/>
    <n v="28"/>
    <x v="1"/>
  </r>
  <r>
    <n v="594"/>
    <n v="182"/>
    <n v="152"/>
    <n v="3"/>
    <n v="456"/>
    <x v="357"/>
    <x v="14"/>
    <n v="466"/>
    <x v="1"/>
    <n v="264.8679245283019"/>
    <n v="-0.42612907821627011"/>
    <x v="13"/>
    <d v="2022-07-30T00:00:00"/>
    <n v="281"/>
    <n v="23"/>
    <x v="1"/>
  </r>
  <r>
    <n v="595"/>
    <n v="490"/>
    <n v="170"/>
    <n v="5"/>
    <n v="850"/>
    <x v="18"/>
    <x v="9"/>
    <n v="317"/>
    <x v="11"/>
    <n v="262.63492063492066"/>
    <n v="-0.35271364680285267"/>
    <x v="47"/>
    <d v="2022-07-28T00:00:00"/>
    <n v="288"/>
    <n v="23"/>
    <x v="2"/>
  </r>
  <r>
    <n v="596"/>
    <n v="215"/>
    <n v="496"/>
    <n v="2"/>
    <n v="992"/>
    <x v="358"/>
    <x v="4"/>
    <n v="342"/>
    <x v="5"/>
    <n v="268.60344827586209"/>
    <n v="0.84658835612041838"/>
    <x v="5"/>
    <d v="2022-01-09T00:00:00"/>
    <n v="834"/>
    <n v="30"/>
    <x v="4"/>
  </r>
  <r>
    <n v="597"/>
    <n v="137"/>
    <n v="411"/>
    <n v="1"/>
    <n v="411"/>
    <x v="231"/>
    <x v="19"/>
    <n v="130"/>
    <x v="12"/>
    <n v="274.16279069767444"/>
    <n v="0.49910933921452183"/>
    <x v="18"/>
    <d v="2022-10-29T00:00:00"/>
    <n v="329"/>
    <n v="20"/>
    <x v="4"/>
  </r>
  <r>
    <n v="598"/>
    <n v="75"/>
    <n v="240"/>
    <n v="4"/>
    <n v="960"/>
    <x v="359"/>
    <x v="14"/>
    <n v="53"/>
    <x v="2"/>
    <n v="283.468085106383"/>
    <n v="-0.15334384147714486"/>
    <x v="36"/>
    <d v="2022-02-01T00:00:00"/>
    <n v="555"/>
    <n v="29"/>
    <x v="2"/>
  </r>
  <r>
    <n v="599"/>
    <n v="359"/>
    <n v="302"/>
    <n v="4"/>
    <n v="1208"/>
    <x v="183"/>
    <x v="14"/>
    <n v="122"/>
    <x v="10"/>
    <n v="271.74545454545455"/>
    <n v="0.11133413622373878"/>
    <x v="15"/>
    <d v="2022-05-02T00:00:00"/>
    <n v="512"/>
    <n v="26"/>
    <x v="1"/>
  </r>
  <r>
    <n v="600"/>
    <n v="364"/>
    <n v="138"/>
    <n v="4"/>
    <n v="552"/>
    <x v="294"/>
    <x v="14"/>
    <n v="199"/>
    <x v="0"/>
    <n v="252.76271186440678"/>
    <n v="-0.45403339368336348"/>
    <x v="45"/>
    <d v="2022-06-03T00:00:00"/>
    <n v="541"/>
    <n v="25"/>
    <x v="0"/>
  </r>
  <r>
    <n v="601"/>
    <n v="197"/>
    <n v="309"/>
    <n v="4"/>
    <n v="1236"/>
    <x v="155"/>
    <x v="7"/>
    <n v="52"/>
    <x v="2"/>
    <n v="283.468085106383"/>
    <n v="9.0069804098175998E-2"/>
    <x v="2"/>
    <d v="2022-12-22T00:00:00"/>
    <n v="295"/>
    <n v="18"/>
    <x v="2"/>
  </r>
  <r>
    <n v="602"/>
    <n v="157"/>
    <n v="473"/>
    <n v="5"/>
    <n v="2365"/>
    <x v="139"/>
    <x v="14"/>
    <n v="477"/>
    <x v="11"/>
    <n v="262.63492063492066"/>
    <n v="0.80097908860147449"/>
    <x v="21"/>
    <d v="2022-06-26T00:00:00"/>
    <n v="274"/>
    <n v="24"/>
    <x v="0"/>
  </r>
  <r>
    <n v="603"/>
    <n v="105"/>
    <n v="187"/>
    <n v="1"/>
    <n v="187"/>
    <x v="123"/>
    <x v="11"/>
    <n v="24"/>
    <x v="12"/>
    <n v="274.16279069767444"/>
    <n v="-0.31792348799728565"/>
    <x v="50"/>
    <d v="2022-02-17T00:00:00"/>
    <n v="429"/>
    <n v="29"/>
    <x v="0"/>
  </r>
  <r>
    <n v="604"/>
    <n v="479"/>
    <n v="314"/>
    <n v="3"/>
    <n v="942"/>
    <x v="360"/>
    <x v="8"/>
    <n v="293"/>
    <x v="4"/>
    <n v="250.48780487804879"/>
    <n v="0.25355404089581302"/>
    <x v="56"/>
    <d v="2022-01-12T00:00:00"/>
    <n v="856"/>
    <n v="30"/>
    <x v="1"/>
  </r>
  <r>
    <n v="605"/>
    <n v="285"/>
    <n v="122"/>
    <n v="5"/>
    <n v="610"/>
    <x v="107"/>
    <x v="9"/>
    <n v="447"/>
    <x v="3"/>
    <n v="265.47674418604652"/>
    <n v="-0.5404493889886558"/>
    <x v="16"/>
    <d v="2022-12-03T00:00:00"/>
    <n v="61"/>
    <n v="19"/>
    <x v="4"/>
  </r>
  <r>
    <n v="606"/>
    <n v="93"/>
    <n v="184"/>
    <n v="2"/>
    <n v="368"/>
    <x v="0"/>
    <x v="11"/>
    <n v="163"/>
    <x v="8"/>
    <n v="271.18181818181819"/>
    <n v="-0.32148843446195108"/>
    <x v="8"/>
    <d v="2022-01-10T00:00:00"/>
    <n v="616"/>
    <n v="30"/>
    <x v="0"/>
  </r>
  <r>
    <n v="607"/>
    <n v="199"/>
    <n v="172"/>
    <n v="3"/>
    <n v="516"/>
    <x v="361"/>
    <x v="14"/>
    <n v="421"/>
    <x v="3"/>
    <n v="265.47674418604652"/>
    <n v="-0.35210897463974422"/>
    <x v="3"/>
    <d v="2022-02-28T00:00:00"/>
    <n v="603"/>
    <n v="28"/>
    <x v="2"/>
  </r>
  <r>
    <n v="608"/>
    <n v="122"/>
    <n v="482"/>
    <n v="4"/>
    <n v="1928"/>
    <x v="123"/>
    <x v="15"/>
    <n v="320"/>
    <x v="12"/>
    <n v="274.16279069767444"/>
    <n v="0.75807956569683599"/>
    <x v="50"/>
    <d v="2022-11-04T00:00:00"/>
    <n v="169"/>
    <n v="20"/>
    <x v="1"/>
  </r>
  <r>
    <n v="609"/>
    <n v="415"/>
    <n v="350"/>
    <n v="1"/>
    <n v="350"/>
    <x v="362"/>
    <x v="0"/>
    <n v="199"/>
    <x v="14"/>
    <n v="273.72549019607845"/>
    <n v="0.27865329512893977"/>
    <x v="22"/>
    <d v="2022-06-03T00:00:00"/>
    <n v="643"/>
    <n v="25"/>
    <x v="0"/>
  </r>
  <r>
    <n v="610"/>
    <n v="315"/>
    <n v="232"/>
    <n v="1"/>
    <n v="232"/>
    <x v="363"/>
    <x v="5"/>
    <n v="247"/>
    <x v="9"/>
    <n v="263.25423728813558"/>
    <n v="-0.11872263713623488"/>
    <x v="43"/>
    <d v="2022-07-20T00:00:00"/>
    <n v="167"/>
    <n v="23"/>
    <x v="0"/>
  </r>
  <r>
    <n v="611"/>
    <n v="25"/>
    <n v="222"/>
    <n v="1"/>
    <n v="222"/>
    <x v="58"/>
    <x v="3"/>
    <n v="364"/>
    <x v="14"/>
    <n v="273.72549019607845"/>
    <n v="-0.18896848137535827"/>
    <x v="58"/>
    <d v="2022-11-18T00:00:00"/>
    <n v="362"/>
    <n v="19"/>
    <x v="2"/>
  </r>
  <r>
    <n v="612"/>
    <n v="207"/>
    <n v="152"/>
    <n v="3"/>
    <n v="456"/>
    <x v="236"/>
    <x v="3"/>
    <n v="173"/>
    <x v="0"/>
    <n v="252.76271186440678"/>
    <n v="-0.39864547710051634"/>
    <x v="68"/>
    <d v="2022-04-22T00:00:00"/>
    <n v="549"/>
    <n v="26"/>
    <x v="2"/>
  </r>
  <r>
    <n v="613"/>
    <n v="180"/>
    <n v="284"/>
    <n v="1"/>
    <n v="284"/>
    <x v="33"/>
    <x v="1"/>
    <n v="485"/>
    <x v="14"/>
    <n v="273.72549019607845"/>
    <n v="3.7535816618911033E-2"/>
    <x v="58"/>
    <d v="2022-06-11T00:00:00"/>
    <n v="544"/>
    <n v="25"/>
    <x v="2"/>
  </r>
  <r>
    <n v="614"/>
    <n v="117"/>
    <n v="208"/>
    <n v="3"/>
    <n v="624"/>
    <x v="330"/>
    <x v="0"/>
    <n v="401"/>
    <x v="3"/>
    <n v="265.47674418604652"/>
    <n v="-0.21650387630852785"/>
    <x v="29"/>
    <d v="2022-10-22T00:00:00"/>
    <n v="541"/>
    <n v="20"/>
    <x v="2"/>
  </r>
  <r>
    <n v="615"/>
    <n v="211"/>
    <n v="338"/>
    <n v="4"/>
    <n v="1352"/>
    <x v="249"/>
    <x v="3"/>
    <n v="379"/>
    <x v="4"/>
    <n v="250.48780487804879"/>
    <n v="0.3493670886075948"/>
    <x v="25"/>
    <d v="2022-01-20T00:00:00"/>
    <n v="646"/>
    <n v="29"/>
    <x v="4"/>
  </r>
  <r>
    <n v="616"/>
    <n v="26"/>
    <n v="143"/>
    <n v="2"/>
    <n v="286"/>
    <x v="330"/>
    <x v="14"/>
    <n v="183"/>
    <x v="10"/>
    <n v="271.74545454545455"/>
    <n v="-0.47377224675498464"/>
    <x v="12"/>
    <d v="2022-12-05T00:00:00"/>
    <n v="497"/>
    <n v="19"/>
    <x v="4"/>
  </r>
  <r>
    <n v="617"/>
    <n v="22"/>
    <n v="217"/>
    <n v="3"/>
    <n v="651"/>
    <x v="309"/>
    <x v="12"/>
    <n v="37"/>
    <x v="17"/>
    <n v="267.85483870967744"/>
    <n v="-0.18985969771782985"/>
    <x v="35"/>
    <d v="2022-06-16T00:00:00"/>
    <n v="366"/>
    <n v="25"/>
    <x v="3"/>
  </r>
  <r>
    <n v="618"/>
    <n v="150"/>
    <n v="347"/>
    <n v="3"/>
    <n v="1041"/>
    <x v="364"/>
    <x v="2"/>
    <n v="201"/>
    <x v="6"/>
    <n v="258.5128205128205"/>
    <n v="0.34229319579448525"/>
    <x v="6"/>
    <d v="2022-10-09T00:00:00"/>
    <n v="136"/>
    <n v="21"/>
    <x v="4"/>
  </r>
  <r>
    <n v="619"/>
    <n v="268"/>
    <n v="55"/>
    <n v="2"/>
    <n v="110"/>
    <x v="302"/>
    <x v="11"/>
    <n v="424"/>
    <x v="13"/>
    <n v="258.375"/>
    <n v="-0.78713110788582485"/>
    <x v="34"/>
    <d v="2022-01-24T00:00:00"/>
    <n v="628"/>
    <n v="29"/>
    <x v="2"/>
  </r>
  <r>
    <n v="620"/>
    <n v="67"/>
    <n v="142"/>
    <n v="4"/>
    <n v="568"/>
    <x v="294"/>
    <x v="0"/>
    <n v="69"/>
    <x v="9"/>
    <n v="263.25423728813558"/>
    <n v="-0.46059747617821267"/>
    <x v="43"/>
    <d v="2022-01-26T00:00:00"/>
    <n v="669"/>
    <n v="29"/>
    <x v="4"/>
  </r>
  <r>
    <n v="621"/>
    <n v="453"/>
    <n v="459"/>
    <n v="1"/>
    <n v="459"/>
    <x v="10"/>
    <x v="7"/>
    <n v="498"/>
    <x v="3"/>
    <n v="265.47674418604652"/>
    <n v="0.72896500372300821"/>
    <x v="19"/>
    <d v="2022-06-09T00:00:00"/>
    <n v="415"/>
    <n v="25"/>
    <x v="3"/>
  </r>
  <r>
    <n v="622"/>
    <n v="191"/>
    <n v="58"/>
    <n v="1"/>
    <n v="58"/>
    <x v="57"/>
    <x v="11"/>
    <n v="237"/>
    <x v="19"/>
    <n v="286.92307692307691"/>
    <n v="-0.79785522788203755"/>
    <x v="40"/>
    <d v="2022-11-21T00:00:00"/>
    <n v="95"/>
    <n v="19"/>
    <x v="2"/>
  </r>
  <r>
    <n v="623"/>
    <n v="49"/>
    <n v="465"/>
    <n v="2"/>
    <n v="930"/>
    <x v="365"/>
    <x v="2"/>
    <n v="365"/>
    <x v="13"/>
    <n v="258.375"/>
    <n v="0.79970972423802622"/>
    <x v="30"/>
    <d v="2022-10-07T00:00:00"/>
    <n v="309"/>
    <n v="21"/>
    <x v="1"/>
  </r>
  <r>
    <n v="624"/>
    <n v="313"/>
    <n v="152"/>
    <n v="1"/>
    <n v="152"/>
    <x v="366"/>
    <x v="8"/>
    <n v="127"/>
    <x v="17"/>
    <n v="267.85483870967744"/>
    <n v="-0.43252845185765043"/>
    <x v="35"/>
    <d v="2022-12-19T00:00:00"/>
    <n v="100"/>
    <n v="18"/>
    <x v="3"/>
  </r>
  <r>
    <n v="625"/>
    <n v="245"/>
    <n v="144"/>
    <n v="4"/>
    <n v="576"/>
    <x v="292"/>
    <x v="15"/>
    <n v="314"/>
    <x v="0"/>
    <n v="252.76271186440678"/>
    <n v="-0.43029571514785758"/>
    <x v="0"/>
    <d v="2022-12-04T00:00:00"/>
    <n v="307"/>
    <n v="19"/>
    <x v="2"/>
  </r>
  <r>
    <n v="626"/>
    <n v="194"/>
    <n v="478"/>
    <n v="3"/>
    <n v="1434"/>
    <x v="111"/>
    <x v="8"/>
    <n v="403"/>
    <x v="1"/>
    <n v="264.8679245283019"/>
    <n v="0.80467303034620308"/>
    <x v="69"/>
    <d v="2022-02-02T00:00:00"/>
    <n v="366"/>
    <n v="29"/>
    <x v="2"/>
  </r>
  <r>
    <n v="627"/>
    <n v="154"/>
    <n v="75"/>
    <n v="1"/>
    <n v="75"/>
    <x v="336"/>
    <x v="6"/>
    <n v="255"/>
    <x v="4"/>
    <n v="250.48780487804879"/>
    <n v="-0.70058422590068159"/>
    <x v="4"/>
    <d v="2022-08-20T00:00:00"/>
    <n v="585"/>
    <n v="22"/>
    <x v="3"/>
  </r>
  <r>
    <n v="628"/>
    <n v="462"/>
    <n v="147"/>
    <n v="5"/>
    <n v="735"/>
    <x v="367"/>
    <x v="15"/>
    <n v="229"/>
    <x v="13"/>
    <n v="258.375"/>
    <n v="-0.43105950653120462"/>
    <x v="20"/>
    <d v="2022-07-24T00:00:00"/>
    <n v="347"/>
    <n v="23"/>
    <x v="1"/>
  </r>
  <r>
    <n v="629"/>
    <n v="310"/>
    <n v="404"/>
    <n v="4"/>
    <n v="1616"/>
    <x v="173"/>
    <x v="3"/>
    <n v="179"/>
    <x v="3"/>
    <n v="265.47674418604652"/>
    <n v="0.52179054793920554"/>
    <x v="16"/>
    <d v="2022-09-29T00:00:00"/>
    <n v="198"/>
    <n v="21"/>
    <x v="2"/>
  </r>
  <r>
    <n v="630"/>
    <n v="422"/>
    <n v="361"/>
    <n v="1"/>
    <n v="361"/>
    <x v="114"/>
    <x v="7"/>
    <n v="277"/>
    <x v="7"/>
    <n v="249.02380952380952"/>
    <n v="0.4496605794052968"/>
    <x v="59"/>
    <d v="2022-07-08T00:00:00"/>
    <n v="611"/>
    <n v="24"/>
    <x v="2"/>
  </r>
  <r>
    <n v="631"/>
    <n v="453"/>
    <n v="404"/>
    <n v="5"/>
    <n v="2020"/>
    <x v="177"/>
    <x v="0"/>
    <n v="460"/>
    <x v="3"/>
    <n v="265.47674418604652"/>
    <n v="0.52179054793920554"/>
    <x v="19"/>
    <d v="2022-09-17T00:00:00"/>
    <n v="287"/>
    <n v="22"/>
    <x v="2"/>
  </r>
  <r>
    <n v="632"/>
    <n v="337"/>
    <n v="132"/>
    <n v="3"/>
    <n v="396"/>
    <x v="308"/>
    <x v="18"/>
    <n v="434"/>
    <x v="3"/>
    <n v="265.47674418604652"/>
    <n v="-0.50278130611887351"/>
    <x v="16"/>
    <d v="2022-06-18T00:00:00"/>
    <n v="273"/>
    <n v="24"/>
    <x v="3"/>
  </r>
  <r>
    <n v="633"/>
    <n v="258"/>
    <n v="333"/>
    <n v="4"/>
    <n v="1332"/>
    <x v="180"/>
    <x v="3"/>
    <n v="62"/>
    <x v="6"/>
    <n v="258.5128205128205"/>
    <n v="0.28813727435032743"/>
    <x v="26"/>
    <d v="2022-04-20T00:00:00"/>
    <n v="347"/>
    <n v="26"/>
    <x v="2"/>
  </r>
  <r>
    <n v="634"/>
    <n v="111"/>
    <n v="420"/>
    <n v="1"/>
    <n v="420"/>
    <x v="368"/>
    <x v="1"/>
    <n v="13"/>
    <x v="0"/>
    <n v="252.76271186440678"/>
    <n v="0.66163749748541534"/>
    <x v="11"/>
    <d v="2022-06-12T00:00:00"/>
    <n v="571"/>
    <n v="25"/>
    <x v="2"/>
  </r>
  <r>
    <n v="635"/>
    <n v="4"/>
    <n v="151"/>
    <n v="4"/>
    <n v="604"/>
    <x v="369"/>
    <x v="10"/>
    <n v="116"/>
    <x v="13"/>
    <n v="258.375"/>
    <n v="-0.41557813255926468"/>
    <x v="20"/>
    <d v="2022-03-23T00:00:00"/>
    <n v="643"/>
    <n v="27"/>
    <x v="2"/>
  </r>
  <r>
    <n v="636"/>
    <n v="266"/>
    <n v="141"/>
    <n v="5"/>
    <n v="705"/>
    <x v="25"/>
    <x v="3"/>
    <n v="50"/>
    <x v="6"/>
    <n v="258.5128205128205"/>
    <n v="-0.45457250545526673"/>
    <x v="6"/>
    <d v="2022-01-15T00:00:00"/>
    <n v="598"/>
    <n v="30"/>
    <x v="0"/>
  </r>
  <r>
    <n v="637"/>
    <n v="143"/>
    <n v="339"/>
    <n v="1"/>
    <n v="339"/>
    <x v="102"/>
    <x v="3"/>
    <n v="197"/>
    <x v="0"/>
    <n v="252.76271186440678"/>
    <n v="0.34117883725608533"/>
    <x v="68"/>
    <d v="2022-08-12T00:00:00"/>
    <n v="228"/>
    <n v="23"/>
    <x v="3"/>
  </r>
  <r>
    <n v="638"/>
    <n v="475"/>
    <n v="206"/>
    <n v="3"/>
    <n v="618"/>
    <x v="86"/>
    <x v="11"/>
    <n v="243"/>
    <x v="16"/>
    <n v="300.31818181818181"/>
    <n v="-0.31406084455880123"/>
    <x v="57"/>
    <d v="2022-04-30T00:00:00"/>
    <n v="743"/>
    <n v="26"/>
    <x v="2"/>
  </r>
  <r>
    <n v="639"/>
    <n v="52"/>
    <n v="105"/>
    <n v="2"/>
    <n v="210"/>
    <x v="250"/>
    <x v="0"/>
    <n v="275"/>
    <x v="1"/>
    <n v="264.8679245283019"/>
    <n v="-0.60357600797834454"/>
    <x v="1"/>
    <d v="2022-03-31T00:00:00"/>
    <n v="581"/>
    <n v="27"/>
    <x v="4"/>
  </r>
  <r>
    <n v="640"/>
    <n v="47"/>
    <n v="356"/>
    <n v="3"/>
    <n v="1068"/>
    <x v="370"/>
    <x v="7"/>
    <n v="45"/>
    <x v="10"/>
    <n v="271.74545454545455"/>
    <n v="0.31004951157500327"/>
    <x v="37"/>
    <d v="2022-04-11T00:00:00"/>
    <n v="626"/>
    <n v="27"/>
    <x v="0"/>
  </r>
  <r>
    <n v="641"/>
    <n v="122"/>
    <n v="240"/>
    <n v="1"/>
    <n v="240"/>
    <x v="205"/>
    <x v="1"/>
    <n v="419"/>
    <x v="12"/>
    <n v="274.16279069767444"/>
    <n v="-0.12460768513020615"/>
    <x v="50"/>
    <d v="2022-11-04T00:00:00"/>
    <n v="92"/>
    <n v="20"/>
    <x v="4"/>
  </r>
  <r>
    <n v="642"/>
    <n v="422"/>
    <n v="290"/>
    <n v="5"/>
    <n v="1450"/>
    <x v="257"/>
    <x v="4"/>
    <n v="125"/>
    <x v="7"/>
    <n v="249.02380952380952"/>
    <n v="0.16454727985467055"/>
    <x v="59"/>
    <d v="2022-05-20T00:00:00"/>
    <n v="591"/>
    <n v="25"/>
    <x v="2"/>
  </r>
  <r>
    <n v="643"/>
    <n v="479"/>
    <n v="405"/>
    <n v="4"/>
    <n v="1620"/>
    <x v="74"/>
    <x v="11"/>
    <n v="242"/>
    <x v="4"/>
    <n v="250.48780487804879"/>
    <n v="0.61684518013631928"/>
    <x v="56"/>
    <d v="2022-07-05T00:00:00"/>
    <n v="555"/>
    <n v="24"/>
    <x v="2"/>
  </r>
  <r>
    <n v="644"/>
    <n v="99"/>
    <n v="281"/>
    <n v="5"/>
    <n v="1405"/>
    <x v="184"/>
    <x v="7"/>
    <n v="329"/>
    <x v="4"/>
    <n v="250.48780487804879"/>
    <n v="0.12181110029211295"/>
    <x v="75"/>
    <d v="2022-04-02T00:00:00"/>
    <n v="486"/>
    <n v="27"/>
    <x v="1"/>
  </r>
  <r>
    <n v="645"/>
    <n v="272"/>
    <n v="207"/>
    <n v="5"/>
    <n v="1035"/>
    <x v="289"/>
    <x v="19"/>
    <n v="42"/>
    <x v="18"/>
    <n v="255.11627906976744"/>
    <n v="-0.18860528714676394"/>
    <x v="72"/>
    <d v="2022-08-10T00:00:00"/>
    <n v="291"/>
    <n v="23"/>
    <x v="4"/>
  </r>
  <r>
    <n v="646"/>
    <n v="493"/>
    <n v="378"/>
    <n v="2"/>
    <n v="756"/>
    <x v="371"/>
    <x v="14"/>
    <n v="229"/>
    <x v="4"/>
    <n v="250.48780487804879"/>
    <n v="0.50905550146056466"/>
    <x v="25"/>
    <d v="2022-07-24T00:00:00"/>
    <n v="558"/>
    <n v="23"/>
    <x v="1"/>
  </r>
  <r>
    <n v="647"/>
    <n v="360"/>
    <n v="120"/>
    <n v="2"/>
    <n v="240"/>
    <x v="111"/>
    <x v="19"/>
    <n v="306"/>
    <x v="1"/>
    <n v="264.8679245283019"/>
    <n v="-0.54694400911810803"/>
    <x v="64"/>
    <d v="2022-11-07T00:00:00"/>
    <n v="88"/>
    <n v="20"/>
    <x v="3"/>
  </r>
  <r>
    <n v="648"/>
    <n v="215"/>
    <n v="440"/>
    <n v="2"/>
    <n v="880"/>
    <x v="34"/>
    <x v="10"/>
    <n v="292"/>
    <x v="5"/>
    <n v="268.60344827586209"/>
    <n v="0.63810257397779058"/>
    <x v="5"/>
    <d v="2022-02-16T00:00:00"/>
    <n v="773"/>
    <n v="29"/>
    <x v="2"/>
  </r>
  <r>
    <n v="649"/>
    <n v="292"/>
    <n v="327"/>
    <n v="5"/>
    <n v="1635"/>
    <x v="123"/>
    <x v="12"/>
    <n v="275"/>
    <x v="19"/>
    <n v="286.92307692307691"/>
    <n v="0.13967828418230566"/>
    <x v="42"/>
    <d v="2022-03-31T00:00:00"/>
    <n v="387"/>
    <n v="27"/>
    <x v="4"/>
  </r>
  <r>
    <n v="650"/>
    <n v="307"/>
    <n v="407"/>
    <n v="1"/>
    <n v="407"/>
    <x v="342"/>
    <x v="12"/>
    <n v="103"/>
    <x v="11"/>
    <n v="262.63492063492066"/>
    <n v="0.54967968088964092"/>
    <x v="17"/>
    <d v="2022-08-14T00:00:00"/>
    <n v="163"/>
    <n v="23"/>
    <x v="0"/>
  </r>
  <r>
    <n v="651"/>
    <n v="473"/>
    <n v="343"/>
    <n v="5"/>
    <n v="1715"/>
    <x v="372"/>
    <x v="3"/>
    <n v="460"/>
    <x v="16"/>
    <n v="300.31818181818181"/>
    <n v="0.14212199182685037"/>
    <x v="24"/>
    <d v="2022-09-17T00:00:00"/>
    <n v="265"/>
    <n v="22"/>
    <x v="2"/>
  </r>
  <r>
    <n v="652"/>
    <n v="112"/>
    <n v="237"/>
    <n v="3"/>
    <n v="711"/>
    <x v="82"/>
    <x v="17"/>
    <n v="342"/>
    <x v="15"/>
    <n v="294.95238095238096"/>
    <n v="-0.19648046496609628"/>
    <x v="53"/>
    <d v="2022-01-09T00:00:00"/>
    <n v="509"/>
    <n v="30"/>
    <x v="4"/>
  </r>
  <r>
    <n v="653"/>
    <n v="131"/>
    <n v="116"/>
    <n v="5"/>
    <n v="580"/>
    <x v="238"/>
    <x v="1"/>
    <n v="246"/>
    <x v="5"/>
    <n v="268.60344827586209"/>
    <n v="-0.568136594133128"/>
    <x v="32"/>
    <d v="2022-09-01T00:00:00"/>
    <n v="379"/>
    <n v="22"/>
    <x v="0"/>
  </r>
  <r>
    <n v="654"/>
    <n v="230"/>
    <n v="453"/>
    <n v="3"/>
    <n v="1359"/>
    <x v="371"/>
    <x v="19"/>
    <n v="175"/>
    <x v="5"/>
    <n v="268.60344827586209"/>
    <n v="0.68650105911804338"/>
    <x v="5"/>
    <d v="2022-01-04T00:00:00"/>
    <n v="759"/>
    <n v="30"/>
    <x v="2"/>
  </r>
  <r>
    <n v="655"/>
    <n v="39"/>
    <n v="375"/>
    <n v="2"/>
    <n v="750"/>
    <x v="148"/>
    <x v="14"/>
    <n v="366"/>
    <x v="11"/>
    <n v="262.63492063492066"/>
    <n v="0.4278375438172366"/>
    <x v="47"/>
    <d v="2022-09-23T00:00:00"/>
    <n v="462"/>
    <n v="21"/>
    <x v="0"/>
  </r>
  <r>
    <n v="656"/>
    <n v="481"/>
    <n v="374"/>
    <n v="5"/>
    <n v="1870"/>
    <x v="26"/>
    <x v="14"/>
    <n v="254"/>
    <x v="14"/>
    <n v="273.72549019607845"/>
    <n v="0.36633237822349551"/>
    <x v="22"/>
    <d v="2022-10-28T00:00:00"/>
    <n v="237"/>
    <n v="20"/>
    <x v="1"/>
  </r>
  <r>
    <n v="657"/>
    <n v="438"/>
    <n v="81"/>
    <n v="4"/>
    <n v="324"/>
    <x v="79"/>
    <x v="16"/>
    <n v="79"/>
    <x v="7"/>
    <n v="249.02380952380952"/>
    <n v="-0.67472989769576441"/>
    <x v="59"/>
    <d v="2022-06-04T00:00:00"/>
    <n v="556"/>
    <n v="25"/>
    <x v="4"/>
  </r>
  <r>
    <n v="658"/>
    <n v="316"/>
    <n v="428"/>
    <n v="3"/>
    <n v="1284"/>
    <x v="44"/>
    <x v="4"/>
    <n v="70"/>
    <x v="3"/>
    <n v="265.47674418604652"/>
    <n v="0.61219394682668304"/>
    <x v="3"/>
    <d v="2022-01-30T00:00:00"/>
    <n v="796"/>
    <n v="29"/>
    <x v="3"/>
  </r>
  <r>
    <n v="659"/>
    <n v="174"/>
    <n v="456"/>
    <n v="3"/>
    <n v="1368"/>
    <x v="181"/>
    <x v="15"/>
    <n v="76"/>
    <x v="8"/>
    <n v="271.18181818181819"/>
    <n v="0.68152866242038224"/>
    <x v="52"/>
    <d v="2022-01-14T00:00:00"/>
    <n v="707"/>
    <n v="30"/>
    <x v="1"/>
  </r>
  <r>
    <n v="660"/>
    <n v="228"/>
    <n v="247"/>
    <n v="4"/>
    <n v="988"/>
    <x v="373"/>
    <x v="11"/>
    <n v="147"/>
    <x v="13"/>
    <n v="258.375"/>
    <n v="-4.4025157232704393E-2"/>
    <x v="34"/>
    <d v="2022-09-23T00:00:00"/>
    <n v="588"/>
    <n v="21"/>
    <x v="2"/>
  </r>
  <r>
    <n v="661"/>
    <n v="269"/>
    <n v="455"/>
    <n v="5"/>
    <n v="2275"/>
    <x v="42"/>
    <x v="3"/>
    <n v="345"/>
    <x v="0"/>
    <n v="252.76271186440678"/>
    <n v="0.80010728894253336"/>
    <x v="45"/>
    <d v="2022-05-24T00:00:00"/>
    <n v="399"/>
    <n v="25"/>
    <x v="1"/>
  </r>
  <r>
    <n v="662"/>
    <n v="461"/>
    <n v="388"/>
    <n v="4"/>
    <n v="1552"/>
    <x v="374"/>
    <x v="13"/>
    <n v="303"/>
    <x v="12"/>
    <n v="274.16279069767444"/>
    <n v="0.41521757570616669"/>
    <x v="76"/>
    <d v="2022-05-08T00:00:00"/>
    <n v="604"/>
    <n v="26"/>
    <x v="0"/>
  </r>
  <r>
    <n v="663"/>
    <n v="151"/>
    <n v="496"/>
    <n v="3"/>
    <n v="1488"/>
    <x v="345"/>
    <x v="14"/>
    <n v="436"/>
    <x v="15"/>
    <n v="294.95238095238096"/>
    <n v="0.68162738133677747"/>
    <x v="53"/>
    <d v="2022-05-02T00:00:00"/>
    <n v="498"/>
    <n v="26"/>
    <x v="2"/>
  </r>
  <r>
    <n v="664"/>
    <n v="386"/>
    <n v="295"/>
    <n v="3"/>
    <n v="885"/>
    <x v="40"/>
    <x v="11"/>
    <n v="25"/>
    <x v="18"/>
    <n v="255.11627906976744"/>
    <n v="0.15633546034639934"/>
    <x v="67"/>
    <d v="2022-01-21T00:00:00"/>
    <n v="612"/>
    <n v="29"/>
    <x v="4"/>
  </r>
  <r>
    <n v="665"/>
    <n v="452"/>
    <n v="226"/>
    <n v="4"/>
    <n v="904"/>
    <x v="135"/>
    <x v="19"/>
    <n v="33"/>
    <x v="12"/>
    <n v="274.16279069767444"/>
    <n v="-0.17567223683094413"/>
    <x v="18"/>
    <d v="2022-06-18T00:00:00"/>
    <n v="423"/>
    <n v="24"/>
    <x v="2"/>
  </r>
  <r>
    <n v="666"/>
    <n v="37"/>
    <n v="411"/>
    <n v="5"/>
    <n v="2055"/>
    <x v="375"/>
    <x v="13"/>
    <n v="7"/>
    <x v="1"/>
    <n v="264.8679245283019"/>
    <n v="0.55171676877048004"/>
    <x v="1"/>
    <d v="2022-11-28T00:00:00"/>
    <n v="247"/>
    <n v="19"/>
    <x v="2"/>
  </r>
  <r>
    <n v="667"/>
    <n v="27"/>
    <n v="301"/>
    <n v="1"/>
    <n v="301"/>
    <x v="286"/>
    <x v="14"/>
    <n v="494"/>
    <x v="3"/>
    <n v="265.47674418604652"/>
    <n v="0.13380929438044764"/>
    <x v="16"/>
    <d v="2022-06-26T00:00:00"/>
    <n v="193"/>
    <n v="24"/>
    <x v="1"/>
  </r>
  <r>
    <n v="668"/>
    <n v="435"/>
    <n v="452"/>
    <n v="4"/>
    <n v="1808"/>
    <x v="83"/>
    <x v="5"/>
    <n v="420"/>
    <x v="10"/>
    <n v="271.74545454545455"/>
    <n v="0.66332128997725137"/>
    <x v="37"/>
    <d v="2022-05-17T00:00:00"/>
    <n v="229"/>
    <n v="26"/>
    <x v="3"/>
  </r>
  <r>
    <n v="669"/>
    <n v="101"/>
    <n v="293"/>
    <n v="1"/>
    <n v="293"/>
    <x v="153"/>
    <x v="14"/>
    <n v="75"/>
    <x v="8"/>
    <n v="271.18181818181819"/>
    <n v="8.0455916862219201E-2"/>
    <x v="52"/>
    <d v="2022-08-23T00:00:00"/>
    <n v="369"/>
    <n v="22"/>
    <x v="3"/>
  </r>
  <r>
    <n v="670"/>
    <n v="423"/>
    <n v="382"/>
    <n v="2"/>
    <n v="764"/>
    <x v="141"/>
    <x v="8"/>
    <n v="83"/>
    <x v="14"/>
    <n v="273.72549019607845"/>
    <n v="0.39555873925501417"/>
    <x v="22"/>
    <d v="2022-06-27T00:00:00"/>
    <n v="544"/>
    <n v="24"/>
    <x v="4"/>
  </r>
  <r>
    <n v="671"/>
    <n v="411"/>
    <n v="158"/>
    <n v="3"/>
    <n v="474"/>
    <x v="124"/>
    <x v="8"/>
    <n v="109"/>
    <x v="16"/>
    <n v="300.31818181818181"/>
    <n v="-0.47389132738005146"/>
    <x v="24"/>
    <d v="2022-06-20T00:00:00"/>
    <n v="338"/>
    <n v="24"/>
    <x v="3"/>
  </r>
  <r>
    <n v="672"/>
    <n v="381"/>
    <n v="296"/>
    <n v="4"/>
    <n v="1184"/>
    <x v="136"/>
    <x v="12"/>
    <n v="465"/>
    <x v="6"/>
    <n v="258.5128205128205"/>
    <n v="0.14501091053362436"/>
    <x v="54"/>
    <d v="2022-04-20T00:00:00"/>
    <n v="435"/>
    <n v="26"/>
    <x v="0"/>
  </r>
  <r>
    <n v="673"/>
    <n v="400"/>
    <n v="345"/>
    <n v="2"/>
    <n v="690"/>
    <x v="376"/>
    <x v="14"/>
    <n v="18"/>
    <x v="15"/>
    <n v="294.95238095238096"/>
    <n v="0.16968033580884723"/>
    <x v="53"/>
    <d v="2022-01-17T00:00:00"/>
    <n v="565"/>
    <n v="30"/>
    <x v="3"/>
  </r>
  <r>
    <n v="674"/>
    <n v="389"/>
    <n v="155"/>
    <n v="4"/>
    <n v="620"/>
    <x v="145"/>
    <x v="19"/>
    <n v="376"/>
    <x v="8"/>
    <n v="271.18181818181819"/>
    <n v="-0.42842775729131743"/>
    <x v="52"/>
    <d v="2022-06-18T00:00:00"/>
    <n v="682"/>
    <n v="24"/>
    <x v="1"/>
  </r>
  <r>
    <n v="675"/>
    <n v="227"/>
    <n v="300"/>
    <n v="4"/>
    <n v="1200"/>
    <x v="140"/>
    <x v="8"/>
    <n v="88"/>
    <x v="3"/>
    <n v="265.47674418604652"/>
    <n v="0.13004248609346947"/>
    <x v="19"/>
    <d v="2022-03-10T00:00:00"/>
    <n v="361"/>
    <n v="28"/>
    <x v="3"/>
  </r>
  <r>
    <n v="676"/>
    <n v="243"/>
    <n v="371"/>
    <n v="3"/>
    <n v="1113"/>
    <x v="138"/>
    <x v="1"/>
    <n v="352"/>
    <x v="13"/>
    <n v="258.375"/>
    <n v="0.4358974358974359"/>
    <x v="20"/>
    <d v="2022-01-12T00:00:00"/>
    <n v="508"/>
    <n v="30"/>
    <x v="2"/>
  </r>
  <r>
    <n v="677"/>
    <n v="187"/>
    <n v="273"/>
    <n v="3"/>
    <n v="819"/>
    <x v="15"/>
    <x v="16"/>
    <n v="452"/>
    <x v="3"/>
    <n v="265.47674418604652"/>
    <n v="2.8338662345057219E-2"/>
    <x v="16"/>
    <d v="2022-07-27T00:00:00"/>
    <n v="211"/>
    <n v="23"/>
    <x v="2"/>
  </r>
  <r>
    <n v="678"/>
    <n v="441"/>
    <n v="147"/>
    <n v="3"/>
    <n v="441"/>
    <x v="39"/>
    <x v="9"/>
    <n v="449"/>
    <x v="8"/>
    <n v="271.18181818181819"/>
    <n v="-0.4579282601407979"/>
    <x v="14"/>
    <d v="2022-03-25T00:00:00"/>
    <n v="472"/>
    <n v="27"/>
    <x v="4"/>
  </r>
  <r>
    <n v="679"/>
    <n v="446"/>
    <n v="440"/>
    <n v="5"/>
    <n v="2200"/>
    <x v="11"/>
    <x v="16"/>
    <n v="197"/>
    <x v="14"/>
    <n v="273.72549019607845"/>
    <n v="0.60744985673352425"/>
    <x v="44"/>
    <d v="2022-08-12T00:00:00"/>
    <n v="609"/>
    <n v="23"/>
    <x v="3"/>
  </r>
  <r>
    <n v="680"/>
    <n v="55"/>
    <n v="227"/>
    <n v="4"/>
    <n v="908"/>
    <x v="109"/>
    <x v="0"/>
    <n v="70"/>
    <x v="18"/>
    <n v="255.11627906976744"/>
    <n v="-0.11020966271649957"/>
    <x v="61"/>
    <d v="2022-01-30T00:00:00"/>
    <n v="747"/>
    <n v="29"/>
    <x v="3"/>
  </r>
  <r>
    <n v="681"/>
    <n v="27"/>
    <n v="415"/>
    <n v="4"/>
    <n v="1660"/>
    <x v="377"/>
    <x v="17"/>
    <n v="345"/>
    <x v="3"/>
    <n v="265.47674418604652"/>
    <n v="0.5632254390959659"/>
    <x v="16"/>
    <d v="2022-05-24T00:00:00"/>
    <n v="524"/>
    <n v="25"/>
    <x v="1"/>
  </r>
  <r>
    <n v="682"/>
    <n v="110"/>
    <n v="84"/>
    <n v="5"/>
    <n v="420"/>
    <x v="119"/>
    <x v="5"/>
    <n v="225"/>
    <x v="3"/>
    <n v="265.47674418604652"/>
    <n v="-0.68358810389382851"/>
    <x v="16"/>
    <d v="2022-09-23T00:00:00"/>
    <n v="202"/>
    <n v="21"/>
    <x v="1"/>
  </r>
  <r>
    <n v="683"/>
    <n v="196"/>
    <n v="196"/>
    <n v="4"/>
    <n v="784"/>
    <x v="378"/>
    <x v="13"/>
    <n v="8"/>
    <x v="17"/>
    <n v="267.85483870967744"/>
    <n v="-0.26826037213223342"/>
    <x v="27"/>
    <d v="2022-11-18T00:00:00"/>
    <n v="61"/>
    <n v="19"/>
    <x v="1"/>
  </r>
  <r>
    <n v="684"/>
    <n v="271"/>
    <n v="123"/>
    <n v="2"/>
    <n v="246"/>
    <x v="252"/>
    <x v="3"/>
    <n v="11"/>
    <x v="11"/>
    <n v="262.63492063492066"/>
    <n v="-0.53166928562794635"/>
    <x v="47"/>
    <d v="2022-05-09T00:00:00"/>
    <n v="660"/>
    <n v="26"/>
    <x v="4"/>
  </r>
  <r>
    <n v="685"/>
    <n v="189"/>
    <n v="356"/>
    <n v="1"/>
    <n v="356"/>
    <x v="137"/>
    <x v="16"/>
    <n v="388"/>
    <x v="16"/>
    <n v="300.31818181818181"/>
    <n v="0.18540941425760549"/>
    <x v="38"/>
    <d v="2022-01-20T00:00:00"/>
    <n v="470"/>
    <n v="29"/>
    <x v="2"/>
  </r>
  <r>
    <n v="686"/>
    <n v="372"/>
    <n v="166"/>
    <n v="5"/>
    <n v="830"/>
    <x v="379"/>
    <x v="15"/>
    <n v="40"/>
    <x v="7"/>
    <n v="249.02380952380952"/>
    <n v="-0.33339707429008503"/>
    <x v="39"/>
    <d v="2022-10-21T00:00:00"/>
    <n v="576"/>
    <n v="20"/>
    <x v="2"/>
  </r>
  <r>
    <n v="687"/>
    <n v="205"/>
    <n v="156"/>
    <n v="4"/>
    <n v="624"/>
    <x v="360"/>
    <x v="4"/>
    <n v="286"/>
    <x v="3"/>
    <n v="265.47674418604652"/>
    <n v="-0.41237790723139589"/>
    <x v="3"/>
    <d v="2022-01-02T00:00:00"/>
    <n v="866"/>
    <n v="30"/>
    <x v="4"/>
  </r>
  <r>
    <n v="688"/>
    <n v="187"/>
    <n v="496"/>
    <n v="4"/>
    <n v="1984"/>
    <x v="380"/>
    <x v="2"/>
    <n v="448"/>
    <x v="3"/>
    <n v="265.47674418604652"/>
    <n v="0.86833691034120264"/>
    <x v="16"/>
    <d v="2022-07-28T00:00:00"/>
    <n v="545"/>
    <n v="23"/>
    <x v="2"/>
  </r>
  <r>
    <n v="689"/>
    <n v="194"/>
    <n v="257"/>
    <n v="5"/>
    <n v="1285"/>
    <x v="381"/>
    <x v="1"/>
    <n v="291"/>
    <x v="1"/>
    <n v="264.8679245283019"/>
    <n v="-2.9705086194614649E-2"/>
    <x v="69"/>
    <d v="2022-05-29T00:00:00"/>
    <n v="412"/>
    <n v="25"/>
    <x v="4"/>
  </r>
  <r>
    <n v="690"/>
    <n v="51"/>
    <n v="476"/>
    <n v="2"/>
    <n v="952"/>
    <x v="382"/>
    <x v="18"/>
    <n v="480"/>
    <x v="19"/>
    <n v="286.92307692307691"/>
    <n v="0.65898123324396796"/>
    <x v="42"/>
    <d v="2022-01-07T00:00:00"/>
    <n v="452"/>
    <n v="30"/>
    <x v="0"/>
  </r>
  <r>
    <n v="691"/>
    <n v="80"/>
    <n v="232"/>
    <n v="2"/>
    <n v="464"/>
    <x v="17"/>
    <x v="8"/>
    <n v="418"/>
    <x v="17"/>
    <n v="267.85483870967744"/>
    <n v="-0.1338592159932559"/>
    <x v="66"/>
    <d v="2022-05-19T00:00:00"/>
    <n v="416"/>
    <n v="25"/>
    <x v="1"/>
  </r>
  <r>
    <n v="692"/>
    <n v="474"/>
    <n v="252"/>
    <n v="3"/>
    <n v="756"/>
    <x v="293"/>
    <x v="5"/>
    <n v="470"/>
    <x v="15"/>
    <n v="294.95238095238096"/>
    <n v="-0.14562479819179852"/>
    <x v="23"/>
    <d v="2022-05-09T00:00:00"/>
    <n v="735"/>
    <n v="26"/>
    <x v="4"/>
  </r>
  <r>
    <n v="693"/>
    <n v="215"/>
    <n v="485"/>
    <n v="4"/>
    <n v="1940"/>
    <x v="107"/>
    <x v="1"/>
    <n v="318"/>
    <x v="5"/>
    <n v="268.60344827586209"/>
    <n v="0.80563579177097355"/>
    <x v="5"/>
    <d v="2022-11-27T00:00:00"/>
    <n v="67"/>
    <n v="19"/>
    <x v="0"/>
  </r>
  <r>
    <n v="694"/>
    <n v="36"/>
    <n v="150"/>
    <n v="2"/>
    <n v="300"/>
    <x v="211"/>
    <x v="12"/>
    <n v="283"/>
    <x v="3"/>
    <n v="265.47674418604652"/>
    <n v="-0.43497875695326527"/>
    <x v="29"/>
    <d v="2022-11-24T00:00:00"/>
    <n v="268"/>
    <n v="19"/>
    <x v="4"/>
  </r>
  <r>
    <n v="695"/>
    <n v="400"/>
    <n v="474"/>
    <n v="4"/>
    <n v="1896"/>
    <x v="383"/>
    <x v="9"/>
    <n v="191"/>
    <x v="15"/>
    <n v="294.95238095238096"/>
    <n v="0.60703907006780744"/>
    <x v="53"/>
    <d v="2022-11-01T00:00:00"/>
    <n v="126"/>
    <n v="20"/>
    <x v="3"/>
  </r>
  <r>
    <n v="696"/>
    <n v="80"/>
    <n v="135"/>
    <n v="2"/>
    <n v="270"/>
    <x v="384"/>
    <x v="9"/>
    <n v="123"/>
    <x v="17"/>
    <n v="267.85483870967744"/>
    <n v="-0.49599566447883425"/>
    <x v="66"/>
    <d v="2022-02-08T00:00:00"/>
    <n v="696"/>
    <n v="29"/>
    <x v="2"/>
  </r>
  <r>
    <n v="697"/>
    <n v="413"/>
    <n v="178"/>
    <n v="5"/>
    <n v="890"/>
    <x v="99"/>
    <x v="2"/>
    <n v="380"/>
    <x v="7"/>
    <n v="249.02380952380952"/>
    <n v="-0.28520891098575385"/>
    <x v="7"/>
    <d v="2022-01-02T00:00:00"/>
    <n v="532"/>
    <n v="30"/>
    <x v="2"/>
  </r>
  <r>
    <n v="698"/>
    <n v="10"/>
    <n v="112"/>
    <n v="3"/>
    <n v="336"/>
    <x v="252"/>
    <x v="2"/>
    <n v="442"/>
    <x v="5"/>
    <n v="268.60344827586209"/>
    <n v="-0.58302843571474416"/>
    <x v="5"/>
    <d v="2022-07-04T00:00:00"/>
    <n v="604"/>
    <n v="24"/>
    <x v="4"/>
  </r>
  <r>
    <n v="699"/>
    <n v="14"/>
    <n v="338"/>
    <n v="4"/>
    <n v="1352"/>
    <x v="385"/>
    <x v="5"/>
    <n v="218"/>
    <x v="5"/>
    <n v="268.60344827586209"/>
    <n v="0.25836061364657548"/>
    <x v="49"/>
    <d v="2022-06-09T00:00:00"/>
    <n v="243"/>
    <n v="25"/>
    <x v="0"/>
  </r>
  <r>
    <n v="700"/>
    <n v="423"/>
    <n v="277"/>
    <n v="5"/>
    <n v="1385"/>
    <x v="376"/>
    <x v="4"/>
    <n v="331"/>
    <x v="14"/>
    <n v="273.72549019607845"/>
    <n v="1.1962750716332238E-2"/>
    <x v="22"/>
    <d v="2022-09-09T00:00:00"/>
    <n v="330"/>
    <n v="22"/>
    <x v="0"/>
  </r>
  <r>
    <n v="701"/>
    <n v="138"/>
    <n v="427"/>
    <n v="5"/>
    <n v="2135"/>
    <x v="279"/>
    <x v="4"/>
    <n v="196"/>
    <x v="11"/>
    <n v="262.63492063492066"/>
    <n v="0.62583101655989348"/>
    <x v="47"/>
    <d v="2022-10-01T00:00:00"/>
    <n v="310"/>
    <n v="21"/>
    <x v="2"/>
  </r>
  <r>
    <n v="702"/>
    <n v="498"/>
    <n v="169"/>
    <n v="4"/>
    <n v="676"/>
    <x v="37"/>
    <x v="17"/>
    <n v="36"/>
    <x v="15"/>
    <n v="294.95238095238096"/>
    <n v="-0.42702615434291247"/>
    <x v="41"/>
    <d v="2022-05-19T00:00:00"/>
    <n v="429"/>
    <n v="25"/>
    <x v="2"/>
  </r>
  <r>
    <n v="703"/>
    <n v="46"/>
    <n v="228"/>
    <n v="5"/>
    <n v="1140"/>
    <x v="386"/>
    <x v="3"/>
    <n v="272"/>
    <x v="9"/>
    <n v="263.25423728813558"/>
    <n v="-0.13391707442698941"/>
    <x v="55"/>
    <d v="2022-04-17T00:00:00"/>
    <n v="349"/>
    <n v="27"/>
    <x v="4"/>
  </r>
  <r>
    <n v="704"/>
    <n v="1"/>
    <n v="322"/>
    <n v="2"/>
    <n v="644"/>
    <x v="387"/>
    <x v="15"/>
    <n v="22"/>
    <x v="18"/>
    <n v="255.11627906976744"/>
    <n v="0.26216955332725611"/>
    <x v="72"/>
    <d v="2022-11-05T00:00:00"/>
    <n v="552"/>
    <n v="20"/>
    <x v="1"/>
  </r>
  <r>
    <n v="705"/>
    <n v="478"/>
    <n v="342"/>
    <n v="3"/>
    <n v="1026"/>
    <x v="214"/>
    <x v="6"/>
    <n v="360"/>
    <x v="17"/>
    <n v="267.85483870967744"/>
    <n v="0.27681098332028653"/>
    <x v="27"/>
    <d v="2022-06-16T00:00:00"/>
    <n v="309"/>
    <n v="25"/>
    <x v="1"/>
  </r>
  <r>
    <n v="706"/>
    <n v="444"/>
    <n v="315"/>
    <n v="4"/>
    <n v="1260"/>
    <x v="146"/>
    <x v="4"/>
    <n v="414"/>
    <x v="9"/>
    <n v="263.25423728813558"/>
    <n v="0.19656193664692245"/>
    <x v="33"/>
    <d v="2022-08-21T00:00:00"/>
    <n v="247"/>
    <n v="22"/>
    <x v="1"/>
  </r>
  <r>
    <n v="707"/>
    <n v="110"/>
    <n v="473"/>
    <n v="2"/>
    <n v="946"/>
    <x v="273"/>
    <x v="17"/>
    <n v="152"/>
    <x v="3"/>
    <n v="265.47674418604652"/>
    <n v="0.78170031974070331"/>
    <x v="16"/>
    <d v="2022-08-18T00:00:00"/>
    <n v="582"/>
    <n v="22"/>
    <x v="1"/>
  </r>
  <r>
    <n v="708"/>
    <n v="191"/>
    <n v="248"/>
    <n v="2"/>
    <n v="496"/>
    <x v="359"/>
    <x v="11"/>
    <n v="177"/>
    <x v="19"/>
    <n v="286.92307692307691"/>
    <n v="-0.13565683646112592"/>
    <x v="40"/>
    <d v="2022-10-23T00:00:00"/>
    <n v="291"/>
    <n v="20"/>
    <x v="4"/>
  </r>
  <r>
    <n v="709"/>
    <n v="198"/>
    <n v="335"/>
    <n v="3"/>
    <n v="1005"/>
    <x v="75"/>
    <x v="10"/>
    <n v="111"/>
    <x v="10"/>
    <n v="271.74545454545455"/>
    <n v="0.23277131004951146"/>
    <x v="15"/>
    <d v="2022-08-31T00:00:00"/>
    <n v="360"/>
    <n v="22"/>
    <x v="0"/>
  </r>
  <r>
    <n v="710"/>
    <n v="93"/>
    <n v="343"/>
    <n v="3"/>
    <n v="1029"/>
    <x v="71"/>
    <x v="18"/>
    <n v="281"/>
    <x v="8"/>
    <n v="271.18181818181819"/>
    <n v="0.26483405967147156"/>
    <x v="8"/>
    <d v="2022-05-30T00:00:00"/>
    <n v="219"/>
    <n v="25"/>
    <x v="0"/>
  </r>
  <r>
    <n v="711"/>
    <n v="385"/>
    <n v="309"/>
    <n v="1"/>
    <n v="309"/>
    <x v="388"/>
    <x v="6"/>
    <n v="177"/>
    <x v="3"/>
    <n v="265.47674418604652"/>
    <n v="0.16394376067627348"/>
    <x v="19"/>
    <d v="2022-10-23T00:00:00"/>
    <n v="243"/>
    <n v="20"/>
    <x v="4"/>
  </r>
  <r>
    <n v="712"/>
    <n v="456"/>
    <n v="196"/>
    <n v="4"/>
    <n v="784"/>
    <x v="201"/>
    <x v="4"/>
    <n v="446"/>
    <x v="19"/>
    <n v="286.92307692307691"/>
    <n v="-0.31689008042895439"/>
    <x v="40"/>
    <d v="2022-04-20T00:00:00"/>
    <n v="335"/>
    <n v="26"/>
    <x v="4"/>
  </r>
  <r>
    <n v="713"/>
    <n v="147"/>
    <n v="258"/>
    <n v="5"/>
    <n v="1290"/>
    <x v="53"/>
    <x v="3"/>
    <n v="202"/>
    <x v="17"/>
    <n v="267.85483870967744"/>
    <n v="-3.6791714337327752E-2"/>
    <x v="35"/>
    <d v="2022-07-24T00:00:00"/>
    <n v="590"/>
    <n v="23"/>
    <x v="1"/>
  </r>
  <r>
    <n v="714"/>
    <n v="47"/>
    <n v="496"/>
    <n v="2"/>
    <n v="992"/>
    <x v="41"/>
    <x v="2"/>
    <n v="140"/>
    <x v="10"/>
    <n v="271.74545454545455"/>
    <n v="0.82523752174494835"/>
    <x v="37"/>
    <d v="2022-03-07T00:00:00"/>
    <n v="569"/>
    <n v="28"/>
    <x v="2"/>
  </r>
  <r>
    <n v="715"/>
    <n v="369"/>
    <n v="202"/>
    <n v="5"/>
    <n v="1010"/>
    <x v="388"/>
    <x v="13"/>
    <n v="321"/>
    <x v="15"/>
    <n v="294.95238095238096"/>
    <n v="-0.31514368743945753"/>
    <x v="41"/>
    <d v="2022-07-14T00:00:00"/>
    <n v="344"/>
    <n v="24"/>
    <x v="4"/>
  </r>
  <r>
    <n v="716"/>
    <n v="296"/>
    <n v="155"/>
    <n v="1"/>
    <n v="155"/>
    <x v="6"/>
    <x v="18"/>
    <n v="188"/>
    <x v="18"/>
    <n v="255.11627906976744"/>
    <n v="-0.39243391066545119"/>
    <x v="34"/>
    <d v="2022-08-28T00:00:00"/>
    <n v="548"/>
    <n v="22"/>
    <x v="4"/>
  </r>
  <r>
    <n v="717"/>
    <n v="448"/>
    <n v="72"/>
    <n v="5"/>
    <n v="360"/>
    <x v="190"/>
    <x v="10"/>
    <n v="63"/>
    <x v="9"/>
    <n v="263.25423728813558"/>
    <n v="-0.72650012876641767"/>
    <x v="9"/>
    <d v="2022-05-03T00:00:00"/>
    <n v="725"/>
    <n v="26"/>
    <x v="3"/>
  </r>
  <r>
    <n v="718"/>
    <n v="38"/>
    <n v="191"/>
    <n v="5"/>
    <n v="955"/>
    <x v="383"/>
    <x v="14"/>
    <n v="25"/>
    <x v="17"/>
    <n v="267.85483870967744"/>
    <n v="-0.2869271993737581"/>
    <x v="27"/>
    <d v="2022-01-21T00:00:00"/>
    <n v="410"/>
    <n v="29"/>
    <x v="4"/>
  </r>
  <r>
    <n v="719"/>
    <n v="272"/>
    <n v="362"/>
    <n v="2"/>
    <n v="724"/>
    <x v="115"/>
    <x v="18"/>
    <n v="409"/>
    <x v="18"/>
    <n v="255.11627906976744"/>
    <n v="0.41896080218778486"/>
    <x v="72"/>
    <d v="2022-11-04T00:00:00"/>
    <n v="156"/>
    <n v="20"/>
    <x v="3"/>
  </r>
  <r>
    <n v="720"/>
    <n v="426"/>
    <n v="394"/>
    <n v="5"/>
    <n v="1970"/>
    <x v="6"/>
    <x v="15"/>
    <n v="386"/>
    <x v="2"/>
    <n v="283.468085106383"/>
    <n v="0.38992719357502059"/>
    <x v="46"/>
    <d v="2022-06-22T00:00:00"/>
    <n v="615"/>
    <n v="24"/>
    <x v="0"/>
  </r>
  <r>
    <n v="721"/>
    <n v="378"/>
    <n v="203"/>
    <n v="4"/>
    <n v="812"/>
    <x v="20"/>
    <x v="8"/>
    <n v="238"/>
    <x v="5"/>
    <n v="268.60344827586209"/>
    <n v="-0.24423903973297389"/>
    <x v="5"/>
    <d v="2022-12-14T00:00:00"/>
    <n v="335"/>
    <n v="19"/>
    <x v="3"/>
  </r>
  <r>
    <n v="722"/>
    <n v="134"/>
    <n v="450"/>
    <n v="5"/>
    <n v="2250"/>
    <x v="353"/>
    <x v="0"/>
    <n v="480"/>
    <x v="6"/>
    <n v="258.5128205128205"/>
    <n v="0.74072604641936124"/>
    <x v="6"/>
    <d v="2022-01-07T00:00:00"/>
    <n v="493"/>
    <n v="30"/>
    <x v="0"/>
  </r>
  <r>
    <n v="723"/>
    <n v="485"/>
    <n v="323"/>
    <n v="1"/>
    <n v="323"/>
    <x v="389"/>
    <x v="17"/>
    <n v="157"/>
    <x v="3"/>
    <n v="265.47674418604652"/>
    <n v="0.2166790766939688"/>
    <x v="3"/>
    <d v="2022-08-10T00:00:00"/>
    <n v="361"/>
    <n v="23"/>
    <x v="2"/>
  </r>
  <r>
    <n v="724"/>
    <n v="400"/>
    <n v="358"/>
    <n v="4"/>
    <n v="1432"/>
    <x v="130"/>
    <x v="2"/>
    <n v="9"/>
    <x v="15"/>
    <n v="294.95238095238096"/>
    <n v="0.21375524701323867"/>
    <x v="53"/>
    <d v="2022-12-05T00:00:00"/>
    <n v="203"/>
    <n v="19"/>
    <x v="4"/>
  </r>
  <r>
    <n v="725"/>
    <n v="28"/>
    <n v="459"/>
    <n v="1"/>
    <n v="459"/>
    <x v="288"/>
    <x v="0"/>
    <n v="63"/>
    <x v="18"/>
    <n v="255.11627906976744"/>
    <n v="0.79917958067456696"/>
    <x v="61"/>
    <d v="2022-05-03T00:00:00"/>
    <n v="693"/>
    <n v="26"/>
    <x v="3"/>
  </r>
  <r>
    <n v="726"/>
    <n v="195"/>
    <n v="497"/>
    <n v="5"/>
    <n v="2485"/>
    <x v="10"/>
    <x v="16"/>
    <n v="105"/>
    <x v="16"/>
    <n v="300.31818181818181"/>
    <n v="0.65491145754502811"/>
    <x v="51"/>
    <d v="2022-12-23T00:00:00"/>
    <n v="218"/>
    <n v="18"/>
    <x v="0"/>
  </r>
  <r>
    <n v="727"/>
    <n v="398"/>
    <n v="361"/>
    <n v="1"/>
    <n v="361"/>
    <x v="127"/>
    <x v="7"/>
    <n v="40"/>
    <x v="5"/>
    <n v="268.60344827586209"/>
    <n v="0.34398870274086901"/>
    <x v="5"/>
    <d v="2022-10-21T00:00:00"/>
    <n v="481"/>
    <n v="20"/>
    <x v="2"/>
  </r>
  <r>
    <n v="728"/>
    <n v="77"/>
    <n v="160"/>
    <n v="2"/>
    <n v="320"/>
    <x v="236"/>
    <x v="11"/>
    <n v="260"/>
    <x v="3"/>
    <n v="265.47674418604652"/>
    <n v="-0.39731067408348297"/>
    <x v="16"/>
    <d v="2022-06-17T00:00:00"/>
    <n v="493"/>
    <n v="25"/>
    <x v="3"/>
  </r>
  <r>
    <n v="729"/>
    <n v="128"/>
    <n v="419"/>
    <n v="5"/>
    <n v="2095"/>
    <x v="224"/>
    <x v="4"/>
    <n v="220"/>
    <x v="10"/>
    <n v="271.74545454545455"/>
    <n v="0.54188411615147869"/>
    <x v="15"/>
    <d v="2022-01-09T00:00:00"/>
    <n v="373"/>
    <n v="30"/>
    <x v="3"/>
  </r>
  <r>
    <n v="730"/>
    <n v="328"/>
    <n v="429"/>
    <n v="4"/>
    <n v="1716"/>
    <x v="58"/>
    <x v="7"/>
    <n v="88"/>
    <x v="14"/>
    <n v="273.72549019607845"/>
    <n v="0.56726361031518602"/>
    <x v="58"/>
    <d v="2022-03-10T00:00:00"/>
    <n v="615"/>
    <n v="28"/>
    <x v="3"/>
  </r>
  <r>
    <n v="731"/>
    <n v="455"/>
    <n v="72"/>
    <n v="2"/>
    <n v="144"/>
    <x v="246"/>
    <x v="5"/>
    <n v="66"/>
    <x v="1"/>
    <n v="264.8679245283019"/>
    <n v="-0.72816640547086475"/>
    <x v="64"/>
    <d v="2022-08-04T00:00:00"/>
    <n v="325"/>
    <n v="23"/>
    <x v="2"/>
  </r>
  <r>
    <n v="732"/>
    <n v="371"/>
    <n v="97"/>
    <n v="3"/>
    <n v="291"/>
    <x v="390"/>
    <x v="1"/>
    <n v="15"/>
    <x v="0"/>
    <n v="252.76271186440678"/>
    <n v="-0.6162408636759874"/>
    <x v="45"/>
    <d v="2022-05-30T00:00:00"/>
    <n v="423"/>
    <n v="25"/>
    <x v="3"/>
  </r>
  <r>
    <n v="733"/>
    <n v="486"/>
    <n v="57"/>
    <n v="2"/>
    <n v="114"/>
    <x v="287"/>
    <x v="0"/>
    <n v="485"/>
    <x v="1"/>
    <n v="264.8679245283019"/>
    <n v="-0.78479840433110137"/>
    <x v="1"/>
    <d v="2022-06-11T00:00:00"/>
    <n v="475"/>
    <n v="25"/>
    <x v="2"/>
  </r>
  <r>
    <n v="734"/>
    <n v="359"/>
    <n v="126"/>
    <n v="4"/>
    <n v="504"/>
    <x v="391"/>
    <x v="7"/>
    <n v="394"/>
    <x v="10"/>
    <n v="271.74545454545455"/>
    <n v="-0.53633079084704938"/>
    <x v="15"/>
    <d v="2022-05-27T00:00:00"/>
    <n v="357"/>
    <n v="25"/>
    <x v="2"/>
  </r>
  <r>
    <n v="735"/>
    <n v="267"/>
    <n v="54"/>
    <n v="2"/>
    <n v="108"/>
    <x v="170"/>
    <x v="15"/>
    <n v="290"/>
    <x v="4"/>
    <n v="250.48780487804879"/>
    <n v="-0.78442064264849076"/>
    <x v="75"/>
    <d v="2022-08-04T00:00:00"/>
    <n v="474"/>
    <n v="23"/>
    <x v="2"/>
  </r>
  <r>
    <n v="736"/>
    <n v="52"/>
    <n v="150"/>
    <n v="4"/>
    <n v="600"/>
    <x v="392"/>
    <x v="3"/>
    <n v="279"/>
    <x v="1"/>
    <n v="264.8679245283019"/>
    <n v="-0.43368001139763501"/>
    <x v="1"/>
    <d v="2022-08-13T00:00:00"/>
    <n v="517"/>
    <n v="23"/>
    <x v="0"/>
  </r>
  <r>
    <n v="737"/>
    <n v="187"/>
    <n v="233"/>
    <n v="4"/>
    <n v="932"/>
    <x v="372"/>
    <x v="9"/>
    <n v="245"/>
    <x v="3"/>
    <n v="265.47674418604652"/>
    <n v="-0.12233366913407206"/>
    <x v="16"/>
    <d v="2022-05-14T00:00:00"/>
    <n v="391"/>
    <n v="26"/>
    <x v="0"/>
  </r>
  <r>
    <n v="738"/>
    <n v="118"/>
    <n v="156"/>
    <n v="5"/>
    <n v="780"/>
    <x v="392"/>
    <x v="13"/>
    <n v="261"/>
    <x v="0"/>
    <n v="252.76271186440678"/>
    <n v="-0.38282035807684567"/>
    <x v="0"/>
    <d v="2022-10-14T00:00:00"/>
    <n v="455"/>
    <n v="21"/>
    <x v="2"/>
  </r>
  <r>
    <n v="739"/>
    <n v="218"/>
    <n v="383"/>
    <n v="2"/>
    <n v="766"/>
    <x v="109"/>
    <x v="1"/>
    <n v="9"/>
    <x v="19"/>
    <n v="286.92307692307691"/>
    <n v="0.33485254691689015"/>
    <x v="42"/>
    <d v="2022-12-05T00:00:00"/>
    <n v="438"/>
    <n v="19"/>
    <x v="4"/>
  </r>
  <r>
    <n v="740"/>
    <n v="46"/>
    <n v="370"/>
    <n v="5"/>
    <n v="1850"/>
    <x v="393"/>
    <x v="17"/>
    <n v="103"/>
    <x v="9"/>
    <n v="263.25423728813558"/>
    <n v="0.40548544939479791"/>
    <x v="55"/>
    <d v="2022-08-14T00:00:00"/>
    <n v="247"/>
    <n v="23"/>
    <x v="0"/>
  </r>
  <r>
    <n v="741"/>
    <n v="263"/>
    <n v="173"/>
    <n v="3"/>
    <n v="519"/>
    <x v="394"/>
    <x v="14"/>
    <n v="142"/>
    <x v="9"/>
    <n v="263.25423728813558"/>
    <n v="-0.34284058717486476"/>
    <x v="55"/>
    <d v="2022-05-02T00:00:00"/>
    <n v="707"/>
    <n v="26"/>
    <x v="2"/>
  </r>
  <r>
    <n v="742"/>
    <n v="201"/>
    <n v="113"/>
    <n v="5"/>
    <n v="565"/>
    <x v="107"/>
    <x v="13"/>
    <n v="470"/>
    <x v="2"/>
    <n v="283.468085106383"/>
    <n v="-0.60136605869548898"/>
    <x v="36"/>
    <d v="2022-05-09T00:00:00"/>
    <n v="269"/>
    <n v="26"/>
    <x v="4"/>
  </r>
  <r>
    <n v="743"/>
    <n v="434"/>
    <n v="366"/>
    <n v="4"/>
    <n v="1464"/>
    <x v="229"/>
    <x v="5"/>
    <n v="490"/>
    <x v="11"/>
    <n v="262.63492063492066"/>
    <n v="0.39356944276562289"/>
    <x v="47"/>
    <d v="2022-02-11T00:00:00"/>
    <n v="504"/>
    <n v="29"/>
    <x v="2"/>
  </r>
  <r>
    <n v="744"/>
    <n v="99"/>
    <n v="92"/>
    <n v="4"/>
    <n v="368"/>
    <x v="339"/>
    <x v="6"/>
    <n v="255"/>
    <x v="4"/>
    <n v="250.48780487804879"/>
    <n v="-0.63271665043816938"/>
    <x v="75"/>
    <d v="2022-08-20T00:00:00"/>
    <n v="280"/>
    <n v="22"/>
    <x v="3"/>
  </r>
  <r>
    <n v="745"/>
    <n v="357"/>
    <n v="290"/>
    <n v="4"/>
    <n v="1160"/>
    <x v="93"/>
    <x v="5"/>
    <n v="422"/>
    <x v="10"/>
    <n v="271.74545454545455"/>
    <n v="6.7175163923457681E-2"/>
    <x v="37"/>
    <d v="2022-08-11T00:00:00"/>
    <n v="293"/>
    <n v="23"/>
    <x v="3"/>
  </r>
  <r>
    <n v="746"/>
    <n v="337"/>
    <n v="453"/>
    <n v="4"/>
    <n v="1812"/>
    <x v="373"/>
    <x v="18"/>
    <n v="115"/>
    <x v="3"/>
    <n v="265.47674418604652"/>
    <n v="0.70636415400113872"/>
    <x v="16"/>
    <d v="2022-09-28T00:00:00"/>
    <n v="583"/>
    <n v="21"/>
    <x v="1"/>
  </r>
  <r>
    <n v="747"/>
    <n v="230"/>
    <n v="104"/>
    <n v="4"/>
    <n v="416"/>
    <x v="324"/>
    <x v="4"/>
    <n v="163"/>
    <x v="5"/>
    <n v="268.60344827586209"/>
    <n v="-0.61281211887797682"/>
    <x v="5"/>
    <d v="2022-01-10T00:00:00"/>
    <n v="394"/>
    <n v="30"/>
    <x v="0"/>
  </r>
  <r>
    <n v="748"/>
    <n v="293"/>
    <n v="57"/>
    <n v="5"/>
    <n v="285"/>
    <x v="78"/>
    <x v="18"/>
    <n v="248"/>
    <x v="17"/>
    <n v="267.85483870967744"/>
    <n v="-0.78719816944661891"/>
    <x v="35"/>
    <d v="2022-05-13T00:00:00"/>
    <n v="310"/>
    <n v="26"/>
    <x v="2"/>
  </r>
  <r>
    <n v="749"/>
    <n v="254"/>
    <n v="326"/>
    <n v="1"/>
    <n v="326"/>
    <x v="126"/>
    <x v="2"/>
    <n v="201"/>
    <x v="1"/>
    <n v="264.8679245283019"/>
    <n v="0.23080210856247318"/>
    <x v="1"/>
    <d v="2022-10-09T00:00:00"/>
    <n v="529"/>
    <n v="21"/>
    <x v="4"/>
  </r>
  <r>
    <n v="750"/>
    <n v="248"/>
    <n v="176"/>
    <n v="5"/>
    <n v="880"/>
    <x v="76"/>
    <x v="8"/>
    <n v="434"/>
    <x v="17"/>
    <n v="267.85483870967744"/>
    <n v="-0.34292768109833205"/>
    <x v="66"/>
    <d v="2022-06-18T00:00:00"/>
    <n v="216"/>
    <n v="24"/>
    <x v="3"/>
  </r>
  <r>
    <n v="751"/>
    <n v="156"/>
    <n v="490"/>
    <n v="1"/>
    <n v="490"/>
    <x v="395"/>
    <x v="9"/>
    <n v="140"/>
    <x v="12"/>
    <n v="274.16279069767444"/>
    <n v="0.78725930952582912"/>
    <x v="50"/>
    <d v="2022-03-07T00:00:00"/>
    <n v="610"/>
    <n v="28"/>
    <x v="2"/>
  </r>
  <r>
    <n v="752"/>
    <n v="370"/>
    <n v="95"/>
    <n v="5"/>
    <n v="475"/>
    <x v="143"/>
    <x v="5"/>
    <n v="250"/>
    <x v="5"/>
    <n v="268.60344827586209"/>
    <n v="-0.64631876243661335"/>
    <x v="5"/>
    <d v="2022-10-22T00:00:00"/>
    <n v="346"/>
    <n v="20"/>
    <x v="2"/>
  </r>
  <r>
    <n v="753"/>
    <n v="61"/>
    <n v="183"/>
    <n v="5"/>
    <n v="915"/>
    <x v="396"/>
    <x v="9"/>
    <n v="191"/>
    <x v="9"/>
    <n v="263.25423728813558"/>
    <n v="-0.30485449394797837"/>
    <x v="33"/>
    <d v="2022-11-01T00:00:00"/>
    <n v="196"/>
    <n v="20"/>
    <x v="3"/>
  </r>
  <r>
    <n v="754"/>
    <n v="246"/>
    <n v="302"/>
    <n v="5"/>
    <n v="1510"/>
    <x v="313"/>
    <x v="5"/>
    <n v="336"/>
    <x v="11"/>
    <n v="262.63492063492066"/>
    <n v="0.14988516862081469"/>
    <x v="21"/>
    <d v="2022-10-22T00:00:00"/>
    <n v="551"/>
    <n v="20"/>
    <x v="0"/>
  </r>
  <r>
    <n v="755"/>
    <n v="322"/>
    <n v="417"/>
    <n v="2"/>
    <n v="834"/>
    <x v="8"/>
    <x v="16"/>
    <n v="3"/>
    <x v="18"/>
    <n v="255.11627906976744"/>
    <n v="0.6345487693710119"/>
    <x v="67"/>
    <d v="2022-04-15T00:00:00"/>
    <n v="710"/>
    <n v="27"/>
    <x v="3"/>
  </r>
  <r>
    <n v="756"/>
    <n v="51"/>
    <n v="439"/>
    <n v="5"/>
    <n v="2195"/>
    <x v="151"/>
    <x v="9"/>
    <n v="435"/>
    <x v="19"/>
    <n v="286.92307692307691"/>
    <n v="0.53002680965147464"/>
    <x v="42"/>
    <d v="2022-02-26T00:00:00"/>
    <n v="735"/>
    <n v="28"/>
    <x v="0"/>
  </r>
  <r>
    <n v="757"/>
    <n v="189"/>
    <n v="136"/>
    <n v="5"/>
    <n v="680"/>
    <x v="250"/>
    <x v="18"/>
    <n v="80"/>
    <x v="16"/>
    <n v="300.31818181818181"/>
    <n v="-0.54714696533979112"/>
    <x v="38"/>
    <d v="2022-03-03T00:00:00"/>
    <n v="609"/>
    <n v="28"/>
    <x v="1"/>
  </r>
  <r>
    <n v="758"/>
    <n v="67"/>
    <n v="274"/>
    <n v="4"/>
    <n v="1096"/>
    <x v="397"/>
    <x v="2"/>
    <n v="262"/>
    <x v="9"/>
    <n v="263.25423728813558"/>
    <n v="4.0818954416688147E-2"/>
    <x v="43"/>
    <d v="2022-08-05T00:00:00"/>
    <n v="520"/>
    <n v="23"/>
    <x v="4"/>
  </r>
  <r>
    <n v="759"/>
    <n v="301"/>
    <n v="189"/>
    <n v="3"/>
    <n v="567"/>
    <x v="389"/>
    <x v="15"/>
    <n v="43"/>
    <x v="12"/>
    <n v="274.16279069767444"/>
    <n v="-0.31062855204003736"/>
    <x v="18"/>
    <d v="2022-12-17T00:00:00"/>
    <n v="232"/>
    <n v="19"/>
    <x v="2"/>
  </r>
  <r>
    <n v="760"/>
    <n v="463"/>
    <n v="77"/>
    <n v="4"/>
    <n v="308"/>
    <x v="374"/>
    <x v="13"/>
    <n v="163"/>
    <x v="7"/>
    <n v="249.02380952380952"/>
    <n v="-0.69079261879720821"/>
    <x v="39"/>
    <d v="2022-01-10T00:00:00"/>
    <n v="722"/>
    <n v="30"/>
    <x v="0"/>
  </r>
  <r>
    <n v="761"/>
    <n v="151"/>
    <n v="239"/>
    <n v="2"/>
    <n v="478"/>
    <x v="398"/>
    <x v="6"/>
    <n v="386"/>
    <x v="15"/>
    <n v="294.95238095238096"/>
    <n v="-0.18969970939618985"/>
    <x v="53"/>
    <d v="2022-06-22T00:00:00"/>
    <n v="322"/>
    <n v="24"/>
    <x v="0"/>
  </r>
  <r>
    <n v="762"/>
    <n v="398"/>
    <n v="464"/>
    <n v="5"/>
    <n v="2320"/>
    <x v="28"/>
    <x v="3"/>
    <n v="342"/>
    <x v="5"/>
    <n v="268.60344827586209"/>
    <n v="0.72745362346748821"/>
    <x v="5"/>
    <d v="2022-01-09T00:00:00"/>
    <n v="470"/>
    <n v="30"/>
    <x v="4"/>
  </r>
  <r>
    <n v="763"/>
    <n v="483"/>
    <n v="140"/>
    <n v="5"/>
    <n v="700"/>
    <x v="20"/>
    <x v="3"/>
    <n v="7"/>
    <x v="19"/>
    <n v="286.92307692307691"/>
    <n v="-0.51206434316353877"/>
    <x v="42"/>
    <d v="2022-11-28T00:00:00"/>
    <n v="351"/>
    <n v="19"/>
    <x v="2"/>
  </r>
  <r>
    <n v="764"/>
    <n v="86"/>
    <n v="353"/>
    <n v="2"/>
    <n v="706"/>
    <x v="399"/>
    <x v="19"/>
    <n v="264"/>
    <x v="0"/>
    <n v="252.76271186440678"/>
    <n v="0.39656675383893236"/>
    <x v="45"/>
    <d v="2022-12-12T00:00:00"/>
    <n v="426"/>
    <n v="19"/>
    <x v="1"/>
  </r>
  <r>
    <n v="765"/>
    <n v="158"/>
    <n v="318"/>
    <n v="5"/>
    <n v="1590"/>
    <x v="347"/>
    <x v="7"/>
    <n v="99"/>
    <x v="0"/>
    <n v="252.76271186440678"/>
    <n v="0.25809696238181457"/>
    <x v="11"/>
    <d v="2022-11-21T00:00:00"/>
    <n v="72"/>
    <n v="19"/>
    <x v="2"/>
  </r>
  <r>
    <n v="766"/>
    <n v="199"/>
    <n v="80"/>
    <n v="5"/>
    <n v="400"/>
    <x v="306"/>
    <x v="9"/>
    <n v="404"/>
    <x v="3"/>
    <n v="265.47674418604652"/>
    <n v="-0.69865533704174143"/>
    <x v="3"/>
    <d v="2022-12-18T00:00:00"/>
    <n v="495"/>
    <n v="18"/>
    <x v="3"/>
  </r>
  <r>
    <n v="767"/>
    <n v="259"/>
    <n v="90"/>
    <n v="4"/>
    <n v="360"/>
    <x v="18"/>
    <x v="4"/>
    <n v="79"/>
    <x v="9"/>
    <n v="263.25423728813558"/>
    <n v="-0.65812516095802209"/>
    <x v="9"/>
    <d v="2022-06-04T00:00:00"/>
    <n v="342"/>
    <n v="25"/>
    <x v="4"/>
  </r>
  <r>
    <n v="768"/>
    <n v="468"/>
    <n v="167"/>
    <n v="4"/>
    <n v="668"/>
    <x v="237"/>
    <x v="19"/>
    <n v="377"/>
    <x v="9"/>
    <n v="263.25423728813558"/>
    <n v="-0.36563224311099662"/>
    <x v="43"/>
    <d v="2022-08-21T00:00:00"/>
    <n v="417"/>
    <n v="22"/>
    <x v="0"/>
  </r>
  <r>
    <n v="769"/>
    <n v="4"/>
    <n v="478"/>
    <n v="4"/>
    <n v="1912"/>
    <x v="303"/>
    <x v="13"/>
    <n v="146"/>
    <x v="13"/>
    <n v="258.375"/>
    <n v="0.85002418964683124"/>
    <x v="20"/>
    <d v="2022-02-25T00:00:00"/>
    <n v="539"/>
    <n v="28"/>
    <x v="1"/>
  </r>
  <r>
    <n v="770"/>
    <n v="155"/>
    <n v="310"/>
    <n v="4"/>
    <n v="1240"/>
    <x v="71"/>
    <x v="11"/>
    <n v="346"/>
    <x v="9"/>
    <n v="263.25423728813558"/>
    <n v="0.17756889003347931"/>
    <x v="33"/>
    <d v="2022-03-16T00:00:00"/>
    <n v="294"/>
    <n v="28"/>
    <x v="2"/>
  </r>
  <r>
    <n v="771"/>
    <n v="413"/>
    <n v="210"/>
    <n v="5"/>
    <n v="1050"/>
    <x v="387"/>
    <x v="11"/>
    <n v="436"/>
    <x v="7"/>
    <n v="249.02380952380952"/>
    <n v="-0.15670714217420401"/>
    <x v="7"/>
    <d v="2022-05-02T00:00:00"/>
    <n v="739"/>
    <n v="26"/>
    <x v="2"/>
  </r>
  <r>
    <n v="772"/>
    <n v="200"/>
    <n v="67"/>
    <n v="1"/>
    <n v="67"/>
    <x v="400"/>
    <x v="6"/>
    <n v="103"/>
    <x v="14"/>
    <n v="273.72549019607845"/>
    <n v="-0.75522922636103151"/>
    <x v="63"/>
    <d v="2022-08-14T00:00:00"/>
    <n v="376"/>
    <n v="23"/>
    <x v="0"/>
  </r>
  <r>
    <n v="773"/>
    <n v="295"/>
    <n v="294"/>
    <n v="5"/>
    <n v="1470"/>
    <x v="191"/>
    <x v="18"/>
    <n v="493"/>
    <x v="2"/>
    <n v="283.468085106383"/>
    <n v="3.715379419049758E-2"/>
    <x v="36"/>
    <d v="2022-10-21T00:00:00"/>
    <n v="292"/>
    <n v="20"/>
    <x v="3"/>
  </r>
  <r>
    <n v="774"/>
    <n v="39"/>
    <n v="404"/>
    <n v="2"/>
    <n v="808"/>
    <x v="149"/>
    <x v="7"/>
    <n v="252"/>
    <x v="11"/>
    <n v="262.63492063492066"/>
    <n v="0.53825698053910287"/>
    <x v="47"/>
    <d v="2022-03-23T00:00:00"/>
    <n v="532"/>
    <n v="27"/>
    <x v="2"/>
  </r>
  <r>
    <n v="775"/>
    <n v="228"/>
    <n v="98"/>
    <n v="2"/>
    <n v="196"/>
    <x v="314"/>
    <x v="4"/>
    <n v="338"/>
    <x v="13"/>
    <n v="258.375"/>
    <n v="-0.62070633768746974"/>
    <x v="34"/>
    <d v="2022-01-16T00:00:00"/>
    <n v="767"/>
    <n v="30"/>
    <x v="4"/>
  </r>
  <r>
    <n v="776"/>
    <n v="37"/>
    <n v="139"/>
    <n v="3"/>
    <n v="417"/>
    <x v="366"/>
    <x v="9"/>
    <n v="397"/>
    <x v="1"/>
    <n v="264.8679245283019"/>
    <n v="-0.47521014389514182"/>
    <x v="1"/>
    <d v="2022-06-16T00:00:00"/>
    <n v="286"/>
    <n v="25"/>
    <x v="1"/>
  </r>
  <r>
    <n v="777"/>
    <n v="62"/>
    <n v="241"/>
    <n v="2"/>
    <n v="482"/>
    <x v="277"/>
    <x v="0"/>
    <n v="247"/>
    <x v="6"/>
    <n v="258.5128205128205"/>
    <n v="-6.7744495139853145E-2"/>
    <x v="60"/>
    <d v="2022-07-20T00:00:00"/>
    <n v="469"/>
    <n v="23"/>
    <x v="0"/>
  </r>
  <r>
    <n v="778"/>
    <n v="468"/>
    <n v="182"/>
    <n v="5"/>
    <n v="910"/>
    <x v="186"/>
    <x v="16"/>
    <n v="445"/>
    <x v="9"/>
    <n v="263.25423728813558"/>
    <n v="-0.30865310327066697"/>
    <x v="43"/>
    <d v="2022-04-25T00:00:00"/>
    <n v="329"/>
    <n v="26"/>
    <x v="2"/>
  </r>
  <r>
    <n v="779"/>
    <n v="497"/>
    <n v="275"/>
    <n v="4"/>
    <n v="1100"/>
    <x v="401"/>
    <x v="3"/>
    <n v="477"/>
    <x v="17"/>
    <n v="267.85483870967744"/>
    <n v="2.667549828385618E-2"/>
    <x v="35"/>
    <d v="2022-06-26T00:00:00"/>
    <n v="498"/>
    <n v="24"/>
    <x v="0"/>
  </r>
  <r>
    <n v="780"/>
    <n v="372"/>
    <n v="182"/>
    <n v="2"/>
    <n v="364"/>
    <x v="140"/>
    <x v="14"/>
    <n v="402"/>
    <x v="7"/>
    <n v="249.02380952380952"/>
    <n v="-0.26914618988431016"/>
    <x v="39"/>
    <d v="2022-06-30T00:00:00"/>
    <n v="249"/>
    <n v="24"/>
    <x v="0"/>
  </r>
  <r>
    <n v="781"/>
    <n v="354"/>
    <n v="203"/>
    <n v="5"/>
    <n v="1015"/>
    <x v="43"/>
    <x v="17"/>
    <n v="265"/>
    <x v="8"/>
    <n v="271.18181818181819"/>
    <n v="-0.25142474019443517"/>
    <x v="14"/>
    <d v="2022-07-14T00:00:00"/>
    <n v="478"/>
    <n v="24"/>
    <x v="0"/>
  </r>
  <r>
    <n v="782"/>
    <n v="460"/>
    <n v="103"/>
    <n v="5"/>
    <n v="515"/>
    <x v="158"/>
    <x v="12"/>
    <n v="124"/>
    <x v="7"/>
    <n v="249.02380952380952"/>
    <n v="-0.58638493163782379"/>
    <x v="77"/>
    <d v="2022-08-22T00:00:00"/>
    <n v="616"/>
    <n v="22"/>
    <x v="2"/>
  </r>
  <r>
    <n v="783"/>
    <n v="63"/>
    <n v="344"/>
    <n v="2"/>
    <n v="688"/>
    <x v="40"/>
    <x v="13"/>
    <n v="208"/>
    <x v="6"/>
    <n v="258.5128205128205"/>
    <n v="0.33068835548502284"/>
    <x v="60"/>
    <d v="2022-06-24T00:00:00"/>
    <n v="458"/>
    <n v="24"/>
    <x v="3"/>
  </r>
  <r>
    <n v="784"/>
    <n v="467"/>
    <n v="436"/>
    <n v="3"/>
    <n v="1308"/>
    <x v="148"/>
    <x v="5"/>
    <n v="343"/>
    <x v="3"/>
    <n v="265.47674418604652"/>
    <n v="0.64232841312250888"/>
    <x v="3"/>
    <d v="2022-11-09T00:00:00"/>
    <n v="415"/>
    <n v="20"/>
    <x v="3"/>
  </r>
  <r>
    <n v="785"/>
    <n v="184"/>
    <n v="79"/>
    <n v="4"/>
    <n v="316"/>
    <x v="313"/>
    <x v="1"/>
    <n v="394"/>
    <x v="17"/>
    <n v="267.85483870967744"/>
    <n v="-0.7050641295839104"/>
    <x v="70"/>
    <d v="2022-05-27T00:00:00"/>
    <n v="699"/>
    <n v="25"/>
    <x v="2"/>
  </r>
  <r>
    <n v="786"/>
    <n v="265"/>
    <n v="339"/>
    <n v="3"/>
    <n v="1017"/>
    <x v="378"/>
    <x v="1"/>
    <n v="242"/>
    <x v="10"/>
    <n v="271.74545454545455"/>
    <n v="0.24749096748293864"/>
    <x v="15"/>
    <d v="2022-07-05T00:00:00"/>
    <n v="197"/>
    <n v="24"/>
    <x v="2"/>
  </r>
  <r>
    <n v="787"/>
    <n v="130"/>
    <n v="319"/>
    <n v="3"/>
    <n v="957"/>
    <x v="279"/>
    <x v="19"/>
    <n v="56"/>
    <x v="1"/>
    <n v="264.8679245283019"/>
    <n v="0.20437384242769618"/>
    <x v="1"/>
    <d v="2022-04-11T00:00:00"/>
    <n v="483"/>
    <n v="27"/>
    <x v="4"/>
  </r>
  <r>
    <n v="788"/>
    <n v="443"/>
    <n v="348"/>
    <n v="3"/>
    <n v="1044"/>
    <x v="71"/>
    <x v="16"/>
    <n v="324"/>
    <x v="7"/>
    <n v="249.02380952380952"/>
    <n v="0.3974567358256047"/>
    <x v="7"/>
    <d v="2022-07-19T00:00:00"/>
    <n v="169"/>
    <n v="23"/>
    <x v="0"/>
  </r>
  <r>
    <n v="789"/>
    <n v="408"/>
    <n v="60"/>
    <n v="4"/>
    <n v="240"/>
    <x v="227"/>
    <x v="7"/>
    <n v="486"/>
    <x v="9"/>
    <n v="263.25423728813558"/>
    <n v="-0.7720834406386814"/>
    <x v="33"/>
    <d v="2022-06-11T00:00:00"/>
    <n v="576"/>
    <n v="25"/>
    <x v="2"/>
  </r>
  <r>
    <n v="790"/>
    <n v="249"/>
    <n v="125"/>
    <n v="5"/>
    <n v="625"/>
    <x v="197"/>
    <x v="3"/>
    <n v="71"/>
    <x v="8"/>
    <n v="271.18181818181819"/>
    <n v="-0.539054642976869"/>
    <x v="14"/>
    <d v="2022-07-20T00:00:00"/>
    <n v="560"/>
    <n v="23"/>
    <x v="3"/>
  </r>
  <r>
    <n v="791"/>
    <n v="241"/>
    <n v="490"/>
    <n v="1"/>
    <n v="490"/>
    <x v="305"/>
    <x v="7"/>
    <n v="299"/>
    <x v="19"/>
    <n v="286.92307692307691"/>
    <n v="0.70777479892761397"/>
    <x v="40"/>
    <d v="2022-04-15T00:00:00"/>
    <n v="605"/>
    <n v="27"/>
    <x v="3"/>
  </r>
  <r>
    <n v="792"/>
    <n v="202"/>
    <n v="298"/>
    <n v="4"/>
    <n v="1192"/>
    <x v="364"/>
    <x v="16"/>
    <n v="265"/>
    <x v="4"/>
    <n v="250.48780487804879"/>
    <n v="0.18967867575462516"/>
    <x v="25"/>
    <d v="2022-07-14T00:00:00"/>
    <n v="223"/>
    <n v="24"/>
    <x v="0"/>
  </r>
  <r>
    <n v="793"/>
    <n v="376"/>
    <n v="441"/>
    <n v="2"/>
    <n v="882"/>
    <x v="323"/>
    <x v="17"/>
    <n v="272"/>
    <x v="17"/>
    <n v="267.85483870967744"/>
    <n v="0.64641416270247465"/>
    <x v="66"/>
    <d v="2022-04-17T00:00:00"/>
    <n v="696"/>
    <n v="27"/>
    <x v="4"/>
  </r>
  <r>
    <n v="794"/>
    <n v="371"/>
    <n v="126"/>
    <n v="5"/>
    <n v="630"/>
    <x v="402"/>
    <x v="5"/>
    <n v="371"/>
    <x v="0"/>
    <n v="252.76271186440678"/>
    <n v="-0.5015087507543754"/>
    <x v="45"/>
    <d v="2022-10-10T00:00:00"/>
    <n v="386"/>
    <n v="21"/>
    <x v="3"/>
  </r>
  <r>
    <n v="795"/>
    <n v="308"/>
    <n v="416"/>
    <n v="4"/>
    <n v="1664"/>
    <x v="256"/>
    <x v="6"/>
    <n v="360"/>
    <x v="17"/>
    <n v="267.85483870967744"/>
    <n v="0.55308002649485144"/>
    <x v="35"/>
    <d v="2022-06-16T00:00:00"/>
    <n v="489"/>
    <n v="25"/>
    <x v="1"/>
  </r>
  <r>
    <n v="796"/>
    <n v="146"/>
    <n v="387"/>
    <n v="4"/>
    <n v="1548"/>
    <x v="22"/>
    <x v="2"/>
    <n v="368"/>
    <x v="5"/>
    <n v="268.60344827586209"/>
    <n v="0.44078567302137484"/>
    <x v="28"/>
    <d v="2022-11-07T00:00:00"/>
    <n v="155"/>
    <n v="20"/>
    <x v="0"/>
  </r>
  <r>
    <n v="797"/>
    <n v="77"/>
    <n v="151"/>
    <n v="2"/>
    <n v="302"/>
    <x v="228"/>
    <x v="19"/>
    <n v="481"/>
    <x v="3"/>
    <n v="265.47674418604652"/>
    <n v="-0.43121194866628709"/>
    <x v="16"/>
    <d v="2022-07-14T00:00:00"/>
    <n v="311"/>
    <n v="24"/>
    <x v="1"/>
  </r>
  <r>
    <n v="798"/>
    <n v="407"/>
    <n v="157"/>
    <n v="3"/>
    <n v="471"/>
    <x v="403"/>
    <x v="1"/>
    <n v="354"/>
    <x v="17"/>
    <n v="267.85483870967744"/>
    <n v="-0.41386162461612575"/>
    <x v="70"/>
    <d v="2022-09-07T00:00:00"/>
    <n v="464"/>
    <n v="22"/>
    <x v="0"/>
  </r>
  <r>
    <n v="799"/>
    <n v="357"/>
    <n v="55"/>
    <n v="5"/>
    <n v="275"/>
    <x v="74"/>
    <x v="16"/>
    <n v="8"/>
    <x v="10"/>
    <n v="271.74545454545455"/>
    <n v="-0.79760471029037872"/>
    <x v="37"/>
    <d v="2022-11-18T00:00:00"/>
    <n v="419"/>
    <n v="19"/>
    <x v="1"/>
  </r>
  <r>
    <n v="800"/>
    <n v="409"/>
    <n v="235"/>
    <n v="5"/>
    <n v="1175"/>
    <x v="111"/>
    <x v="8"/>
    <n v="1"/>
    <x v="12"/>
    <n v="274.16279069767444"/>
    <n v="-0.14284502502332685"/>
    <x v="65"/>
    <d v="2022-01-24T00:00:00"/>
    <n v="375"/>
    <n v="29"/>
    <x v="2"/>
  </r>
  <r>
    <n v="801"/>
    <n v="148"/>
    <n v="474"/>
    <n v="4"/>
    <n v="1896"/>
    <x v="289"/>
    <x v="11"/>
    <n v="333"/>
    <x v="5"/>
    <n v="268.60344827586209"/>
    <n v="0.76468322742152872"/>
    <x v="5"/>
    <d v="2022-10-23T00:00:00"/>
    <n v="217"/>
    <n v="20"/>
    <x v="2"/>
  </r>
  <r>
    <n v="802"/>
    <n v="63"/>
    <n v="479"/>
    <n v="4"/>
    <n v="1916"/>
    <x v="90"/>
    <x v="3"/>
    <n v="396"/>
    <x v="6"/>
    <n v="258.5128205128205"/>
    <n v="0.85290616941083131"/>
    <x v="60"/>
    <d v="2022-11-06T00:00:00"/>
    <n v="364"/>
    <n v="20"/>
    <x v="3"/>
  </r>
  <r>
    <n v="803"/>
    <n v="410"/>
    <n v="320"/>
    <n v="4"/>
    <n v="1280"/>
    <x v="210"/>
    <x v="8"/>
    <n v="401"/>
    <x v="14"/>
    <n v="273.72549019607845"/>
    <n v="0.16905444126074487"/>
    <x v="44"/>
    <d v="2022-10-22T00:00:00"/>
    <n v="189"/>
    <n v="20"/>
    <x v="2"/>
  </r>
  <r>
    <n v="804"/>
    <n v="223"/>
    <n v="477"/>
    <n v="4"/>
    <n v="1908"/>
    <x v="239"/>
    <x v="7"/>
    <n v="121"/>
    <x v="8"/>
    <n v="271.18181818181819"/>
    <n v="0.75896748240026812"/>
    <x v="8"/>
    <d v="2022-07-21T00:00:00"/>
    <n v="301"/>
    <n v="23"/>
    <x v="2"/>
  </r>
  <r>
    <n v="805"/>
    <n v="35"/>
    <n v="277"/>
    <n v="4"/>
    <n v="1108"/>
    <x v="387"/>
    <x v="2"/>
    <n v="108"/>
    <x v="18"/>
    <n v="255.11627906976744"/>
    <n v="8.5779398359161263E-2"/>
    <x v="34"/>
    <d v="2022-10-01T00:00:00"/>
    <n v="587"/>
    <n v="21"/>
    <x v="0"/>
  </r>
  <r>
    <n v="806"/>
    <n v="398"/>
    <n v="127"/>
    <n v="5"/>
    <n v="635"/>
    <x v="156"/>
    <x v="7"/>
    <n v="191"/>
    <x v="5"/>
    <n v="268.60344827586209"/>
    <n v="-0.52718402978368317"/>
    <x v="5"/>
    <d v="2022-11-01T00:00:00"/>
    <n v="387"/>
    <n v="20"/>
    <x v="3"/>
  </r>
  <r>
    <n v="807"/>
    <n v="132"/>
    <n v="154"/>
    <n v="3"/>
    <n v="462"/>
    <x v="404"/>
    <x v="11"/>
    <n v="443"/>
    <x v="6"/>
    <n v="258.5128205128205"/>
    <n v="-0.40428486411426301"/>
    <x v="6"/>
    <d v="2022-03-29T00:00:00"/>
    <n v="645"/>
    <n v="27"/>
    <x v="2"/>
  </r>
  <r>
    <n v="808"/>
    <n v="415"/>
    <n v="84"/>
    <n v="5"/>
    <n v="420"/>
    <x v="303"/>
    <x v="18"/>
    <n v="191"/>
    <x v="14"/>
    <n v="273.72549019607845"/>
    <n v="-0.69312320916905446"/>
    <x v="22"/>
    <d v="2022-11-01T00:00:00"/>
    <n v="290"/>
    <n v="20"/>
    <x v="3"/>
  </r>
  <r>
    <n v="809"/>
    <n v="384"/>
    <n v="423"/>
    <n v="5"/>
    <n v="2115"/>
    <x v="253"/>
    <x v="17"/>
    <n v="249"/>
    <x v="0"/>
    <n v="252.76271186440678"/>
    <n v="0.6735063367531684"/>
    <x v="11"/>
    <d v="2022-08-08T00:00:00"/>
    <n v="565"/>
    <n v="23"/>
    <x v="2"/>
  </r>
  <r>
    <n v="810"/>
    <n v="311"/>
    <n v="470"/>
    <n v="2"/>
    <n v="940"/>
    <x v="310"/>
    <x v="11"/>
    <n v="418"/>
    <x v="3"/>
    <n v="265.47674418604652"/>
    <n v="0.77039989487976879"/>
    <x v="16"/>
    <d v="2022-05-19T00:00:00"/>
    <n v="604"/>
    <n v="25"/>
    <x v="1"/>
  </r>
  <r>
    <n v="811"/>
    <n v="328"/>
    <n v="59"/>
    <n v="1"/>
    <n v="59"/>
    <x v="140"/>
    <x v="14"/>
    <n v="126"/>
    <x v="14"/>
    <n v="273.72549019607845"/>
    <n v="-0.78445558739255017"/>
    <x v="58"/>
    <d v="2022-09-18T00:00:00"/>
    <n v="169"/>
    <n v="21"/>
    <x v="0"/>
  </r>
  <r>
    <n v="812"/>
    <n v="74"/>
    <n v="332"/>
    <n v="3"/>
    <n v="996"/>
    <x v="67"/>
    <x v="16"/>
    <n v="497"/>
    <x v="19"/>
    <n v="286.92307692307691"/>
    <n v="0.15710455764075082"/>
    <x v="73"/>
    <d v="2022-09-22T00:00:00"/>
    <n v="174"/>
    <n v="21"/>
    <x v="0"/>
  </r>
  <r>
    <n v="813"/>
    <n v="152"/>
    <n v="94"/>
    <n v="5"/>
    <n v="470"/>
    <x v="92"/>
    <x v="16"/>
    <n v="332"/>
    <x v="2"/>
    <n v="283.468085106383"/>
    <n v="-0.66839300457854844"/>
    <x v="36"/>
    <d v="2022-10-24T00:00:00"/>
    <n v="84"/>
    <n v="20"/>
    <x v="0"/>
  </r>
  <r>
    <n v="814"/>
    <n v="319"/>
    <n v="148"/>
    <n v="1"/>
    <n v="148"/>
    <x v="376"/>
    <x v="6"/>
    <n v="445"/>
    <x v="9"/>
    <n v="263.25423728813558"/>
    <n v="-0.43780582024208081"/>
    <x v="33"/>
    <d v="2022-04-25T00:00:00"/>
    <n v="467"/>
    <n v="26"/>
    <x v="2"/>
  </r>
  <r>
    <n v="815"/>
    <n v="19"/>
    <n v="378"/>
    <n v="2"/>
    <n v="756"/>
    <x v="362"/>
    <x v="15"/>
    <n v="167"/>
    <x v="10"/>
    <n v="271.74545454545455"/>
    <n v="0.39100762745885187"/>
    <x v="37"/>
    <d v="2022-01-02T00:00:00"/>
    <n v="795"/>
    <n v="30"/>
    <x v="0"/>
  </r>
  <r>
    <n v="816"/>
    <n v="242"/>
    <n v="265"/>
    <n v="4"/>
    <n v="1060"/>
    <x v="286"/>
    <x v="19"/>
    <n v="415"/>
    <x v="4"/>
    <n v="250.48780487804879"/>
    <n v="5.7935735150924872E-2"/>
    <x v="25"/>
    <d v="2022-04-10T00:00:00"/>
    <n v="270"/>
    <n v="27"/>
    <x v="3"/>
  </r>
  <r>
    <n v="817"/>
    <n v="354"/>
    <n v="431"/>
    <n v="1"/>
    <n v="431"/>
    <x v="405"/>
    <x v="12"/>
    <n v="229"/>
    <x v="8"/>
    <n v="271.18181818181819"/>
    <n v="0.58933959101575595"/>
    <x v="14"/>
    <d v="2022-07-24T00:00:00"/>
    <n v="653"/>
    <n v="23"/>
    <x v="1"/>
  </r>
  <r>
    <n v="818"/>
    <n v="354"/>
    <n v="382"/>
    <n v="4"/>
    <n v="1528"/>
    <x v="80"/>
    <x v="8"/>
    <n v="119"/>
    <x v="8"/>
    <n v="271.18181818181819"/>
    <n v="0.40864901106268858"/>
    <x v="14"/>
    <d v="2022-05-09T00:00:00"/>
    <n v="249"/>
    <n v="26"/>
    <x v="2"/>
  </r>
  <r>
    <n v="819"/>
    <n v="245"/>
    <n v="281"/>
    <n v="1"/>
    <n v="281"/>
    <x v="255"/>
    <x v="3"/>
    <n v="341"/>
    <x v="0"/>
    <n v="252.76271186440678"/>
    <n v="0.11171461141286132"/>
    <x v="0"/>
    <d v="2022-06-12T00:00:00"/>
    <n v="312"/>
    <n v="25"/>
    <x v="2"/>
  </r>
  <r>
    <n v="820"/>
    <n v="386"/>
    <n v="149"/>
    <n v="5"/>
    <n v="745"/>
    <x v="130"/>
    <x v="0"/>
    <n v="407"/>
    <x v="18"/>
    <n v="255.11627906976744"/>
    <n v="-0.41595259799453055"/>
    <x v="67"/>
    <d v="2022-03-01T00:00:00"/>
    <n v="482"/>
    <n v="28"/>
    <x v="1"/>
  </r>
  <r>
    <n v="821"/>
    <n v="434"/>
    <n v="257"/>
    <n v="2"/>
    <n v="514"/>
    <x v="406"/>
    <x v="2"/>
    <n v="264"/>
    <x v="11"/>
    <n v="262.63492063492066"/>
    <n v="-2.1455336637253852E-2"/>
    <x v="47"/>
    <d v="2022-12-12T00:00:00"/>
    <n v="221"/>
    <n v="19"/>
    <x v="1"/>
  </r>
  <r>
    <n v="822"/>
    <n v="402"/>
    <n v="218"/>
    <n v="1"/>
    <n v="218"/>
    <x v="197"/>
    <x v="6"/>
    <n v="91"/>
    <x v="16"/>
    <n v="300.31818181818181"/>
    <n v="-0.27410322385348873"/>
    <x v="51"/>
    <d v="2022-05-06T00:00:00"/>
    <n v="635"/>
    <n v="26"/>
    <x v="2"/>
  </r>
  <r>
    <n v="823"/>
    <n v="326"/>
    <n v="198"/>
    <n v="2"/>
    <n v="396"/>
    <x v="193"/>
    <x v="2"/>
    <n v="362"/>
    <x v="18"/>
    <n v="255.11627906976744"/>
    <n v="-0.22388331814038287"/>
    <x v="67"/>
    <d v="2022-12-21T00:00:00"/>
    <n v="480"/>
    <n v="18"/>
    <x v="2"/>
  </r>
  <r>
    <n v="824"/>
    <n v="491"/>
    <n v="111"/>
    <n v="4"/>
    <n v="444"/>
    <x v="279"/>
    <x v="1"/>
    <n v="473"/>
    <x v="4"/>
    <n v="250.48780487804879"/>
    <n v="-0.5568646543330088"/>
    <x v="4"/>
    <d v="2022-08-26T00:00:00"/>
    <n v="346"/>
    <n v="22"/>
    <x v="2"/>
  </r>
  <r>
    <n v="825"/>
    <n v="240"/>
    <n v="306"/>
    <n v="5"/>
    <n v="1530"/>
    <x v="407"/>
    <x v="19"/>
    <n v="482"/>
    <x v="3"/>
    <n v="265.47674418604652"/>
    <n v="0.15264333581533873"/>
    <x v="3"/>
    <d v="2022-04-28T00:00:00"/>
    <n v="640"/>
    <n v="26"/>
    <x v="3"/>
  </r>
  <r>
    <n v="826"/>
    <n v="352"/>
    <n v="391"/>
    <n v="1"/>
    <n v="391"/>
    <x v="26"/>
    <x v="12"/>
    <n v="367"/>
    <x v="9"/>
    <n v="263.25423728813558"/>
    <n v="0.48525624517125943"/>
    <x v="33"/>
    <d v="2022-11-02T00:00:00"/>
    <n v="232"/>
    <n v="20"/>
    <x v="4"/>
  </r>
  <r>
    <n v="827"/>
    <n v="305"/>
    <n v="252"/>
    <n v="1"/>
    <n v="252"/>
    <x v="152"/>
    <x v="10"/>
    <n v="172"/>
    <x v="2"/>
    <n v="283.468085106383"/>
    <n v="-0.11101103355100206"/>
    <x v="46"/>
    <d v="2022-06-25T00:00:00"/>
    <n v="676"/>
    <n v="24"/>
    <x v="2"/>
  </r>
  <r>
    <n v="828"/>
    <n v="269"/>
    <n v="398"/>
    <n v="4"/>
    <n v="1592"/>
    <x v="137"/>
    <x v="15"/>
    <n v="466"/>
    <x v="0"/>
    <n v="252.76271186440678"/>
    <n v="0.57459934285522696"/>
    <x v="45"/>
    <d v="2022-07-30T00:00:00"/>
    <n v="279"/>
    <n v="23"/>
    <x v="1"/>
  </r>
  <r>
    <n v="829"/>
    <n v="380"/>
    <n v="100"/>
    <n v="2"/>
    <n v="200"/>
    <x v="96"/>
    <x v="9"/>
    <n v="57"/>
    <x v="17"/>
    <n v="267.85483870967744"/>
    <n v="-0.62666345516950683"/>
    <x v="35"/>
    <d v="2022-04-18T00:00:00"/>
    <n v="413"/>
    <n v="26"/>
    <x v="2"/>
  </r>
  <r>
    <n v="830"/>
    <n v="44"/>
    <n v="310"/>
    <n v="3"/>
    <n v="930"/>
    <x v="35"/>
    <x v="7"/>
    <n v="48"/>
    <x v="15"/>
    <n v="294.95238095238096"/>
    <n v="5.1017113335485975E-2"/>
    <x v="53"/>
    <d v="2022-10-22T00:00:00"/>
    <n v="115"/>
    <n v="20"/>
    <x v="0"/>
  </r>
  <r>
    <n v="831"/>
    <n v="183"/>
    <n v="286"/>
    <n v="2"/>
    <n v="572"/>
    <x v="172"/>
    <x v="14"/>
    <n v="11"/>
    <x v="17"/>
    <n v="267.85483870967744"/>
    <n v="6.774251821521049E-2"/>
    <x v="35"/>
    <d v="2022-05-09T00:00:00"/>
    <n v="293"/>
    <n v="26"/>
    <x v="4"/>
  </r>
  <r>
    <n v="832"/>
    <n v="65"/>
    <n v="201"/>
    <n v="2"/>
    <n v="402"/>
    <x v="384"/>
    <x v="1"/>
    <n v="125"/>
    <x v="16"/>
    <n v="300.31818181818181"/>
    <n v="-0.33070985318601487"/>
    <x v="24"/>
    <d v="2022-05-20T00:00:00"/>
    <n v="595"/>
    <n v="25"/>
    <x v="2"/>
  </r>
  <r>
    <n v="833"/>
    <n v="425"/>
    <n v="258"/>
    <n v="4"/>
    <n v="1032"/>
    <x v="406"/>
    <x v="15"/>
    <n v="72"/>
    <x v="1"/>
    <n v="264.8679245283019"/>
    <n v="-2.5929619603932252E-2"/>
    <x v="13"/>
    <d v="2022-12-11T00:00:00"/>
    <n v="222"/>
    <n v="19"/>
    <x v="4"/>
  </r>
  <r>
    <n v="834"/>
    <n v="230"/>
    <n v="179"/>
    <n v="4"/>
    <n v="716"/>
    <x v="408"/>
    <x v="19"/>
    <n v="68"/>
    <x v="5"/>
    <n v="268.60344827586209"/>
    <n v="-0.33359008922267164"/>
    <x v="5"/>
    <d v="2022-11-17T00:00:00"/>
    <n v="513"/>
    <n v="20"/>
    <x v="0"/>
  </r>
  <r>
    <n v="835"/>
    <n v="497"/>
    <n v="113"/>
    <n v="2"/>
    <n v="226"/>
    <x v="244"/>
    <x v="17"/>
    <n v="219"/>
    <x v="17"/>
    <n v="267.85483870967744"/>
    <n v="-0.57812970434154276"/>
    <x v="35"/>
    <d v="2022-01-24T00:00:00"/>
    <n v="658"/>
    <n v="29"/>
    <x v="4"/>
  </r>
  <r>
    <n v="836"/>
    <n v="82"/>
    <n v="73"/>
    <n v="1"/>
    <n v="73"/>
    <x v="409"/>
    <x v="8"/>
    <n v="218"/>
    <x v="11"/>
    <n v="262.63492063492066"/>
    <n v="-0.72204762480357787"/>
    <x v="62"/>
    <d v="2022-06-09T00:00:00"/>
    <n v="438"/>
    <n v="25"/>
    <x v="0"/>
  </r>
  <r>
    <n v="837"/>
    <n v="104"/>
    <n v="420"/>
    <n v="2"/>
    <n v="840"/>
    <x v="189"/>
    <x v="2"/>
    <n v="26"/>
    <x v="9"/>
    <n v="263.25423728813558"/>
    <n v="0.59541591552923001"/>
    <x v="9"/>
    <d v="2022-09-15T00:00:00"/>
    <n v="608"/>
    <n v="22"/>
    <x v="4"/>
  </r>
  <r>
    <n v="838"/>
    <n v="364"/>
    <n v="496"/>
    <n v="1"/>
    <n v="496"/>
    <x v="410"/>
    <x v="2"/>
    <n v="417"/>
    <x v="0"/>
    <n v="252.76271186440678"/>
    <n v="0.96231475893515728"/>
    <x v="45"/>
    <d v="2022-02-16T00:00:00"/>
    <n v="452"/>
    <n v="29"/>
    <x v="4"/>
  </r>
  <r>
    <n v="839"/>
    <n v="334"/>
    <n v="223"/>
    <n v="2"/>
    <n v="446"/>
    <x v="43"/>
    <x v="4"/>
    <n v="216"/>
    <x v="15"/>
    <n v="294.95238095238096"/>
    <n v="-0.24394575395544082"/>
    <x v="41"/>
    <d v="2022-04-04T00:00:00"/>
    <n v="579"/>
    <n v="27"/>
    <x v="4"/>
  </r>
  <r>
    <n v="840"/>
    <n v="356"/>
    <n v="97"/>
    <n v="2"/>
    <n v="194"/>
    <x v="9"/>
    <x v="3"/>
    <n v="491"/>
    <x v="2"/>
    <n v="283.468085106383"/>
    <n v="-0.65780980259701272"/>
    <x v="46"/>
    <d v="2022-07-10T00:00:00"/>
    <n v="280"/>
    <n v="24"/>
    <x v="2"/>
  </r>
  <r>
    <n v="841"/>
    <n v="446"/>
    <n v="445"/>
    <n v="5"/>
    <n v="2225"/>
    <x v="69"/>
    <x v="15"/>
    <n v="307"/>
    <x v="14"/>
    <n v="273.72549019607845"/>
    <n v="0.62571633237822333"/>
    <x v="44"/>
    <d v="2022-07-22T00:00:00"/>
    <n v="229"/>
    <n v="23"/>
    <x v="1"/>
  </r>
  <r>
    <n v="842"/>
    <n v="88"/>
    <n v="206"/>
    <n v="4"/>
    <n v="824"/>
    <x v="395"/>
    <x v="15"/>
    <n v="492"/>
    <x v="18"/>
    <n v="255.11627906976744"/>
    <n v="-0.1925250683682771"/>
    <x v="34"/>
    <d v="2022-05-07T00:00:00"/>
    <n v="549"/>
    <n v="26"/>
    <x v="3"/>
  </r>
  <r>
    <n v="843"/>
    <n v="347"/>
    <n v="265"/>
    <n v="1"/>
    <n v="265"/>
    <x v="394"/>
    <x v="11"/>
    <n v="264"/>
    <x v="3"/>
    <n v="265.47674418604652"/>
    <n v="-1.7958039507687262E-3"/>
    <x v="16"/>
    <d v="2022-12-12T00:00:00"/>
    <n v="483"/>
    <n v="19"/>
    <x v="1"/>
  </r>
  <r>
    <n v="844"/>
    <n v="342"/>
    <n v="269"/>
    <n v="4"/>
    <n v="1076"/>
    <x v="411"/>
    <x v="13"/>
    <n v="190"/>
    <x v="4"/>
    <n v="250.48780487804879"/>
    <n v="7.3904576436222058E-2"/>
    <x v="25"/>
    <d v="2022-05-08T00:00:00"/>
    <n v="404"/>
    <n v="26"/>
    <x v="1"/>
  </r>
  <r>
    <n v="845"/>
    <n v="474"/>
    <n v="405"/>
    <n v="2"/>
    <n v="810"/>
    <x v="394"/>
    <x v="8"/>
    <n v="18"/>
    <x v="15"/>
    <n v="294.95238095238096"/>
    <n v="0.37310300290603804"/>
    <x v="23"/>
    <d v="2022-01-17T00:00:00"/>
    <n v="812"/>
    <n v="30"/>
    <x v="3"/>
  </r>
  <r>
    <n v="846"/>
    <n v="69"/>
    <n v="197"/>
    <n v="2"/>
    <n v="394"/>
    <x v="183"/>
    <x v="13"/>
    <n v="125"/>
    <x v="14"/>
    <n v="273.72549019607845"/>
    <n v="-0.28030085959885398"/>
    <x v="63"/>
    <d v="2022-05-20T00:00:00"/>
    <n v="494"/>
    <n v="25"/>
    <x v="2"/>
  </r>
  <r>
    <n v="847"/>
    <n v="206"/>
    <n v="93"/>
    <n v="2"/>
    <n v="186"/>
    <x v="412"/>
    <x v="9"/>
    <n v="155"/>
    <x v="15"/>
    <n v="294.95238095238096"/>
    <n v="-0.68469486599935425"/>
    <x v="41"/>
    <d v="2022-01-03T00:00:00"/>
    <n v="590"/>
    <n v="30"/>
    <x v="3"/>
  </r>
  <r>
    <n v="848"/>
    <n v="319"/>
    <n v="193"/>
    <n v="1"/>
    <n v="193"/>
    <x v="193"/>
    <x v="7"/>
    <n v="43"/>
    <x v="9"/>
    <n v="263.25423728813558"/>
    <n v="-0.26686840072109197"/>
    <x v="33"/>
    <d v="2022-12-17T00:00:00"/>
    <n v="484"/>
    <n v="19"/>
    <x v="2"/>
  </r>
  <r>
    <n v="849"/>
    <n v="59"/>
    <n v="150"/>
    <n v="4"/>
    <n v="600"/>
    <x v="390"/>
    <x v="9"/>
    <n v="343"/>
    <x v="0"/>
    <n v="252.76271186440678"/>
    <n v="-0.40655803661235168"/>
    <x v="0"/>
    <d v="2022-11-09T00:00:00"/>
    <n v="260"/>
    <n v="20"/>
    <x v="3"/>
  </r>
  <r>
    <n v="850"/>
    <n v="16"/>
    <n v="207"/>
    <n v="2"/>
    <n v="414"/>
    <x v="170"/>
    <x v="3"/>
    <n v="26"/>
    <x v="11"/>
    <n v="262.63492063492066"/>
    <n v="-0.21183367581288537"/>
    <x v="47"/>
    <d v="2022-09-15T00:00:00"/>
    <n v="432"/>
    <n v="22"/>
    <x v="4"/>
  </r>
  <r>
    <n v="851"/>
    <n v="220"/>
    <n v="305"/>
    <n v="4"/>
    <n v="1220"/>
    <x v="398"/>
    <x v="6"/>
    <n v="306"/>
    <x v="8"/>
    <n v="271.18181818181819"/>
    <n v="0.12470667113643974"/>
    <x v="48"/>
    <d v="2022-11-07T00:00:00"/>
    <n v="184"/>
    <n v="20"/>
    <x v="3"/>
  </r>
  <r>
    <n v="852"/>
    <n v="474"/>
    <n v="171"/>
    <n v="3"/>
    <n v="513"/>
    <x v="225"/>
    <x v="3"/>
    <n v="260"/>
    <x v="15"/>
    <n v="294.95238095238096"/>
    <n v="-0.42024539877300615"/>
    <x v="23"/>
    <d v="2022-06-17T00:00:00"/>
    <n v="256"/>
    <n v="25"/>
    <x v="3"/>
  </r>
  <r>
    <n v="853"/>
    <n v="118"/>
    <n v="466"/>
    <n v="3"/>
    <n v="1398"/>
    <x v="15"/>
    <x v="14"/>
    <n v="188"/>
    <x v="0"/>
    <n v="252.76271186440678"/>
    <n v="0.84362636625762755"/>
    <x v="0"/>
    <d v="2022-08-28T00:00:00"/>
    <n v="179"/>
    <n v="22"/>
    <x v="4"/>
  </r>
  <r>
    <n v="854"/>
    <n v="207"/>
    <n v="57"/>
    <n v="2"/>
    <n v="114"/>
    <x v="314"/>
    <x v="13"/>
    <n v="152"/>
    <x v="0"/>
    <n v="252.76271186440678"/>
    <n v="-0.7744920539126936"/>
    <x v="68"/>
    <d v="2022-08-18T00:00:00"/>
    <n v="553"/>
    <n v="22"/>
    <x v="1"/>
  </r>
  <r>
    <n v="855"/>
    <n v="239"/>
    <n v="397"/>
    <n v="2"/>
    <n v="794"/>
    <x v="48"/>
    <x v="6"/>
    <n v="65"/>
    <x v="9"/>
    <n v="263.25423728813558"/>
    <n v="0.50804790110739129"/>
    <x v="33"/>
    <d v="2022-03-03T00:00:00"/>
    <n v="775"/>
    <n v="28"/>
    <x v="3"/>
  </r>
  <r>
    <n v="856"/>
    <n v="367"/>
    <n v="289"/>
    <n v="1"/>
    <n v="289"/>
    <x v="146"/>
    <x v="1"/>
    <n v="281"/>
    <x v="19"/>
    <n v="286.92307692307691"/>
    <n v="7.238605898123307E-3"/>
    <x v="40"/>
    <d v="2022-05-30T00:00:00"/>
    <n v="330"/>
    <n v="25"/>
    <x v="0"/>
  </r>
  <r>
    <n v="857"/>
    <n v="87"/>
    <n v="191"/>
    <n v="3"/>
    <n v="573"/>
    <x v="30"/>
    <x v="18"/>
    <n v="430"/>
    <x v="7"/>
    <n v="249.02380952380952"/>
    <n v="-0.23300506740606175"/>
    <x v="7"/>
    <d v="2022-08-26T00:00:00"/>
    <n v="326"/>
    <n v="22"/>
    <x v="4"/>
  </r>
  <r>
    <n v="858"/>
    <n v="309"/>
    <n v="244"/>
    <n v="3"/>
    <n v="732"/>
    <x v="262"/>
    <x v="19"/>
    <n v="299"/>
    <x v="17"/>
    <n v="267.85483870967744"/>
    <n v="-8.9058830613596762E-2"/>
    <x v="27"/>
    <d v="2022-04-15T00:00:00"/>
    <n v="708"/>
    <n v="27"/>
    <x v="3"/>
  </r>
  <r>
    <n v="859"/>
    <n v="271"/>
    <n v="392"/>
    <n v="3"/>
    <n v="1176"/>
    <x v="130"/>
    <x v="11"/>
    <n v="132"/>
    <x v="11"/>
    <n v="262.63492063492066"/>
    <n v="0.49256617913695133"/>
    <x v="47"/>
    <d v="2022-02-09T00:00:00"/>
    <n v="502"/>
    <n v="29"/>
    <x v="3"/>
  </r>
  <r>
    <n v="860"/>
    <n v="354"/>
    <n v="493"/>
    <n v="2"/>
    <n v="986"/>
    <x v="413"/>
    <x v="16"/>
    <n v="68"/>
    <x v="8"/>
    <n v="271.18181818181819"/>
    <n v="0.81796848809922884"/>
    <x v="14"/>
    <d v="2022-11-17T00:00:00"/>
    <n v="438"/>
    <n v="20"/>
    <x v="0"/>
  </r>
  <r>
    <n v="861"/>
    <n v="266"/>
    <n v="339"/>
    <n v="5"/>
    <n v="1695"/>
    <x v="362"/>
    <x v="1"/>
    <n v="42"/>
    <x v="6"/>
    <n v="258.5128205128205"/>
    <n v="0.31134695496925224"/>
    <x v="6"/>
    <d v="2022-08-10T00:00:00"/>
    <n v="575"/>
    <n v="23"/>
    <x v="4"/>
  </r>
  <r>
    <n v="862"/>
    <n v="441"/>
    <n v="316"/>
    <n v="4"/>
    <n v="1264"/>
    <x v="300"/>
    <x v="14"/>
    <n v="488"/>
    <x v="8"/>
    <n v="271.18181818181819"/>
    <n v="0.16526986255447529"/>
    <x v="14"/>
    <d v="2022-06-26T00:00:00"/>
    <n v="672"/>
    <n v="24"/>
    <x v="1"/>
  </r>
  <r>
    <n v="863"/>
    <n v="245"/>
    <n v="284"/>
    <n v="4"/>
    <n v="1136"/>
    <x v="204"/>
    <x v="7"/>
    <n v="324"/>
    <x v="0"/>
    <n v="252.76271186440678"/>
    <n v="0.12358345068061416"/>
    <x v="0"/>
    <d v="2022-07-19T00:00:00"/>
    <n v="644"/>
    <n v="23"/>
    <x v="0"/>
  </r>
  <r>
    <n v="864"/>
    <n v="369"/>
    <n v="206"/>
    <n v="4"/>
    <n v="824"/>
    <x v="265"/>
    <x v="9"/>
    <n v="346"/>
    <x v="15"/>
    <n v="294.95238095238096"/>
    <n v="-0.30158217629964479"/>
    <x v="41"/>
    <d v="2022-03-16T00:00:00"/>
    <n v="496"/>
    <n v="28"/>
    <x v="2"/>
  </r>
  <r>
    <n v="865"/>
    <n v="176"/>
    <n v="217"/>
    <n v="4"/>
    <n v="868"/>
    <x v="414"/>
    <x v="4"/>
    <n v="313"/>
    <x v="0"/>
    <n v="252.76271186440678"/>
    <n v="-0.14148729296586871"/>
    <x v="0"/>
    <d v="2022-12-01T00:00:00"/>
    <n v="239"/>
    <n v="19"/>
    <x v="0"/>
  </r>
  <r>
    <n v="866"/>
    <n v="467"/>
    <n v="72"/>
    <n v="2"/>
    <n v="144"/>
    <x v="415"/>
    <x v="5"/>
    <n v="233"/>
    <x v="3"/>
    <n v="265.47674418604652"/>
    <n v="-0.72878980333756727"/>
    <x v="3"/>
    <d v="2022-02-24T00:00:00"/>
    <n v="434"/>
    <n v="28"/>
    <x v="4"/>
  </r>
  <r>
    <n v="867"/>
    <n v="237"/>
    <n v="121"/>
    <n v="3"/>
    <n v="363"/>
    <x v="416"/>
    <x v="18"/>
    <n v="77"/>
    <x v="17"/>
    <n v="267.85483870967744"/>
    <n v="-0.54826278075510326"/>
    <x v="27"/>
    <d v="2022-03-24T00:00:00"/>
    <n v="596"/>
    <n v="27"/>
    <x v="2"/>
  </r>
  <r>
    <n v="868"/>
    <n v="300"/>
    <n v="140"/>
    <n v="4"/>
    <n v="560"/>
    <x v="321"/>
    <x v="9"/>
    <n v="107"/>
    <x v="0"/>
    <n v="252.76271186440678"/>
    <n v="-0.44612083417152815"/>
    <x v="0"/>
    <d v="2022-07-02T00:00:00"/>
    <n v="573"/>
    <n v="24"/>
    <x v="4"/>
  </r>
  <r>
    <n v="869"/>
    <n v="137"/>
    <n v="295"/>
    <n v="2"/>
    <n v="590"/>
    <x v="417"/>
    <x v="13"/>
    <n v="375"/>
    <x v="12"/>
    <n v="274.16279069767444"/>
    <n v="7.6003053694121636E-2"/>
    <x v="18"/>
    <d v="2022-04-23T00:00:00"/>
    <n v="437"/>
    <n v="26"/>
    <x v="2"/>
  </r>
  <r>
    <n v="870"/>
    <n v="194"/>
    <n v="325"/>
    <n v="4"/>
    <n v="1300"/>
    <x v="407"/>
    <x v="12"/>
    <n v="62"/>
    <x v="1"/>
    <n v="264.8679245283019"/>
    <n v="0.22702664197179079"/>
    <x v="69"/>
    <d v="2022-04-20T00:00:00"/>
    <n v="648"/>
    <n v="26"/>
    <x v="2"/>
  </r>
  <r>
    <n v="871"/>
    <n v="215"/>
    <n v="147"/>
    <n v="3"/>
    <n v="441"/>
    <x v="77"/>
    <x v="5"/>
    <n v="368"/>
    <x v="5"/>
    <n v="268.60344827586209"/>
    <n v="-0.45272482187560181"/>
    <x v="5"/>
    <d v="2022-11-07T00:00:00"/>
    <n v="301"/>
    <n v="20"/>
    <x v="0"/>
  </r>
  <r>
    <n v="872"/>
    <n v="307"/>
    <n v="419"/>
    <n v="1"/>
    <n v="419"/>
    <x v="81"/>
    <x v="17"/>
    <n v="64"/>
    <x v="11"/>
    <n v="262.63492063492066"/>
    <n v="0.59537048229179246"/>
    <x v="17"/>
    <d v="2022-05-26T00:00:00"/>
    <n v="482"/>
    <n v="25"/>
    <x v="0"/>
  </r>
  <r>
    <n v="873"/>
    <n v="424"/>
    <n v="457"/>
    <n v="1"/>
    <n v="457"/>
    <x v="26"/>
    <x v="10"/>
    <n v="286"/>
    <x v="2"/>
    <n v="283.468085106383"/>
    <n v="0.61217443518726999"/>
    <x v="31"/>
    <d v="2022-01-02T00:00:00"/>
    <n v="536"/>
    <n v="30"/>
    <x v="4"/>
  </r>
  <r>
    <n v="874"/>
    <n v="439"/>
    <n v="392"/>
    <n v="2"/>
    <n v="784"/>
    <x v="414"/>
    <x v="7"/>
    <n v="74"/>
    <x v="5"/>
    <n v="268.60344827586209"/>
    <n v="0.45940047499839509"/>
    <x v="28"/>
    <d v="2022-10-23T00:00:00"/>
    <n v="278"/>
    <n v="20"/>
    <x v="2"/>
  </r>
  <r>
    <n v="875"/>
    <n v="83"/>
    <n v="282"/>
    <n v="5"/>
    <n v="1410"/>
    <x v="418"/>
    <x v="4"/>
    <n v="6"/>
    <x v="5"/>
    <n v="268.60344827586209"/>
    <n v="4.9874831503947448E-2"/>
    <x v="32"/>
    <d v="2022-05-29T00:00:00"/>
    <n v="260"/>
    <n v="25"/>
    <x v="3"/>
  </r>
  <r>
    <n v="876"/>
    <n v="329"/>
    <n v="265"/>
    <n v="2"/>
    <n v="530"/>
    <x v="152"/>
    <x v="14"/>
    <n v="258"/>
    <x v="1"/>
    <n v="264.8679245283019"/>
    <n v="4.9864653084474853E-4"/>
    <x v="64"/>
    <d v="2022-06-05T00:00:00"/>
    <n v="696"/>
    <n v="25"/>
    <x v="3"/>
  </r>
  <r>
    <n v="877"/>
    <n v="91"/>
    <n v="146"/>
    <n v="1"/>
    <n v="146"/>
    <x v="179"/>
    <x v="16"/>
    <n v="138"/>
    <x v="11"/>
    <n v="262.63492063492066"/>
    <n v="-0.44409524960715585"/>
    <x v="47"/>
    <d v="2022-06-11T00:00:00"/>
    <n v="299"/>
    <n v="25"/>
    <x v="3"/>
  </r>
  <r>
    <n v="878"/>
    <n v="296"/>
    <n v="58"/>
    <n v="2"/>
    <n v="116"/>
    <x v="419"/>
    <x v="0"/>
    <n v="419"/>
    <x v="18"/>
    <n v="255.11627906976744"/>
    <n v="-0.7726526891522334"/>
    <x v="34"/>
    <d v="2022-11-04T00:00:00"/>
    <n v="532"/>
    <n v="20"/>
    <x v="4"/>
  </r>
  <r>
    <n v="879"/>
    <n v="437"/>
    <n v="379"/>
    <n v="2"/>
    <n v="758"/>
    <x v="34"/>
    <x v="17"/>
    <n v="148"/>
    <x v="8"/>
    <n v="271.18181818181819"/>
    <n v="0.39758632249413339"/>
    <x v="48"/>
    <d v="2022-05-19T00:00:00"/>
    <n v="681"/>
    <n v="25"/>
    <x v="2"/>
  </r>
  <r>
    <n v="880"/>
    <n v="193"/>
    <n v="201"/>
    <n v="4"/>
    <n v="804"/>
    <x v="334"/>
    <x v="6"/>
    <n v="105"/>
    <x v="1"/>
    <n v="264.8679245283019"/>
    <n v="-0.24113121527283088"/>
    <x v="69"/>
    <d v="2022-12-23T00:00:00"/>
    <n v="285"/>
    <n v="18"/>
    <x v="0"/>
  </r>
  <r>
    <n v="881"/>
    <n v="144"/>
    <n v="337"/>
    <n v="3"/>
    <n v="1011"/>
    <x v="103"/>
    <x v="16"/>
    <n v="365"/>
    <x v="3"/>
    <n v="265.47674418604652"/>
    <n v="0.2694143927116639"/>
    <x v="29"/>
    <d v="2022-10-07T00:00:00"/>
    <n v="198"/>
    <n v="21"/>
    <x v="1"/>
  </r>
  <r>
    <n v="882"/>
    <n v="27"/>
    <n v="160"/>
    <n v="1"/>
    <n v="160"/>
    <x v="162"/>
    <x v="8"/>
    <n v="416"/>
    <x v="3"/>
    <n v="265.47674418604652"/>
    <n v="-0.39731067408348297"/>
    <x v="16"/>
    <d v="2022-05-22T00:00:00"/>
    <n v="573"/>
    <n v="25"/>
    <x v="4"/>
  </r>
  <r>
    <n v="883"/>
    <n v="375"/>
    <n v="197"/>
    <n v="5"/>
    <n v="985"/>
    <x v="27"/>
    <x v="7"/>
    <n v="315"/>
    <x v="3"/>
    <n v="265.47674418604652"/>
    <n v="-0.25793876746528843"/>
    <x v="3"/>
    <d v="2022-07-05T00:00:00"/>
    <n v="621"/>
    <n v="24"/>
    <x v="0"/>
  </r>
  <r>
    <n v="884"/>
    <n v="453"/>
    <n v="437"/>
    <n v="2"/>
    <n v="874"/>
    <x v="11"/>
    <x v="17"/>
    <n v="81"/>
    <x v="3"/>
    <n v="265.47674418604652"/>
    <n v="0.64609522140948705"/>
    <x v="19"/>
    <d v="2022-09-21T00:00:00"/>
    <n v="569"/>
    <n v="21"/>
    <x v="2"/>
  </r>
  <r>
    <n v="885"/>
    <n v="388"/>
    <n v="205"/>
    <n v="2"/>
    <n v="410"/>
    <x v="358"/>
    <x v="13"/>
    <n v="262"/>
    <x v="6"/>
    <n v="258.5128205128205"/>
    <n v="-0.20700257885340201"/>
    <x v="6"/>
    <d v="2022-08-05T00:00:00"/>
    <n v="626"/>
    <n v="23"/>
    <x v="4"/>
  </r>
  <r>
    <n v="886"/>
    <n v="312"/>
    <n v="476"/>
    <n v="2"/>
    <n v="952"/>
    <x v="367"/>
    <x v="16"/>
    <n v="239"/>
    <x v="16"/>
    <n v="300.31818181818181"/>
    <n v="0.58498562131073117"/>
    <x v="51"/>
    <d v="2022-07-25T00:00:00"/>
    <n v="346"/>
    <n v="23"/>
    <x v="0"/>
  </r>
  <r>
    <n v="887"/>
    <n v="486"/>
    <n v="230"/>
    <n v="2"/>
    <n v="460"/>
    <x v="267"/>
    <x v="1"/>
    <n v="358"/>
    <x v="1"/>
    <n v="264.8679245283019"/>
    <n v="-0.13164268414304037"/>
    <x v="1"/>
    <d v="2022-07-29T00:00:00"/>
    <n v="436"/>
    <n v="23"/>
    <x v="3"/>
  </r>
  <r>
    <n v="888"/>
    <n v="295"/>
    <n v="219"/>
    <n v="5"/>
    <n v="1095"/>
    <x v="153"/>
    <x v="11"/>
    <n v="331"/>
    <x v="2"/>
    <n v="283.468085106383"/>
    <n v="-0.22742625534789462"/>
    <x v="36"/>
    <d v="2022-09-09T00:00:00"/>
    <n v="352"/>
    <n v="22"/>
    <x v="0"/>
  </r>
  <r>
    <n v="889"/>
    <n v="1"/>
    <n v="206"/>
    <n v="3"/>
    <n v="618"/>
    <x v="285"/>
    <x v="5"/>
    <n v="31"/>
    <x v="18"/>
    <n v="255.11627906976744"/>
    <n v="-0.1925250683682771"/>
    <x v="72"/>
    <d v="2022-01-19T00:00:00"/>
    <n v="406"/>
    <n v="29"/>
    <x v="3"/>
  </r>
  <r>
    <n v="890"/>
    <n v="347"/>
    <n v="343"/>
    <n v="3"/>
    <n v="1029"/>
    <x v="420"/>
    <x v="2"/>
    <n v="74"/>
    <x v="3"/>
    <n v="265.47674418604652"/>
    <n v="0.29201524243353338"/>
    <x v="16"/>
    <d v="2022-10-23T00:00:00"/>
    <n v="80"/>
    <n v="20"/>
    <x v="2"/>
  </r>
  <r>
    <n v="891"/>
    <n v="308"/>
    <n v="147"/>
    <n v="2"/>
    <n v="294"/>
    <x v="207"/>
    <x v="11"/>
    <n v="80"/>
    <x v="17"/>
    <n v="267.85483870967744"/>
    <n v="-0.45119527909917512"/>
    <x v="35"/>
    <d v="2022-03-03T00:00:00"/>
    <n v="638"/>
    <n v="28"/>
    <x v="1"/>
  </r>
  <r>
    <n v="892"/>
    <n v="52"/>
    <n v="423"/>
    <n v="3"/>
    <n v="1269"/>
    <x v="336"/>
    <x v="6"/>
    <n v="496"/>
    <x v="1"/>
    <n v="264.8679245283019"/>
    <n v="0.59702236785866925"/>
    <x v="1"/>
    <d v="2022-11-02T00:00:00"/>
    <n v="511"/>
    <n v="20"/>
    <x v="3"/>
  </r>
  <r>
    <n v="893"/>
    <n v="75"/>
    <n v="494"/>
    <n v="4"/>
    <n v="1976"/>
    <x v="421"/>
    <x v="3"/>
    <n v="477"/>
    <x v="2"/>
    <n v="283.468085106383"/>
    <n v="0.7427005929595436"/>
    <x v="36"/>
    <d v="2022-06-26T00:00:00"/>
    <n v="292"/>
    <n v="24"/>
    <x v="0"/>
  </r>
  <r>
    <n v="894"/>
    <n v="148"/>
    <n v="270"/>
    <n v="2"/>
    <n v="540"/>
    <x v="292"/>
    <x v="5"/>
    <n v="196"/>
    <x v="5"/>
    <n v="268.60344827586209"/>
    <n v="5.199306759098743E-3"/>
    <x v="5"/>
    <d v="2022-10-01T00:00:00"/>
    <n v="371"/>
    <n v="21"/>
    <x v="2"/>
  </r>
  <r>
    <n v="895"/>
    <n v="481"/>
    <n v="470"/>
    <n v="2"/>
    <n v="940"/>
    <x v="422"/>
    <x v="1"/>
    <n v="400"/>
    <x v="14"/>
    <n v="273.72549019607845"/>
    <n v="0.71704871060171915"/>
    <x v="22"/>
    <d v="2022-07-23T00:00:00"/>
    <n v="336"/>
    <n v="23"/>
    <x v="1"/>
  </r>
  <r>
    <n v="896"/>
    <n v="194"/>
    <n v="278"/>
    <n v="4"/>
    <n v="1112"/>
    <x v="369"/>
    <x v="9"/>
    <n v="271"/>
    <x v="1"/>
    <n v="264.8679245283019"/>
    <n v="4.9579712209716353E-2"/>
    <x v="69"/>
    <d v="2022-11-27T00:00:00"/>
    <n v="394"/>
    <n v="19"/>
    <x v="1"/>
  </r>
  <r>
    <n v="897"/>
    <n v="422"/>
    <n v="244"/>
    <n v="3"/>
    <n v="732"/>
    <x v="243"/>
    <x v="5"/>
    <n v="265"/>
    <x v="7"/>
    <n v="249.02380952380952"/>
    <n v="-2.0174012811932318E-2"/>
    <x v="59"/>
    <d v="2022-07-14T00:00:00"/>
    <n v="614"/>
    <n v="24"/>
    <x v="0"/>
  </r>
  <r>
    <n v="898"/>
    <n v="52"/>
    <n v="142"/>
    <n v="3"/>
    <n v="426"/>
    <x v="363"/>
    <x v="10"/>
    <n v="366"/>
    <x v="1"/>
    <n v="264.8679245283019"/>
    <n v="-0.46388374412309452"/>
    <x v="1"/>
    <d v="2022-09-23T00:00:00"/>
    <n v="102"/>
    <n v="21"/>
    <x v="0"/>
  </r>
  <r>
    <n v="899"/>
    <n v="73"/>
    <n v="160"/>
    <n v="4"/>
    <n v="640"/>
    <x v="400"/>
    <x v="4"/>
    <n v="302"/>
    <x v="16"/>
    <n v="300.31818181818181"/>
    <n v="-0.46723172392916601"/>
    <x v="38"/>
    <d v="2022-10-25T00:00:00"/>
    <n v="304"/>
    <n v="20"/>
    <x v="2"/>
  </r>
  <r>
    <n v="900"/>
    <n v="208"/>
    <n v="476"/>
    <n v="5"/>
    <n v="2380"/>
    <x v="3"/>
    <x v="18"/>
    <n v="326"/>
    <x v="17"/>
    <n v="267.85483870967744"/>
    <n v="0.77708195339314745"/>
    <x v="70"/>
    <d v="2022-04-04T00:00:00"/>
    <n v="607"/>
    <n v="27"/>
    <x v="2"/>
  </r>
  <r>
    <n v="901"/>
    <n v="458"/>
    <n v="343"/>
    <n v="3"/>
    <n v="1029"/>
    <x v="186"/>
    <x v="12"/>
    <n v="282"/>
    <x v="3"/>
    <n v="265.47674418604652"/>
    <n v="0.29201524243353338"/>
    <x v="3"/>
    <d v="2022-06-23T00:00:00"/>
    <n v="270"/>
    <n v="24"/>
    <x v="0"/>
  </r>
  <r>
    <n v="902"/>
    <n v="444"/>
    <n v="328"/>
    <n v="3"/>
    <n v="984"/>
    <x v="246"/>
    <x v="19"/>
    <n v="292"/>
    <x v="9"/>
    <n v="263.25423728813558"/>
    <n v="0.24594385784187489"/>
    <x v="33"/>
    <d v="2022-02-16T00:00:00"/>
    <n v="494"/>
    <n v="29"/>
    <x v="2"/>
  </r>
  <r>
    <n v="903"/>
    <n v="369"/>
    <n v="379"/>
    <n v="5"/>
    <n v="1895"/>
    <x v="81"/>
    <x v="16"/>
    <n v="267"/>
    <x v="15"/>
    <n v="294.95238095238096"/>
    <n v="0.28495318049725538"/>
    <x v="41"/>
    <d v="2022-12-15T00:00:00"/>
    <n v="279"/>
    <n v="19"/>
    <x v="2"/>
  </r>
  <r>
    <n v="904"/>
    <n v="6"/>
    <n v="70"/>
    <n v="5"/>
    <n v="350"/>
    <x v="323"/>
    <x v="4"/>
    <n v="433"/>
    <x v="12"/>
    <n v="274.16279069767444"/>
    <n v="-0.74467724149631009"/>
    <x v="50"/>
    <d v="2022-09-28T00:00:00"/>
    <n v="532"/>
    <n v="21"/>
    <x v="4"/>
  </r>
  <r>
    <n v="905"/>
    <n v="318"/>
    <n v="280"/>
    <n v="1"/>
    <n v="280"/>
    <x v="302"/>
    <x v="1"/>
    <n v="382"/>
    <x v="15"/>
    <n v="294.95238095238096"/>
    <n v="-5.0694220213109542E-2"/>
    <x v="41"/>
    <d v="2022-10-16T00:00:00"/>
    <n v="363"/>
    <n v="21"/>
    <x v="1"/>
  </r>
  <r>
    <n v="906"/>
    <n v="269"/>
    <n v="315"/>
    <n v="1"/>
    <n v="315"/>
    <x v="335"/>
    <x v="2"/>
    <n v="41"/>
    <x v="0"/>
    <n v="252.76271186440678"/>
    <n v="0.2462281231140615"/>
    <x v="45"/>
    <d v="2022-10-08T00:00:00"/>
    <n v="513"/>
    <n v="21"/>
    <x v="2"/>
  </r>
  <r>
    <n v="907"/>
    <n v="55"/>
    <n v="353"/>
    <n v="1"/>
    <n v="353"/>
    <x v="152"/>
    <x v="19"/>
    <n v="129"/>
    <x v="18"/>
    <n v="255.11627906976744"/>
    <n v="0.38368277119416594"/>
    <x v="61"/>
    <d v="2022-11-03T00:00:00"/>
    <n v="545"/>
    <n v="20"/>
    <x v="1"/>
  </r>
  <r>
    <n v="908"/>
    <n v="327"/>
    <n v="342"/>
    <n v="2"/>
    <n v="684"/>
    <x v="328"/>
    <x v="1"/>
    <n v="335"/>
    <x v="19"/>
    <n v="286.92307692307691"/>
    <n v="0.19195710455764092"/>
    <x v="73"/>
    <d v="2022-02-27T00:00:00"/>
    <n v="665"/>
    <n v="28"/>
    <x v="0"/>
  </r>
  <r>
    <n v="909"/>
    <n v="364"/>
    <n v="299"/>
    <n v="3"/>
    <n v="897"/>
    <x v="261"/>
    <x v="14"/>
    <n v="194"/>
    <x v="0"/>
    <n v="252.76271186440678"/>
    <n v="0.18292764701937902"/>
    <x v="45"/>
    <d v="2022-12-29T00:00:00"/>
    <n v="8"/>
    <n v="18"/>
    <x v="2"/>
  </r>
  <r>
    <n v="910"/>
    <n v="378"/>
    <n v="397"/>
    <n v="1"/>
    <n v="397"/>
    <x v="67"/>
    <x v="5"/>
    <n v="56"/>
    <x v="5"/>
    <n v="268.60344827586209"/>
    <n v="0.47801527697541557"/>
    <x v="5"/>
    <d v="2022-04-11T00:00:00"/>
    <n v="338"/>
    <n v="27"/>
    <x v="4"/>
  </r>
  <r>
    <n v="911"/>
    <n v="462"/>
    <n v="231"/>
    <n v="2"/>
    <n v="462"/>
    <x v="342"/>
    <x v="18"/>
    <n v="493"/>
    <x v="13"/>
    <n v="258.375"/>
    <n v="-0.10595065312046448"/>
    <x v="20"/>
    <d v="2022-10-21T00:00:00"/>
    <n v="95"/>
    <n v="20"/>
    <x v="3"/>
  </r>
  <r>
    <n v="912"/>
    <n v="89"/>
    <n v="120"/>
    <n v="5"/>
    <n v="600"/>
    <x v="423"/>
    <x v="19"/>
    <n v="222"/>
    <x v="17"/>
    <n v="267.85483870967744"/>
    <n v="-0.5519961462034082"/>
    <x v="27"/>
    <d v="2022-05-13T00:00:00"/>
    <n v="268"/>
    <n v="26"/>
    <x v="3"/>
  </r>
  <r>
    <n v="913"/>
    <n v="465"/>
    <n v="177"/>
    <n v="1"/>
    <n v="177"/>
    <x v="381"/>
    <x v="8"/>
    <n v="167"/>
    <x v="9"/>
    <n v="263.25423728813558"/>
    <n v="-0.32764614988411023"/>
    <x v="9"/>
    <d v="2022-01-02T00:00:00"/>
    <n v="559"/>
    <n v="30"/>
    <x v="0"/>
  </r>
  <r>
    <n v="914"/>
    <n v="208"/>
    <n v="412"/>
    <n v="4"/>
    <n v="1648"/>
    <x v="407"/>
    <x v="6"/>
    <n v="212"/>
    <x v="17"/>
    <n v="267.85483870967744"/>
    <n v="0.53814656470163169"/>
    <x v="70"/>
    <d v="2022-09-11T00:00:00"/>
    <n v="504"/>
    <n v="22"/>
    <x v="0"/>
  </r>
  <r>
    <n v="915"/>
    <n v="357"/>
    <n v="279"/>
    <n v="2"/>
    <n v="558"/>
    <x v="12"/>
    <x v="15"/>
    <n v="499"/>
    <x v="10"/>
    <n v="271.74545454545455"/>
    <n v="2.6696105981533602E-2"/>
    <x v="37"/>
    <d v="2022-08-25T00:00:00"/>
    <n v="468"/>
    <n v="22"/>
    <x v="1"/>
  </r>
  <r>
    <n v="916"/>
    <n v="416"/>
    <n v="472"/>
    <n v="1"/>
    <n v="472"/>
    <x v="424"/>
    <x v="19"/>
    <n v="401"/>
    <x v="6"/>
    <n v="258.5128205128205"/>
    <n v="0.82582820868875229"/>
    <x v="6"/>
    <d v="2022-10-22T00:00:00"/>
    <n v="483"/>
    <n v="20"/>
    <x v="2"/>
  </r>
  <r>
    <n v="917"/>
    <n v="374"/>
    <n v="52"/>
    <n v="3"/>
    <n v="156"/>
    <x v="425"/>
    <x v="18"/>
    <n v="463"/>
    <x v="7"/>
    <n v="249.02380952380952"/>
    <n v="-0.79118462568123149"/>
    <x v="77"/>
    <d v="2022-11-04T00:00:00"/>
    <n v="157"/>
    <n v="20"/>
    <x v="3"/>
  </r>
  <r>
    <n v="918"/>
    <n v="145"/>
    <n v="144"/>
    <n v="5"/>
    <n v="720"/>
    <x v="299"/>
    <x v="0"/>
    <n v="347"/>
    <x v="4"/>
    <n v="250.48780487804879"/>
    <n v="-0.42512171372930874"/>
    <x v="75"/>
    <d v="2022-01-27T00:00:00"/>
    <n v="724"/>
    <n v="29"/>
    <x v="4"/>
  </r>
  <r>
    <n v="919"/>
    <n v="289"/>
    <n v="258"/>
    <n v="2"/>
    <n v="516"/>
    <x v="221"/>
    <x v="1"/>
    <n v="54"/>
    <x v="5"/>
    <n v="268.60344827586209"/>
    <n v="-3.9476217985750184E-2"/>
    <x v="28"/>
    <d v="2022-10-13T00:00:00"/>
    <n v="545"/>
    <n v="21"/>
    <x v="1"/>
  </r>
  <r>
    <n v="920"/>
    <n v="173"/>
    <n v="173"/>
    <n v="2"/>
    <n v="346"/>
    <x v="426"/>
    <x v="18"/>
    <n v="246"/>
    <x v="5"/>
    <n v="268.60344827586209"/>
    <n v="-0.35592785159509599"/>
    <x v="5"/>
    <d v="2022-09-01T00:00:00"/>
    <n v="292"/>
    <n v="22"/>
    <x v="0"/>
  </r>
  <r>
    <n v="921"/>
    <n v="390"/>
    <n v="494"/>
    <n v="3"/>
    <n v="1482"/>
    <x v="41"/>
    <x v="11"/>
    <n v="65"/>
    <x v="5"/>
    <n v="268.60344827586209"/>
    <n v="0.83914243532961019"/>
    <x v="32"/>
    <d v="2022-03-03T00:00:00"/>
    <n v="573"/>
    <n v="28"/>
    <x v="3"/>
  </r>
  <r>
    <n v="922"/>
    <n v="482"/>
    <n v="198"/>
    <n v="2"/>
    <n v="396"/>
    <x v="91"/>
    <x v="18"/>
    <n v="44"/>
    <x v="18"/>
    <n v="255.11627906976744"/>
    <n v="-0.22388331814038287"/>
    <x v="34"/>
    <d v="2022-05-20T00:00:00"/>
    <n v="496"/>
    <n v="25"/>
    <x v="1"/>
  </r>
  <r>
    <n v="923"/>
    <n v="465"/>
    <n v="71"/>
    <n v="5"/>
    <n v="355"/>
    <x v="156"/>
    <x v="8"/>
    <n v="321"/>
    <x v="9"/>
    <n v="263.25423728813558"/>
    <n v="-0.73029873808910639"/>
    <x v="9"/>
    <d v="2022-07-14T00:00:00"/>
    <n v="497"/>
    <n v="24"/>
    <x v="4"/>
  </r>
  <r>
    <n v="924"/>
    <n v="114"/>
    <n v="228"/>
    <n v="2"/>
    <n v="456"/>
    <x v="149"/>
    <x v="14"/>
    <n v="50"/>
    <x v="11"/>
    <n v="262.63492063492066"/>
    <n v="-0.13187477335912012"/>
    <x v="47"/>
    <d v="2022-01-15T00:00:00"/>
    <n v="599"/>
    <n v="30"/>
    <x v="0"/>
  </r>
  <r>
    <n v="925"/>
    <n v="46"/>
    <n v="290"/>
    <n v="3"/>
    <n v="870"/>
    <x v="194"/>
    <x v="5"/>
    <n v="460"/>
    <x v="9"/>
    <n v="263.25423728813558"/>
    <n v="0.10159670357970652"/>
    <x v="55"/>
    <d v="2022-09-17T00:00:00"/>
    <n v="238"/>
    <n v="22"/>
    <x v="2"/>
  </r>
  <r>
    <n v="926"/>
    <n v="222"/>
    <n v="168"/>
    <n v="3"/>
    <n v="504"/>
    <x v="113"/>
    <x v="13"/>
    <n v="79"/>
    <x v="15"/>
    <n v="294.95238095238096"/>
    <n v="-0.43041653212786568"/>
    <x v="23"/>
    <d v="2022-06-04T00:00:00"/>
    <n v="597"/>
    <n v="25"/>
    <x v="4"/>
  </r>
  <r>
    <n v="927"/>
    <n v="210"/>
    <n v="374"/>
    <n v="2"/>
    <n v="748"/>
    <x v="268"/>
    <x v="8"/>
    <n v="209"/>
    <x v="19"/>
    <n v="286.92307692307691"/>
    <n v="0.30348525469168908"/>
    <x v="40"/>
    <d v="2022-03-08T00:00:00"/>
    <n v="424"/>
    <n v="28"/>
    <x v="2"/>
  </r>
  <r>
    <n v="928"/>
    <n v="399"/>
    <n v="67"/>
    <n v="2"/>
    <n v="134"/>
    <x v="203"/>
    <x v="18"/>
    <n v="451"/>
    <x v="16"/>
    <n v="300.31818181818181"/>
    <n v="-0.77690328439533829"/>
    <x v="24"/>
    <d v="2022-01-23T00:00:00"/>
    <n v="367"/>
    <n v="29"/>
    <x v="2"/>
  </r>
  <r>
    <n v="929"/>
    <n v="498"/>
    <n v="244"/>
    <n v="2"/>
    <n v="488"/>
    <x v="427"/>
    <x v="3"/>
    <n v="49"/>
    <x v="15"/>
    <n v="294.95238095238096"/>
    <n v="-0.17274782047142401"/>
    <x v="41"/>
    <d v="2022-04-21T00:00:00"/>
    <n v="566"/>
    <n v="26"/>
    <x v="4"/>
  </r>
  <r>
    <n v="930"/>
    <n v="170"/>
    <n v="312"/>
    <n v="1"/>
    <n v="312"/>
    <x v="428"/>
    <x v="11"/>
    <n v="162"/>
    <x v="17"/>
    <n v="267.85483870967744"/>
    <n v="0.16481001987113864"/>
    <x v="70"/>
    <d v="2022-03-19T00:00:00"/>
    <n v="433"/>
    <n v="27"/>
    <x v="4"/>
  </r>
  <r>
    <n v="931"/>
    <n v="205"/>
    <n v="212"/>
    <n v="4"/>
    <n v="848"/>
    <x v="382"/>
    <x v="9"/>
    <n v="414"/>
    <x v="3"/>
    <n v="265.47674418604652"/>
    <n v="-0.20143664316061494"/>
    <x v="3"/>
    <d v="2022-08-21T00:00:00"/>
    <n v="226"/>
    <n v="22"/>
    <x v="1"/>
  </r>
  <r>
    <n v="932"/>
    <n v="188"/>
    <n v="233"/>
    <n v="2"/>
    <n v="466"/>
    <x v="55"/>
    <x v="10"/>
    <n v="445"/>
    <x v="15"/>
    <n v="294.95238095238096"/>
    <n v="-0.21004197610590902"/>
    <x v="74"/>
    <d v="2022-04-25T00:00:00"/>
    <n v="538"/>
    <n v="26"/>
    <x v="2"/>
  </r>
  <r>
    <n v="933"/>
    <n v="246"/>
    <n v="400"/>
    <n v="4"/>
    <n v="1600"/>
    <x v="8"/>
    <x v="15"/>
    <n v="191"/>
    <x v="11"/>
    <n v="262.63492063492066"/>
    <n v="0.52302671340505236"/>
    <x v="21"/>
    <d v="2022-11-01T00:00:00"/>
    <n v="510"/>
    <n v="20"/>
    <x v="3"/>
  </r>
  <r>
    <n v="934"/>
    <n v="187"/>
    <n v="168"/>
    <n v="3"/>
    <n v="504"/>
    <x v="76"/>
    <x v="14"/>
    <n v="126"/>
    <x v="3"/>
    <n v="265.47674418604652"/>
    <n v="-0.36717620778765714"/>
    <x v="16"/>
    <d v="2022-09-18T00:00:00"/>
    <n v="124"/>
    <n v="21"/>
    <x v="0"/>
  </r>
  <r>
    <n v="935"/>
    <n v="9"/>
    <n v="321"/>
    <n v="1"/>
    <n v="321"/>
    <x v="77"/>
    <x v="15"/>
    <n v="217"/>
    <x v="9"/>
    <n v="263.25423728813558"/>
    <n v="0.21935359258305431"/>
    <x v="43"/>
    <d v="2022-09-22T00:00:00"/>
    <n v="347"/>
    <n v="21"/>
    <x v="2"/>
  </r>
  <r>
    <n v="936"/>
    <n v="302"/>
    <n v="229"/>
    <n v="5"/>
    <n v="1145"/>
    <x v="126"/>
    <x v="4"/>
    <n v="42"/>
    <x v="15"/>
    <n v="294.95238095238096"/>
    <n v="-0.22360348724572165"/>
    <x v="41"/>
    <d v="2022-08-10T00:00:00"/>
    <n v="589"/>
    <n v="23"/>
    <x v="4"/>
  </r>
  <r>
    <n v="937"/>
    <n v="166"/>
    <n v="166"/>
    <n v="5"/>
    <n v="830"/>
    <x v="429"/>
    <x v="4"/>
    <n v="407"/>
    <x v="5"/>
    <n v="268.60344827586209"/>
    <n v="-0.38198857436292455"/>
    <x v="28"/>
    <d v="2022-03-01T00:00:00"/>
    <n v="631"/>
    <n v="28"/>
    <x v="1"/>
  </r>
  <r>
    <n v="938"/>
    <n v="329"/>
    <n v="71"/>
    <n v="2"/>
    <n v="142"/>
    <x v="430"/>
    <x v="4"/>
    <n v="117"/>
    <x v="1"/>
    <n v="264.8679245283019"/>
    <n v="-0.73194187206154726"/>
    <x v="64"/>
    <d v="2022-05-25T00:00:00"/>
    <n v="432"/>
    <n v="25"/>
    <x v="3"/>
  </r>
  <r>
    <n v="939"/>
    <n v="35"/>
    <n v="345"/>
    <n v="2"/>
    <n v="690"/>
    <x v="312"/>
    <x v="11"/>
    <n v="91"/>
    <x v="18"/>
    <n v="255.11627906976744"/>
    <n v="0.35232452142206006"/>
    <x v="34"/>
    <d v="2022-05-06T00:00:00"/>
    <n v="391"/>
    <n v="26"/>
    <x v="2"/>
  </r>
  <r>
    <n v="940"/>
    <n v="342"/>
    <n v="259"/>
    <n v="5"/>
    <n v="1295"/>
    <x v="6"/>
    <x v="9"/>
    <n v="380"/>
    <x v="4"/>
    <n v="250.48780487804879"/>
    <n v="3.3982473222979426E-2"/>
    <x v="25"/>
    <d v="2022-01-02T00:00:00"/>
    <n v="786"/>
    <n v="30"/>
    <x v="2"/>
  </r>
  <r>
    <n v="941"/>
    <n v="44"/>
    <n v="439"/>
    <n v="5"/>
    <n v="2195"/>
    <x v="297"/>
    <x v="6"/>
    <n v="469"/>
    <x v="15"/>
    <n v="294.95238095238096"/>
    <n v="0.48837584759444619"/>
    <x v="53"/>
    <d v="2022-04-08T00:00:00"/>
    <n v="349"/>
    <n v="27"/>
    <x v="2"/>
  </r>
  <r>
    <n v="942"/>
    <n v="128"/>
    <n v="246"/>
    <n v="4"/>
    <n v="984"/>
    <x v="132"/>
    <x v="2"/>
    <n v="479"/>
    <x v="10"/>
    <n v="271.74545454545455"/>
    <n v="-9.4741067844239302E-2"/>
    <x v="15"/>
    <d v="2022-08-20T00:00:00"/>
    <n v="517"/>
    <n v="22"/>
    <x v="2"/>
  </r>
  <r>
    <n v="943"/>
    <n v="447"/>
    <n v="118"/>
    <n v="3"/>
    <n v="354"/>
    <x v="209"/>
    <x v="8"/>
    <n v="9"/>
    <x v="9"/>
    <n v="263.25423728813558"/>
    <n v="-0.55176409992274011"/>
    <x v="33"/>
    <d v="2022-12-05T00:00:00"/>
    <n v="437"/>
    <n v="19"/>
    <x v="4"/>
  </r>
  <r>
    <n v="944"/>
    <n v="48"/>
    <n v="116"/>
    <n v="5"/>
    <n v="580"/>
    <x v="393"/>
    <x v="17"/>
    <n v="477"/>
    <x v="12"/>
    <n v="274.16279069767444"/>
    <n v="-0.57689371447959958"/>
    <x v="65"/>
    <d v="2022-06-26T00:00:00"/>
    <n v="296"/>
    <n v="24"/>
    <x v="0"/>
  </r>
  <r>
    <n v="945"/>
    <n v="415"/>
    <n v="307"/>
    <n v="3"/>
    <n v="921"/>
    <x v="89"/>
    <x v="18"/>
    <n v="498"/>
    <x v="14"/>
    <n v="273.72549019607845"/>
    <n v="0.12156160458452714"/>
    <x v="22"/>
    <d v="2022-06-09T00:00:00"/>
    <n v="569"/>
    <n v="25"/>
    <x v="3"/>
  </r>
  <r>
    <n v="946"/>
    <n v="298"/>
    <n v="84"/>
    <n v="5"/>
    <n v="420"/>
    <x v="165"/>
    <x v="2"/>
    <n v="93"/>
    <x v="18"/>
    <n v="255.11627906976744"/>
    <n v="-0.67073837739288966"/>
    <x v="67"/>
    <d v="2022-12-10T00:00:00"/>
    <n v="430"/>
    <n v="19"/>
    <x v="3"/>
  </r>
  <r>
    <n v="947"/>
    <n v="3"/>
    <n v="180"/>
    <n v="3"/>
    <n v="540"/>
    <x v="431"/>
    <x v="10"/>
    <n v="200"/>
    <x v="18"/>
    <n v="255.11627906976744"/>
    <n v="-0.29443938012762083"/>
    <x v="72"/>
    <d v="2022-08-10T00:00:00"/>
    <n v="157"/>
    <n v="23"/>
    <x v="0"/>
  </r>
  <r>
    <n v="948"/>
    <n v="60"/>
    <n v="334"/>
    <n v="1"/>
    <n v="334"/>
    <x v="41"/>
    <x v="17"/>
    <n v="381"/>
    <x v="7"/>
    <n v="249.02380952380952"/>
    <n v="0.34123721197055179"/>
    <x v="7"/>
    <d v="2022-06-02T00:00:00"/>
    <n v="482"/>
    <n v="25"/>
    <x v="0"/>
  </r>
  <r>
    <n v="949"/>
    <n v="59"/>
    <n v="234"/>
    <n v="2"/>
    <n v="468"/>
    <x v="422"/>
    <x v="6"/>
    <n v="18"/>
    <x v="0"/>
    <n v="252.76271186440678"/>
    <n v="-7.4230537115268613E-2"/>
    <x v="0"/>
    <d v="2022-01-17T00:00:00"/>
    <n v="523"/>
    <n v="30"/>
    <x v="3"/>
  </r>
  <r>
    <n v="950"/>
    <n v="119"/>
    <n v="426"/>
    <n v="1"/>
    <n v="426"/>
    <x v="309"/>
    <x v="7"/>
    <n v="327"/>
    <x v="2"/>
    <n v="283.468085106383"/>
    <n v="0.50281468137806784"/>
    <x v="31"/>
    <d v="2022-01-04T00:00:00"/>
    <n v="529"/>
    <n v="30"/>
    <x v="4"/>
  </r>
  <r>
    <n v="951"/>
    <n v="199"/>
    <n v="494"/>
    <n v="1"/>
    <n v="494"/>
    <x v="429"/>
    <x v="2"/>
    <n v="340"/>
    <x v="3"/>
    <n v="265.47674418604652"/>
    <n v="0.86080329376724629"/>
    <x v="3"/>
    <d v="2022-12-01T00:00:00"/>
    <n v="356"/>
    <n v="19"/>
    <x v="2"/>
  </r>
  <r>
    <n v="952"/>
    <n v="272"/>
    <n v="353"/>
    <n v="3"/>
    <n v="1059"/>
    <x v="63"/>
    <x v="15"/>
    <n v="490"/>
    <x v="18"/>
    <n v="255.11627906976744"/>
    <n v="0.38368277119416594"/>
    <x v="72"/>
    <d v="2022-02-11T00:00:00"/>
    <n v="386"/>
    <n v="29"/>
    <x v="2"/>
  </r>
  <r>
    <n v="953"/>
    <n v="386"/>
    <n v="288"/>
    <n v="2"/>
    <n v="576"/>
    <x v="101"/>
    <x v="14"/>
    <n v="67"/>
    <x v="18"/>
    <n v="255.11627906976744"/>
    <n v="0.12889699179580671"/>
    <x v="67"/>
    <d v="2022-06-19T00:00:00"/>
    <n v="554"/>
    <n v="24"/>
    <x v="0"/>
  </r>
  <r>
    <n v="954"/>
    <n v="464"/>
    <n v="430"/>
    <n v="2"/>
    <n v="860"/>
    <x v="359"/>
    <x v="18"/>
    <n v="132"/>
    <x v="11"/>
    <n v="262.63492063492066"/>
    <n v="0.63725371691043131"/>
    <x v="47"/>
    <d v="2022-02-09T00:00:00"/>
    <n v="547"/>
    <n v="29"/>
    <x v="3"/>
  </r>
  <r>
    <n v="955"/>
    <n v="494"/>
    <n v="471"/>
    <n v="5"/>
    <n v="2355"/>
    <x v="148"/>
    <x v="0"/>
    <n v="95"/>
    <x v="11"/>
    <n v="262.63492063492066"/>
    <n v="0.79336395503444934"/>
    <x v="47"/>
    <d v="2022-05-23T00:00:00"/>
    <n v="585"/>
    <n v="25"/>
    <x v="0"/>
  </r>
  <r>
    <n v="956"/>
    <n v="242"/>
    <n v="313"/>
    <n v="3"/>
    <n v="939"/>
    <x v="432"/>
    <x v="17"/>
    <n v="75"/>
    <x v="4"/>
    <n v="250.48780487804879"/>
    <n v="0.24956183057448866"/>
    <x v="25"/>
    <d v="2022-08-23T00:00:00"/>
    <n v="453"/>
    <n v="22"/>
    <x v="3"/>
  </r>
  <r>
    <n v="957"/>
    <n v="434"/>
    <n v="340"/>
    <n v="4"/>
    <n v="1360"/>
    <x v="420"/>
    <x v="9"/>
    <n v="419"/>
    <x v="11"/>
    <n v="262.63492063492066"/>
    <n v="0.29457270639429467"/>
    <x v="47"/>
    <d v="2022-11-04T00:00:00"/>
    <n v="68"/>
    <n v="20"/>
    <x v="4"/>
  </r>
  <r>
    <n v="958"/>
    <n v="110"/>
    <n v="148"/>
    <n v="2"/>
    <n v="296"/>
    <x v="433"/>
    <x v="2"/>
    <n v="42"/>
    <x v="3"/>
    <n v="265.47674418604652"/>
    <n v="-0.44251237352722173"/>
    <x v="16"/>
    <d v="2022-08-10T00:00:00"/>
    <n v="212"/>
    <n v="23"/>
    <x v="4"/>
  </r>
  <r>
    <n v="959"/>
    <n v="168"/>
    <n v="391"/>
    <n v="2"/>
    <n v="782"/>
    <x v="376"/>
    <x v="18"/>
    <n v="316"/>
    <x v="18"/>
    <n v="255.11627906976744"/>
    <n v="0.53263445761166817"/>
    <x v="72"/>
    <d v="2022-08-14T00:00:00"/>
    <n v="356"/>
    <n v="23"/>
    <x v="4"/>
  </r>
  <r>
    <n v="960"/>
    <n v="13"/>
    <n v="181"/>
    <n v="4"/>
    <n v="724"/>
    <x v="48"/>
    <x v="15"/>
    <n v="117"/>
    <x v="3"/>
    <n v="265.47674418604652"/>
    <n v="-0.3182077000569401"/>
    <x v="16"/>
    <d v="2022-05-25T00:00:00"/>
    <n v="692"/>
    <n v="25"/>
    <x v="3"/>
  </r>
  <r>
    <n v="961"/>
    <n v="141"/>
    <n v="279"/>
    <n v="1"/>
    <n v="279"/>
    <x v="371"/>
    <x v="2"/>
    <n v="243"/>
    <x v="12"/>
    <n v="274.16279069767444"/>
    <n v="1.7643566036135372E-2"/>
    <x v="65"/>
    <d v="2022-04-30T00:00:00"/>
    <n v="643"/>
    <n v="26"/>
    <x v="2"/>
  </r>
  <r>
    <n v="962"/>
    <n v="120"/>
    <n v="229"/>
    <n v="5"/>
    <n v="1145"/>
    <x v="71"/>
    <x v="17"/>
    <n v="6"/>
    <x v="16"/>
    <n v="300.31818181818181"/>
    <n v="-0.23747540487361884"/>
    <x v="38"/>
    <d v="2022-05-29T00:00:00"/>
    <n v="220"/>
    <n v="25"/>
    <x v="3"/>
  </r>
  <r>
    <n v="963"/>
    <n v="316"/>
    <n v="97"/>
    <n v="4"/>
    <n v="388"/>
    <x v="261"/>
    <x v="9"/>
    <n v="283"/>
    <x v="3"/>
    <n v="265.47674418604652"/>
    <n v="-0.63461959616311159"/>
    <x v="3"/>
    <d v="2022-11-24T00:00:00"/>
    <n v="43"/>
    <n v="19"/>
    <x v="4"/>
  </r>
  <r>
    <n v="964"/>
    <n v="448"/>
    <n v="484"/>
    <n v="1"/>
    <n v="484"/>
    <x v="316"/>
    <x v="2"/>
    <n v="404"/>
    <x v="9"/>
    <n v="263.25423728813558"/>
    <n v="0.83852691218130326"/>
    <x v="9"/>
    <d v="2022-12-18T00:00:00"/>
    <n v="388"/>
    <n v="18"/>
    <x v="3"/>
  </r>
  <r>
    <n v="965"/>
    <n v="143"/>
    <n v="200"/>
    <n v="4"/>
    <n v="800"/>
    <x v="68"/>
    <x v="0"/>
    <n v="379"/>
    <x v="0"/>
    <n v="252.76271186440678"/>
    <n v="-0.20874404881646891"/>
    <x v="68"/>
    <d v="2022-01-20T00:00:00"/>
    <n v="725"/>
    <n v="29"/>
    <x v="4"/>
  </r>
  <r>
    <n v="966"/>
    <n v="168"/>
    <n v="206"/>
    <n v="4"/>
    <n v="824"/>
    <x v="244"/>
    <x v="14"/>
    <n v="136"/>
    <x v="18"/>
    <n v="255.11627906976744"/>
    <n v="-0.1925250683682771"/>
    <x v="72"/>
    <d v="2022-10-26T00:00:00"/>
    <n v="383"/>
    <n v="20"/>
    <x v="3"/>
  </r>
  <r>
    <n v="967"/>
    <n v="435"/>
    <n v="116"/>
    <n v="4"/>
    <n v="464"/>
    <x v="214"/>
    <x v="14"/>
    <n v="20"/>
    <x v="10"/>
    <n v="271.74545454545455"/>
    <n v="-0.57312993443061688"/>
    <x v="37"/>
    <d v="2022-05-10T00:00:00"/>
    <n v="346"/>
    <n v="26"/>
    <x v="0"/>
  </r>
  <r>
    <n v="968"/>
    <n v="375"/>
    <n v="212"/>
    <n v="3"/>
    <n v="636"/>
    <x v="118"/>
    <x v="19"/>
    <n v="369"/>
    <x v="3"/>
    <n v="265.47674418604652"/>
    <n v="-0.20143664316061494"/>
    <x v="3"/>
    <d v="2022-04-27T00:00:00"/>
    <n v="331"/>
    <n v="26"/>
    <x v="2"/>
  </r>
  <r>
    <n v="969"/>
    <n v="416"/>
    <n v="202"/>
    <n v="4"/>
    <n v="808"/>
    <x v="101"/>
    <x v="3"/>
    <n v="499"/>
    <x v="6"/>
    <n v="258.5128205128205"/>
    <n v="-0.21860741916286441"/>
    <x v="6"/>
    <d v="2022-08-25T00:00:00"/>
    <n v="487"/>
    <n v="22"/>
    <x v="1"/>
  </r>
  <r>
    <n v="970"/>
    <n v="25"/>
    <n v="332"/>
    <n v="3"/>
    <n v="996"/>
    <x v="75"/>
    <x v="9"/>
    <n v="153"/>
    <x v="14"/>
    <n v="273.72549019607845"/>
    <n v="0.21289398280802274"/>
    <x v="58"/>
    <d v="2022-08-29T00:00:00"/>
    <n v="362"/>
    <n v="22"/>
    <x v="2"/>
  </r>
  <r>
    <n v="971"/>
    <n v="236"/>
    <n v="420"/>
    <n v="5"/>
    <n v="2100"/>
    <x v="117"/>
    <x v="10"/>
    <n v="34"/>
    <x v="2"/>
    <n v="283.468085106383"/>
    <n v="0.48164827741499661"/>
    <x v="46"/>
    <d v="2022-04-03T00:00:00"/>
    <n v="606"/>
    <n v="27"/>
    <x v="4"/>
  </r>
  <r>
    <n v="972"/>
    <n v="418"/>
    <n v="139"/>
    <n v="2"/>
    <n v="278"/>
    <x v="408"/>
    <x v="17"/>
    <n v="337"/>
    <x v="12"/>
    <n v="274.16279069767444"/>
    <n v="-0.49300195097124444"/>
    <x v="76"/>
    <d v="2022-11-10T00:00:00"/>
    <n v="520"/>
    <n v="20"/>
    <x v="2"/>
  </r>
  <r>
    <n v="973"/>
    <n v="141"/>
    <n v="112"/>
    <n v="4"/>
    <n v="448"/>
    <x v="9"/>
    <x v="13"/>
    <n v="200"/>
    <x v="12"/>
    <n v="274.16279069767444"/>
    <n v="-0.59148358639409615"/>
    <x v="65"/>
    <d v="2022-08-10T00:00:00"/>
    <n v="249"/>
    <n v="23"/>
    <x v="0"/>
  </r>
  <r>
    <n v="974"/>
    <n v="294"/>
    <n v="485"/>
    <n v="3"/>
    <n v="1455"/>
    <x v="333"/>
    <x v="18"/>
    <n v="8"/>
    <x v="5"/>
    <n v="268.60344827586209"/>
    <n v="0.80563579177097355"/>
    <x v="5"/>
    <d v="2022-11-18T00:00:00"/>
    <n v="447"/>
    <n v="19"/>
    <x v="1"/>
  </r>
  <r>
    <n v="975"/>
    <n v="497"/>
    <n v="120"/>
    <n v="1"/>
    <n v="120"/>
    <x v="328"/>
    <x v="14"/>
    <n v="280"/>
    <x v="17"/>
    <n v="267.85483870967744"/>
    <n v="-0.5519961462034082"/>
    <x v="35"/>
    <d v="2022-01-02T00:00:00"/>
    <n v="721"/>
    <n v="30"/>
    <x v="2"/>
  </r>
  <r>
    <n v="976"/>
    <n v="359"/>
    <n v="359"/>
    <n v="4"/>
    <n v="1436"/>
    <x v="320"/>
    <x v="5"/>
    <n v="94"/>
    <x v="10"/>
    <n v="271.74545454545455"/>
    <n v="0.32108925465007365"/>
    <x v="15"/>
    <d v="2022-06-11T00:00:00"/>
    <n v="659"/>
    <n v="25"/>
    <x v="3"/>
  </r>
  <r>
    <n v="977"/>
    <n v="175"/>
    <n v="198"/>
    <n v="3"/>
    <n v="594"/>
    <x v="279"/>
    <x v="3"/>
    <n v="331"/>
    <x v="4"/>
    <n v="250.48780487804879"/>
    <n v="-0.2095423563777995"/>
    <x v="75"/>
    <d v="2022-09-09T00:00:00"/>
    <n v="332"/>
    <n v="22"/>
    <x v="0"/>
  </r>
  <r>
    <n v="978"/>
    <n v="236"/>
    <n v="363"/>
    <n v="4"/>
    <n v="1452"/>
    <x v="233"/>
    <x v="1"/>
    <n v="405"/>
    <x v="2"/>
    <n v="283.468085106383"/>
    <n v="0.28056743976581844"/>
    <x v="46"/>
    <d v="2022-08-25T00:00:00"/>
    <n v="370"/>
    <n v="22"/>
    <x v="3"/>
  </r>
  <r>
    <n v="979"/>
    <n v="195"/>
    <n v="103"/>
    <n v="1"/>
    <n v="103"/>
    <x v="32"/>
    <x v="7"/>
    <n v="42"/>
    <x v="16"/>
    <n v="300.31818181818181"/>
    <n v="-0.65703042227940056"/>
    <x v="51"/>
    <d v="2022-08-10T00:00:00"/>
    <n v="214"/>
    <n v="23"/>
    <x v="4"/>
  </r>
  <r>
    <n v="980"/>
    <n v="364"/>
    <n v="401"/>
    <n v="2"/>
    <n v="802"/>
    <x v="138"/>
    <x v="17"/>
    <n v="271"/>
    <x v="0"/>
    <n v="252.76271186440678"/>
    <n v="0.58646818212298002"/>
    <x v="45"/>
    <d v="2022-11-27T00:00:00"/>
    <n v="189"/>
    <n v="19"/>
    <x v="1"/>
  </r>
  <r>
    <n v="981"/>
    <n v="347"/>
    <n v="139"/>
    <n v="1"/>
    <n v="139"/>
    <x v="356"/>
    <x v="13"/>
    <n v="56"/>
    <x v="3"/>
    <n v="265.47674418604652"/>
    <n v="-0.47641364811002584"/>
    <x v="16"/>
    <d v="2022-04-11T00:00:00"/>
    <n v="656"/>
    <n v="27"/>
    <x v="4"/>
  </r>
  <r>
    <n v="982"/>
    <n v="149"/>
    <n v="468"/>
    <n v="1"/>
    <n v="468"/>
    <x v="288"/>
    <x v="2"/>
    <n v="427"/>
    <x v="17"/>
    <n v="267.85483870967744"/>
    <n v="0.74721502980670795"/>
    <x v="35"/>
    <d v="2022-09-30T00:00:00"/>
    <n v="543"/>
    <n v="21"/>
    <x v="2"/>
  </r>
  <r>
    <n v="983"/>
    <n v="384"/>
    <n v="100"/>
    <n v="4"/>
    <n v="400"/>
    <x v="356"/>
    <x v="3"/>
    <n v="323"/>
    <x v="0"/>
    <n v="252.76271186440678"/>
    <n v="-0.60437202440823445"/>
    <x v="11"/>
    <d v="2022-09-17T00:00:00"/>
    <n v="497"/>
    <n v="22"/>
    <x v="4"/>
  </r>
  <r>
    <n v="984"/>
    <n v="404"/>
    <n v="304"/>
    <n v="5"/>
    <n v="1520"/>
    <x v="370"/>
    <x v="3"/>
    <n v="17"/>
    <x v="9"/>
    <n v="263.25423728813558"/>
    <n v="0.15477723409734745"/>
    <x v="9"/>
    <d v="2022-11-12T00:00:00"/>
    <n v="411"/>
    <n v="20"/>
    <x v="4"/>
  </r>
  <r>
    <n v="985"/>
    <n v="469"/>
    <n v="357"/>
    <n v="4"/>
    <n v="1428"/>
    <x v="288"/>
    <x v="16"/>
    <n v="165"/>
    <x v="0"/>
    <n v="252.76271186440678"/>
    <n v="0.41239187286260304"/>
    <x v="11"/>
    <d v="2022-02-07T00:00:00"/>
    <n v="778"/>
    <n v="29"/>
    <x v="4"/>
  </r>
  <r>
    <n v="986"/>
    <n v="134"/>
    <n v="89"/>
    <n v="5"/>
    <n v="445"/>
    <x v="172"/>
    <x v="19"/>
    <n v="403"/>
    <x v="6"/>
    <n v="258.5128205128205"/>
    <n v="-0.65572307081928183"/>
    <x v="6"/>
    <d v="2022-02-02T00:00:00"/>
    <n v="389"/>
    <n v="29"/>
    <x v="2"/>
  </r>
  <r>
    <n v="987"/>
    <n v="361"/>
    <n v="283"/>
    <n v="5"/>
    <n v="1415"/>
    <x v="13"/>
    <x v="0"/>
    <n v="274"/>
    <x v="10"/>
    <n v="271.74545454545455"/>
    <n v="4.141576341496056E-2"/>
    <x v="12"/>
    <d v="2022-02-15T00:00:00"/>
    <n v="526"/>
    <n v="29"/>
    <x v="2"/>
  </r>
  <r>
    <n v="988"/>
    <n v="110"/>
    <n v="280"/>
    <n v="3"/>
    <n v="840"/>
    <x v="329"/>
    <x v="9"/>
    <n v="61"/>
    <x v="3"/>
    <n v="265.47674418604652"/>
    <n v="5.4706320353904658E-2"/>
    <x v="16"/>
    <d v="2022-07-27T00:00:00"/>
    <n v="352"/>
    <n v="23"/>
    <x v="4"/>
  </r>
  <r>
    <n v="989"/>
    <n v="280"/>
    <n v="459"/>
    <n v="4"/>
    <n v="1836"/>
    <x v="434"/>
    <x v="11"/>
    <n v="262"/>
    <x v="11"/>
    <n v="262.63492063492066"/>
    <n v="0.74767315363229758"/>
    <x v="21"/>
    <d v="2022-08-05T00:00:00"/>
    <n v="495"/>
    <n v="23"/>
    <x v="4"/>
  </r>
  <r>
    <n v="990"/>
    <n v="43"/>
    <n v="244"/>
    <n v="4"/>
    <n v="976"/>
    <x v="221"/>
    <x v="14"/>
    <n v="323"/>
    <x v="2"/>
    <n v="283.468085106383"/>
    <n v="-0.13923290550176393"/>
    <x v="31"/>
    <d v="2022-09-17T00:00:00"/>
    <n v="571"/>
    <n v="22"/>
    <x v="4"/>
  </r>
  <r>
    <n v="991"/>
    <n v="434"/>
    <n v="299"/>
    <n v="2"/>
    <n v="598"/>
    <x v="389"/>
    <x v="15"/>
    <n v="481"/>
    <x v="11"/>
    <n v="262.63492063492066"/>
    <n v="0.13846246827027664"/>
    <x v="47"/>
    <d v="2022-07-14T00:00:00"/>
    <n v="388"/>
    <n v="24"/>
    <x v="1"/>
  </r>
  <r>
    <n v="992"/>
    <n v="183"/>
    <n v="73"/>
    <n v="5"/>
    <n v="365"/>
    <x v="321"/>
    <x v="13"/>
    <n v="478"/>
    <x v="17"/>
    <n v="267.85483870967744"/>
    <n v="-0.72746432227374003"/>
    <x v="35"/>
    <d v="2022-06-14T00:00:00"/>
    <n v="591"/>
    <n v="25"/>
    <x v="3"/>
  </r>
  <r>
    <n v="993"/>
    <n v="224"/>
    <n v="421"/>
    <n v="3"/>
    <n v="1263"/>
    <x v="411"/>
    <x v="11"/>
    <n v="497"/>
    <x v="14"/>
    <n v="273.72549019607845"/>
    <n v="0.53803724928366758"/>
    <x v="22"/>
    <d v="2022-09-22T00:00:00"/>
    <n v="267"/>
    <n v="21"/>
    <x v="0"/>
  </r>
  <r>
    <n v="994"/>
    <n v="235"/>
    <n v="345"/>
    <n v="3"/>
    <n v="1035"/>
    <x v="316"/>
    <x v="0"/>
    <n v="406"/>
    <x v="16"/>
    <n v="300.31818181818181"/>
    <n v="0.14878159527773582"/>
    <x v="57"/>
    <d v="2022-11-30T00:00:00"/>
    <n v="406"/>
    <n v="19"/>
    <x v="3"/>
  </r>
  <r>
    <n v="995"/>
    <n v="477"/>
    <n v="50"/>
    <n v="1"/>
    <n v="50"/>
    <x v="279"/>
    <x v="7"/>
    <n v="58"/>
    <x v="3"/>
    <n v="265.47674418604652"/>
    <n v="-0.81165958565108842"/>
    <x v="3"/>
    <d v="2022-03-08T00:00:00"/>
    <n v="517"/>
    <n v="28"/>
    <x v="1"/>
  </r>
  <r>
    <n v="996"/>
    <n v="242"/>
    <n v="441"/>
    <n v="1"/>
    <n v="441"/>
    <x v="59"/>
    <x v="17"/>
    <n v="312"/>
    <x v="4"/>
    <n v="250.48780487804879"/>
    <n v="0.76056475170399218"/>
    <x v="25"/>
    <d v="2022-11-21T00:00:00"/>
    <n v="48"/>
    <n v="19"/>
    <x v="2"/>
  </r>
  <r>
    <n v="997"/>
    <n v="423"/>
    <n v="187"/>
    <n v="5"/>
    <n v="935"/>
    <x v="319"/>
    <x v="0"/>
    <n v="136"/>
    <x v="14"/>
    <n v="273.72549019607845"/>
    <n v="-0.31683381088825224"/>
    <x v="22"/>
    <d v="2022-10-26T00:00:00"/>
    <n v="387"/>
    <n v="20"/>
    <x v="3"/>
  </r>
  <r>
    <n v="998"/>
    <n v="414"/>
    <n v="170"/>
    <n v="1"/>
    <n v="170"/>
    <x v="435"/>
    <x v="4"/>
    <n v="328"/>
    <x v="12"/>
    <n v="274.16279069767444"/>
    <n v="-0.37993044363389605"/>
    <x v="18"/>
    <d v="2022-01-07T00:00:00"/>
    <n v="680"/>
    <n v="30"/>
    <x v="2"/>
  </r>
  <r>
    <n v="999"/>
    <n v="110"/>
    <n v="114"/>
    <n v="3"/>
    <n v="342"/>
    <x v="133"/>
    <x v="14"/>
    <n v="172"/>
    <x v="3"/>
    <n v="265.47674418604652"/>
    <n v="-0.57058385528448163"/>
    <x v="16"/>
    <d v="2022-06-25T00:00:00"/>
    <n v="253"/>
    <n v="24"/>
    <x v="2"/>
  </r>
  <r>
    <n v="1000"/>
    <n v="296"/>
    <n v="453"/>
    <n v="1"/>
    <n v="453"/>
    <x v="176"/>
    <x v="7"/>
    <n v="167"/>
    <x v="18"/>
    <n v="255.11627906976744"/>
    <n v="0.7756608933454876"/>
    <x v="34"/>
    <d v="2022-01-02T00:00:00"/>
    <n v="702"/>
    <n v="3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315"/>
    <s v="+998 469-847-6587"/>
    <x v="0"/>
    <s v="да"/>
    <d v="2022-07-05T00:00:00"/>
    <s v="+998"/>
    <x v="0"/>
    <x v="0"/>
    <s v="Ефимович"/>
    <s v="Калинин"/>
    <s v="ИОФ"/>
    <s v="Фадей Ефимович Калинин"/>
    <s v="ИОФ"/>
    <s v="Фадей Ефимович Калинин"/>
  </r>
  <r>
    <n v="253"/>
    <s v="+375 796-304-7865"/>
    <x v="1"/>
    <s v="да"/>
    <d v="2022-07-08T00:00:00"/>
    <s v="+375"/>
    <x v="1"/>
    <x v="1"/>
    <s v="Георгиевна"/>
    <s v="Некрасова"/>
    <s v="ИОФ"/>
    <s v="Вера Георгиевна Некрасова"/>
    <s v="ИОФ"/>
    <s v="Вера Георгиевна Некрасова"/>
  </r>
  <r>
    <n v="12"/>
    <s v="+375 682-373-1802"/>
    <x v="2"/>
    <s v="да"/>
    <d v="2022-10-08T00:00:00"/>
    <s v="+375"/>
    <x v="1"/>
    <x v="2"/>
    <s v="Игоревич"/>
    <s v="Бобров"/>
    <s v="ИОФ"/>
    <s v="Никодим Игоревич Бобров"/>
    <s v="ИОФ"/>
    <s v="Никодим Игоревич Бобров"/>
  </r>
  <r>
    <n v="116"/>
    <s v="+7 753-596-5037"/>
    <x v="3"/>
    <s v="нет"/>
    <d v="2022-03-23T00:00:00"/>
    <s v="+7"/>
    <x v="2"/>
    <x v="1"/>
    <s v="Федоровна"/>
    <s v="Носкова"/>
    <s v="ИОФ"/>
    <s v="Вера Федоровна Носкова"/>
    <s v="ИОФ"/>
    <s v="Вера Федоровна Носкова"/>
  </r>
  <r>
    <n v="471"/>
    <s v="+380 669-437-2066"/>
    <x v="4"/>
    <s v="да"/>
    <d v="2022-01-16T00:00:00"/>
    <s v="+380"/>
    <x v="3"/>
    <x v="3"/>
    <s v="Матвеевна"/>
    <s v="Артемьева"/>
    <s v="ИОФ"/>
    <s v="Александра Матвеевна Артемьева"/>
    <s v="ИОФ"/>
    <s v="Александра Матвеевна Артемьева"/>
  </r>
  <r>
    <n v="374"/>
    <s v="+380 622-144-1703"/>
    <x v="5"/>
    <s v="нет"/>
    <d v="2022-01-21T00:00:00"/>
    <s v="+380"/>
    <x v="3"/>
    <x v="4"/>
    <s v="Филипповна"/>
    <s v="Калинина"/>
    <s v="ФИО"/>
    <s v="Филипповна Калинина Ирина"/>
    <s v="ИОФ"/>
    <s v="Ирина Филипповна Калинина"/>
  </r>
  <r>
    <n v="477"/>
    <s v="+998 591-865-8342"/>
    <x v="6"/>
    <s v="да"/>
    <d v="2022-06-26T00:00:00"/>
    <s v="+998"/>
    <x v="0"/>
    <x v="5"/>
    <s v="Кирилловна"/>
    <s v="Брагина"/>
    <s v="ИОФ"/>
    <s v="Зоя Кирилловна Брагина"/>
    <s v="ИОФ"/>
    <s v="Зоя Кирилловна Брагина"/>
  </r>
  <r>
    <n v="335"/>
    <s v="+998 353-736-8172"/>
    <x v="7"/>
    <s v="нет"/>
    <d v="2022-02-27T00:00:00"/>
    <s v="+998"/>
    <x v="0"/>
    <x v="6"/>
    <s v="Ефремович"/>
    <s v="Осипов"/>
    <s v="ИОФ"/>
    <s v="Светозар Ефремович Осипов"/>
    <s v="ИОФ"/>
    <s v="Светозар Ефремович Осипов"/>
  </r>
  <r>
    <n v="350"/>
    <s v="+380 545-746-8707"/>
    <x v="8"/>
    <s v="нет"/>
    <d v="2022-05-03T00:00:00"/>
    <s v="+380"/>
    <x v="3"/>
    <x v="7"/>
    <s v="Георгиевна"/>
    <s v="Мамонтова"/>
    <s v="ИОФ"/>
    <s v="Любовь Георгиевна Мамонтова"/>
    <s v="ИОФ"/>
    <s v="Любовь Георгиевна Мамонтова"/>
  </r>
  <r>
    <n v="413"/>
    <s v="+7 063-931-5918"/>
    <x v="9"/>
    <s v="нет"/>
    <d v="2022-05-18T00:00:00"/>
    <s v="+7"/>
    <x v="2"/>
    <x v="8"/>
    <s v="Вячеславович"/>
    <s v="Брагин"/>
    <s v="ИОФ"/>
    <s v="Август Вячеславович Брагин"/>
    <s v="ИОФ"/>
    <s v="Август Вячеславович Брагин"/>
  </r>
  <r>
    <n v="495"/>
    <s v="+998 006-788-9211"/>
    <x v="10"/>
    <s v="да"/>
    <d v="2022-04-03T00:00:00"/>
    <s v="+998"/>
    <x v="0"/>
    <x v="9"/>
    <s v="Филиппович"/>
    <s v="Воробьев"/>
    <s v="ИОФ"/>
    <s v="Мефодий Филиппович Воробьев"/>
    <s v="ИОФ"/>
    <s v="Мефодий Филиппович Воробьев"/>
  </r>
  <r>
    <n v="353"/>
    <s v="+992 863-895-4307"/>
    <x v="11"/>
    <s v="да"/>
    <d v="2022-04-05T00:00:00"/>
    <s v="+992"/>
    <x v="4"/>
    <x v="10"/>
    <s v="Юлианович"/>
    <s v="Гурьев"/>
    <s v="ИОФ"/>
    <s v="Влас Юлианович Гурьев"/>
    <s v="ИОФ"/>
    <s v="Влас Юлианович Гурьев"/>
  </r>
  <r>
    <n v="332"/>
    <s v="+998 350-816-0031"/>
    <x v="12"/>
    <s v="нет"/>
    <d v="2022-10-24T00:00:00"/>
    <s v="+998"/>
    <x v="0"/>
    <x v="11"/>
    <s v="Юрьевна"/>
    <s v="Галкина"/>
    <s v="ИОФ"/>
    <s v="Агата Юрьевна Галкина"/>
    <s v="ИОФ"/>
    <s v="Агата Юрьевна Галкина"/>
  </r>
  <r>
    <n v="414"/>
    <s v="+375 435-951-1995"/>
    <x v="13"/>
    <s v="нет"/>
    <d v="2022-08-21T00:00:00"/>
    <s v="+375"/>
    <x v="1"/>
    <x v="12"/>
    <s v="Леоновна"/>
    <s v="Наумова"/>
    <s v="ИОФ"/>
    <s v="Юлия Леоновна Наумова"/>
    <s v="ИОФ"/>
    <s v="Юлия Леоновна Наумова"/>
  </r>
  <r>
    <n v="236"/>
    <s v="+998 498-706-1394"/>
    <x v="14"/>
    <s v="да"/>
    <d v="2022-09-16T00:00:00"/>
    <s v="+998"/>
    <x v="0"/>
    <x v="13"/>
    <s v="Арсенович"/>
    <s v="Никонов"/>
    <s v="ФИО"/>
    <s v="Арсенович Никонов Лонгин"/>
    <s v="ИОФ"/>
    <s v="Лонгин Арсенович Никонов"/>
  </r>
  <r>
    <n v="164"/>
    <s v="+7 297-169-3756"/>
    <x v="15"/>
    <s v="нет"/>
    <d v="2022-04-27T00:00:00"/>
    <s v="+7"/>
    <x v="2"/>
    <x v="14"/>
    <s v="Федотович"/>
    <s v="Иванов"/>
    <s v="ИОФ"/>
    <s v="Филимон Федотович Иванов"/>
    <s v="ИОФ"/>
    <s v="Филимон Федотович Иванов"/>
  </r>
  <r>
    <n v="490"/>
    <s v="+7 454-941-1729"/>
    <x v="16"/>
    <s v="нет"/>
    <d v="2022-02-11T00:00:00"/>
    <s v="+7"/>
    <x v="2"/>
    <x v="15"/>
    <s v="Ерофеевич"/>
    <s v="Кудрявцев"/>
    <s v="ИОФ"/>
    <s v="Демид Ерофеевич Кудрявцев"/>
    <s v="ИОФ"/>
    <s v="Демид Ерофеевич Кудрявцев"/>
  </r>
  <r>
    <n v="223"/>
    <s v="+380 835-708-4433"/>
    <x v="17"/>
    <s v="да"/>
    <d v="2022-11-28T00:00:00"/>
    <s v="+380"/>
    <x v="3"/>
    <x v="16"/>
    <s v="Евгеньевна"/>
    <s v="Федосеева"/>
    <s v="ИОФ"/>
    <s v="Вероника Евгеньевна Федосеева"/>
    <s v="ИОФ"/>
    <s v="Вероника Евгеньевна Федосеева"/>
  </r>
  <r>
    <n v="204"/>
    <s v="+7 181-799-6850"/>
    <x v="18"/>
    <s v="да"/>
    <d v="2022-11-02T00:00:00"/>
    <s v="+7"/>
    <x v="2"/>
    <x v="17"/>
    <s v="Демидович"/>
    <s v="Герасимов"/>
    <s v="ИОФ"/>
    <s v="Еремей Демидович Герасимов"/>
    <s v="ИОФ"/>
    <s v="Еремей Демидович Герасимов"/>
  </r>
  <r>
    <n v="481"/>
    <s v="+375 743-922-4671"/>
    <x v="19"/>
    <s v="да"/>
    <d v="2022-07-14T00:00:00"/>
    <s v="+375"/>
    <x v="1"/>
    <x v="18"/>
    <s v="Павловна"/>
    <s v="Новикова"/>
    <s v="ИОФ"/>
    <s v="Лидия Павловна Новикова"/>
    <s v="ИОФ"/>
    <s v="Лидия Павловна Новикова"/>
  </r>
  <r>
    <n v="363"/>
    <s v="+998 607-517-9439"/>
    <x v="20"/>
    <s v="нет"/>
    <d v="2022-04-24T00:00:00"/>
    <s v="+998"/>
    <x v="0"/>
    <x v="19"/>
    <s v="Натановна"/>
    <s v="Сорокина"/>
    <s v="ИОФ"/>
    <s v="Феврония Натановна Сорокина"/>
    <s v="ИОФ"/>
    <s v="Феврония Натановна Сорокина"/>
  </r>
  <r>
    <n v="397"/>
    <s v="+375 372-396-9651"/>
    <x v="21"/>
    <s v="нет"/>
    <d v="2022-06-16T00:00:00"/>
    <s v="+375"/>
    <x v="1"/>
    <x v="20"/>
    <s v="Натановна"/>
    <s v="Лазарева"/>
    <s v="ИОФ"/>
    <s v="Нинель Натановна Лазарева"/>
    <s v="ИОФ"/>
    <s v="Нинель Натановна Лазарева"/>
  </r>
  <r>
    <n v="280"/>
    <s v="+7 109-995-2846"/>
    <x v="22"/>
    <s v="нет"/>
    <d v="2022-01-02T00:00:00"/>
    <s v="+7"/>
    <x v="2"/>
    <x v="21"/>
    <s v="Антонович"/>
    <s v="Рыбаков"/>
    <s v="ИОФ"/>
    <s v="Автоном Антонович Рыбаков"/>
    <s v="ИОФ"/>
    <s v="Автоном Антонович Рыбаков"/>
  </r>
  <r>
    <n v="39"/>
    <s v="+375 226-887-4565"/>
    <x v="23"/>
    <s v="да"/>
    <d v="2022-04-02T00:00:00"/>
    <s v="+375"/>
    <x v="1"/>
    <x v="22"/>
    <s v="Иосифович"/>
    <s v="Бирюков"/>
    <s v="ИОФ"/>
    <s v="Олимпий Иосифович Бирюков"/>
    <s v="ИОФ"/>
    <s v="Олимпий Иосифович Бирюков"/>
  </r>
  <r>
    <n v="303"/>
    <s v="+998 222-956-9780"/>
    <x v="24"/>
    <s v="нет"/>
    <d v="2022-05-08T00:00:00"/>
    <s v="+998"/>
    <x v="0"/>
    <x v="23"/>
    <s v="Виленович"/>
    <s v="Шестаков"/>
    <s v="ИОФ"/>
    <s v="Чеслав Виленович Шестаков"/>
    <s v="ИОФ"/>
    <s v="Чеслав Виленович Шестаков"/>
  </r>
  <r>
    <n v="422"/>
    <s v="+380 633-205-1404"/>
    <x v="25"/>
    <s v="нет"/>
    <d v="2022-08-11T00:00:00"/>
    <s v="+380"/>
    <x v="3"/>
    <x v="24"/>
    <s v="Алексеевич"/>
    <s v="Виноградов"/>
    <s v="ИОФ"/>
    <s v="Карл Алексеевич Виноградов"/>
    <s v="ИОФ"/>
    <s v="Карл Алексеевич Виноградов"/>
  </r>
  <r>
    <n v="24"/>
    <s v="+998 525-413-6836"/>
    <x v="26"/>
    <s v="да"/>
    <d v="2022-02-17T00:00:00"/>
    <s v="+998"/>
    <x v="0"/>
    <x v="25"/>
    <s v="Филипповна"/>
    <s v="Кудрявцева"/>
    <s v="ИОФ"/>
    <s v="Ульяна Филипповна Кудрявцева"/>
    <s v="ИОФ"/>
    <s v="Ульяна Филипповна Кудрявцева"/>
  </r>
  <r>
    <n v="112"/>
    <s v="+7 592-570-4871"/>
    <x v="27"/>
    <s v="нет"/>
    <d v="2022-04-01T00:00:00"/>
    <s v="+7"/>
    <x v="2"/>
    <x v="26"/>
    <s v="Вадимовна"/>
    <s v="Рябова"/>
    <s v="ИОФ"/>
    <s v="Майя Вадимовна Рябова"/>
    <s v="ИОФ"/>
    <s v="Майя Вадимовна Рябова"/>
  </r>
  <r>
    <n v="451"/>
    <s v="+7 321-005-5110"/>
    <x v="28"/>
    <s v="да"/>
    <d v="2022-01-23T00:00:00"/>
    <s v="+7"/>
    <x v="2"/>
    <x v="27"/>
    <s v="Ефимовна"/>
    <s v="Тимофеева"/>
    <s v="ИОФ"/>
    <s v="Лукия Ефимовна Тимофеева"/>
    <s v="ИОФ"/>
    <s v="Лукия Ефимовна Тимофеева"/>
  </r>
  <r>
    <n v="131"/>
    <s v="+7 899-265-0963"/>
    <x v="29"/>
    <s v="да"/>
    <d v="2022-05-12T00:00:00"/>
    <s v="+7"/>
    <x v="2"/>
    <x v="28"/>
    <s v="Николаевна"/>
    <s v="Евдокимова"/>
    <s v="ФИО"/>
    <s v="Николаевна Евдокимова Полина"/>
    <s v="ИОФ"/>
    <s v="Полина Николаевна Евдокимова"/>
  </r>
  <r>
    <n v="160"/>
    <s v="+998 084-412-0746"/>
    <x v="30"/>
    <s v="да"/>
    <d v="2022-03-29T00:00:00"/>
    <s v="+998"/>
    <x v="0"/>
    <x v="29"/>
    <s v="Ивановна"/>
    <s v="Королева"/>
    <s v="ИОФ"/>
    <s v="Элеонора Ивановна Королева"/>
    <s v="ИОФ"/>
    <s v="Элеонора Ивановна Королева"/>
  </r>
  <r>
    <n v="408"/>
    <s v="+7 630-977-5834"/>
    <x v="31"/>
    <s v="нет"/>
    <d v="2022-10-23T00:00:00"/>
    <s v="+7"/>
    <x v="2"/>
    <x v="12"/>
    <s v="Вячеславовна"/>
    <s v="Журавлева"/>
    <s v="ИОФ"/>
    <s v="Юлия Вячеславовна Журавлева"/>
    <s v="ИОФ"/>
    <s v="Юлия Вячеславовна Журавлева"/>
  </r>
  <r>
    <n v="324"/>
    <s v="+998 752-893-8536"/>
    <x v="32"/>
    <s v="нет"/>
    <d v="2022-07-19T00:00:00"/>
    <s v="+998"/>
    <x v="0"/>
    <x v="30"/>
    <s v="Ефимович"/>
    <s v="Алексеев"/>
    <s v="ИОФ"/>
    <s v="Касьян Ефимович Алексеев"/>
    <s v="ИОФ"/>
    <s v="Касьян Ефимович Алексеев"/>
  </r>
  <r>
    <n v="310"/>
    <s v="+992 349-223-5769"/>
    <x v="33"/>
    <s v="нет"/>
    <d v="2022-09-03T00:00:00"/>
    <s v="+992"/>
    <x v="4"/>
    <x v="31"/>
    <s v="Гурьевич"/>
    <s v="Дорофеев"/>
    <s v="ИОФ"/>
    <s v="Феофан Гурьевич Дорофеев"/>
    <s v="ИОФ"/>
    <s v="Феофан Гурьевич Дорофеев"/>
  </r>
  <r>
    <n v="179"/>
    <s v="+7 747-678-7543"/>
    <x v="34"/>
    <s v="да"/>
    <d v="2022-09-29T00:00:00"/>
    <s v="+7"/>
    <x v="2"/>
    <x v="32"/>
    <s v="Валериевна"/>
    <s v="Капустина"/>
    <s v="ИОФ"/>
    <s v="Тамара Валериевна Капустина"/>
    <s v="ИОФ"/>
    <s v="Тамара Валериевна Капустина"/>
  </r>
  <r>
    <n v="64"/>
    <s v="+998 488-220-8790"/>
    <x v="35"/>
    <s v="да"/>
    <d v="2022-05-26T00:00:00"/>
    <s v="+998"/>
    <x v="0"/>
    <x v="33"/>
    <s v="Арсеньевич"/>
    <s v="Петров"/>
    <s v="ИОФ"/>
    <s v="Ратибор Арсеньевич Петров"/>
    <s v="ИОФ"/>
    <s v="Ратибор Арсеньевич Петров"/>
  </r>
  <r>
    <n v="318"/>
    <s v="+998 826-456-9884"/>
    <x v="36"/>
    <s v="да"/>
    <d v="2022-11-27T00:00:00"/>
    <s v="+998"/>
    <x v="0"/>
    <x v="34"/>
    <s v="Андреевич"/>
    <s v="Поляков"/>
    <s v="ИОФ"/>
    <s v="Боян Андреевич Поляков"/>
    <s v="ИОФ"/>
    <s v="Боян Андреевич Поляков"/>
  </r>
  <r>
    <n v="239"/>
    <s v="+998 053-607-1948"/>
    <x v="37"/>
    <s v="нет"/>
    <d v="2022-07-25T00:00:00"/>
    <s v="+998"/>
    <x v="0"/>
    <x v="35"/>
    <s v="Ильясович"/>
    <s v="Иванов"/>
    <s v="ИОФ"/>
    <s v="Христофор Ильясович Иванов"/>
    <s v="ИОФ"/>
    <s v="Христофор Ильясович Иванов"/>
  </r>
  <r>
    <n v="194"/>
    <s v="+7 273-904-5457"/>
    <x v="38"/>
    <s v="да"/>
    <d v="2022-12-29T00:00:00"/>
    <s v="+7"/>
    <x v="2"/>
    <x v="36"/>
    <s v="Денисович"/>
    <s v="Гурьев"/>
    <s v="ИОФ"/>
    <s v="Сила Денисович Гурьев"/>
    <s v="ИОФ"/>
    <s v="Сила Денисович Гурьев"/>
  </r>
  <r>
    <n v="267"/>
    <s v="+7 632-222-4524"/>
    <x v="39"/>
    <s v="да"/>
    <d v="2022-12-15T00:00:00"/>
    <s v="+7"/>
    <x v="2"/>
    <x v="37"/>
    <s v="Болеславовна"/>
    <s v="Потапова"/>
    <s v="ИОФ"/>
    <s v="Лора Болеславовна Потапова"/>
    <s v="ИОФ"/>
    <s v="Лора Болеславовна Потапова"/>
  </r>
  <r>
    <n v="334"/>
    <s v="+380 276-157-8458"/>
    <x v="40"/>
    <s v="нет"/>
    <d v="2022-11-16T00:00:00"/>
    <s v="+380"/>
    <x v="3"/>
    <x v="38"/>
    <s v="Антонович"/>
    <s v="Федотов"/>
    <s v="ИОФ"/>
    <s v="Радислав Антонович Федотов"/>
    <s v="ИОФ"/>
    <s v="Радислав Антонович Федотов"/>
  </r>
  <r>
    <n v="47"/>
    <s v="+375 077-514-8048"/>
    <x v="41"/>
    <s v="нет"/>
    <d v="2022-05-12T00:00:00"/>
    <s v="+375"/>
    <x v="1"/>
    <x v="39"/>
    <s v="Игнатович"/>
    <s v="Лукин"/>
    <s v="ИОФ"/>
    <s v="Харлампий Игнатович Лукин"/>
    <s v="ИОФ"/>
    <s v="Харлампий Игнатович Лукин"/>
  </r>
  <r>
    <n v="287"/>
    <s v="+7 752-341-5050"/>
    <x v="42"/>
    <s v="да"/>
    <d v="2022-02-16T00:00:00"/>
    <s v="+7"/>
    <x v="2"/>
    <x v="40"/>
    <s v="Аскольдовна"/>
    <s v="Полякова"/>
    <s v="ИОФ"/>
    <s v="Анжела Аскольдовна Полякова"/>
    <s v="ИОФ"/>
    <s v="Анжела Аскольдовна Полякова"/>
  </r>
  <r>
    <n v="145"/>
    <s v="+380 088-024-3161"/>
    <x v="43"/>
    <s v="нет"/>
    <d v="2022-04-02T00:00:00"/>
    <s v="+380"/>
    <x v="3"/>
    <x v="12"/>
    <s v="Леоновна"/>
    <s v="Филиппова"/>
    <s v="ИОФ"/>
    <s v="Юлия Леоновна Филиппова"/>
    <s v="ИОФ"/>
    <s v="Юлия Леоновна Филиппова"/>
  </r>
  <r>
    <n v="270"/>
    <s v="+992 110-427-6136"/>
    <x v="44"/>
    <s v="да"/>
    <d v="2022-09-23T00:00:00"/>
    <s v="+992"/>
    <x v="4"/>
    <x v="41"/>
    <s v="Антипович"/>
    <s v="Мухин"/>
    <s v="ИОФ"/>
    <s v="Дементий Антипович Мухин"/>
    <s v="ИОФ"/>
    <s v="Дементий Антипович Мухин"/>
  </r>
  <r>
    <n v="183"/>
    <s v="+992 248-066-2060"/>
    <x v="45"/>
    <s v="да"/>
    <d v="2022-12-05T00:00:00"/>
    <s v="+992"/>
    <x v="4"/>
    <x v="42"/>
    <s v="Никифоровна"/>
    <s v="Лапина"/>
    <s v="ИОФ"/>
    <s v="Ия Никифоровна Лапина"/>
    <s v="ИОФ"/>
    <s v="Ия Никифоровна Лапина"/>
  </r>
  <r>
    <n v="2"/>
    <s v="+998 824-309-1395"/>
    <x v="46"/>
    <s v="нет"/>
    <d v="2022-08-02T00:00:00"/>
    <s v="+998"/>
    <x v="0"/>
    <x v="26"/>
    <s v="Борисовна"/>
    <s v="Морозова"/>
    <s v="ИОФ"/>
    <s v="Майя Борисовна Морозова"/>
    <s v="ИОФ"/>
    <s v="Майя Борисовна Морозова"/>
  </r>
  <r>
    <n v="229"/>
    <s v="+375 079-578-9874"/>
    <x v="47"/>
    <s v="нет"/>
    <d v="2022-07-24T00:00:00"/>
    <s v="+375"/>
    <x v="1"/>
    <x v="43"/>
    <s v="Эльдаровна"/>
    <s v="Самойлова"/>
    <s v="ИОФ"/>
    <s v="Татьяна Эльдаровна Самойлова"/>
    <s v="ИОФ"/>
    <s v="Татьяна Эльдаровна Самойлова"/>
  </r>
  <r>
    <n v="385"/>
    <s v="+380 030-761-0677"/>
    <x v="48"/>
    <s v="нет"/>
    <d v="2022-07-11T00:00:00"/>
    <s v="+380"/>
    <x v="3"/>
    <x v="44"/>
    <s v="Бориславович"/>
    <s v="Стрелков"/>
    <s v="ИОФ"/>
    <s v="Геннадий Бориславович Стрелков"/>
    <s v="ИОФ"/>
    <s v="Геннадий Бориславович Стрелков"/>
  </r>
  <r>
    <n v="407"/>
    <s v="+375 205-037-7882"/>
    <x v="49"/>
    <s v="да"/>
    <d v="2022-03-01T00:00:00"/>
    <s v="+375"/>
    <x v="1"/>
    <x v="45"/>
    <s v="Афанасьевич"/>
    <s v="Фомичев"/>
    <s v="ИОФ"/>
    <s v="Карп Афанасьевич Фомичев"/>
    <s v="ИОФ"/>
    <s v="Карп Афанасьевич Фомичев"/>
  </r>
  <r>
    <n v="493"/>
    <s v="+380 076-252-5210"/>
    <x v="50"/>
    <s v="да"/>
    <d v="2022-10-21T00:00:00"/>
    <s v="+380"/>
    <x v="3"/>
    <x v="46"/>
    <s v="Львовна"/>
    <s v="Кондратьева"/>
    <s v="ФИО"/>
    <s v="Львовна Кондратьева Валентина"/>
    <s v="ИОФ"/>
    <s v="Валентина Львовна Кондратьева"/>
  </r>
  <r>
    <n v="34"/>
    <s v="+992 266-481-3942"/>
    <x v="51"/>
    <s v="нет"/>
    <d v="2022-04-03T00:00:00"/>
    <s v="+992"/>
    <x v="4"/>
    <x v="47"/>
    <s v="Егоровна"/>
    <s v="Абрамова"/>
    <s v="ИОФ"/>
    <s v="Евдокия Егоровна Абрамова"/>
    <s v="ИОФ"/>
    <s v="Евдокия Егоровна Абрамова"/>
  </r>
  <r>
    <n v="190"/>
    <s v="+375 284-418-1233"/>
    <x v="52"/>
    <s v="нет"/>
    <d v="2022-05-08T00:00:00"/>
    <s v="+375"/>
    <x v="1"/>
    <x v="46"/>
    <s v="Захаровна"/>
    <s v="Боброва"/>
    <s v="ФИО"/>
    <s v="Захаровна Боброва Валентина"/>
    <s v="ИОФ"/>
    <s v="Валентина Захаровна Боброва"/>
  </r>
  <r>
    <n v="266"/>
    <s v="+7 963-508-8333"/>
    <x v="53"/>
    <s v="нет"/>
    <d v="2022-08-22T00:00:00"/>
    <s v="+7"/>
    <x v="2"/>
    <x v="48"/>
    <s v="Святославовна"/>
    <s v="Горшкова"/>
    <s v="ИОФ"/>
    <s v="Василиса Святославовна Горшкова"/>
    <s v="ИОФ"/>
    <s v="Василиса Святославовна Горшкова"/>
  </r>
  <r>
    <n v="222"/>
    <s v="+380 424-152-2316"/>
    <x v="54"/>
    <s v="да"/>
    <d v="2022-05-13T00:00:00"/>
    <s v="+380"/>
    <x v="3"/>
    <x v="49"/>
    <s v="Руслановна"/>
    <s v="Шарапова"/>
    <s v="ИОФ"/>
    <s v="Эмилия Руслановна Шарапова"/>
    <s v="ИОФ"/>
    <s v="Эмилия Руслановна Шарапова"/>
  </r>
  <r>
    <n v="382"/>
    <s v="+375 960-328-1316"/>
    <x v="55"/>
    <s v="да"/>
    <d v="2022-10-16T00:00:00"/>
    <s v="+375"/>
    <x v="1"/>
    <x v="50"/>
    <s v="Михайловна"/>
    <s v="Шестакова "/>
    <s v="ФИО"/>
    <s v="Михайловна Шестакова  Алина"/>
    <s v="ИОФ"/>
    <s v="Алина Михайловна Шестакова "/>
  </r>
  <r>
    <n v="142"/>
    <s v="+7 600-803-0627"/>
    <x v="56"/>
    <s v="нет"/>
    <d v="2022-05-02T00:00:00"/>
    <s v="+7"/>
    <x v="2"/>
    <x v="11"/>
    <s v="Геннадьевна"/>
    <s v="Колесникова"/>
    <s v="ИОФ"/>
    <s v="Агата Геннадьевна Колесникова"/>
    <s v="ИОФ"/>
    <s v="Агата Геннадьевна Колесникова"/>
  </r>
  <r>
    <n v="150"/>
    <s v="+998 176-720-2162"/>
    <x v="57"/>
    <s v="нет"/>
    <d v="2022-03-02T00:00:00"/>
    <s v="+998"/>
    <x v="0"/>
    <x v="51"/>
    <s v="Викторовна"/>
    <s v="Панова"/>
    <s v="ИОФ"/>
    <s v="Евгения Викторовна Панова"/>
    <s v="ИОФ"/>
    <s v="Евгения Викторовна Панова"/>
  </r>
  <r>
    <n v="14"/>
    <s v="+992 129-804-1705"/>
    <x v="58"/>
    <s v="да"/>
    <d v="2022-08-02T00:00:00"/>
    <s v="+992"/>
    <x v="4"/>
    <x v="52"/>
    <s v="Устинович"/>
    <s v="Зимин"/>
    <s v="ИОФ"/>
    <s v="Ипатий Устинович Зимин"/>
    <s v="ИОФ"/>
    <s v="Ипатий Устинович Зимин"/>
  </r>
  <r>
    <n v="371"/>
    <s v="+380 616-238-3294"/>
    <x v="59"/>
    <s v="нет"/>
    <d v="2022-10-10T00:00:00"/>
    <s v="+380"/>
    <x v="3"/>
    <x v="53"/>
    <s v="Сергеевна"/>
    <s v="Ефимова"/>
    <s v="ФИО"/>
    <s v="Сергеевна Ефимова Регина"/>
    <s v="ИОФ"/>
    <s v="Регина Сергеевна Ефимова"/>
  </r>
  <r>
    <n v="328"/>
    <s v="+7 425-907-2619"/>
    <x v="60"/>
    <s v="да"/>
    <d v="2022-01-07T00:00:00"/>
    <s v="+7"/>
    <x v="2"/>
    <x v="53"/>
    <s v="Сергеевна"/>
    <s v="Чернова"/>
    <s v="ФИО"/>
    <s v="Сергеевна Чернова Регина"/>
    <s v="ИОФ"/>
    <s v="Регина Сергеевна Чернова"/>
  </r>
  <r>
    <n v="171"/>
    <s v="+7 638-478-8735"/>
    <x v="61"/>
    <s v="да"/>
    <d v="2022-05-29T00:00:00"/>
    <s v="+7"/>
    <x v="2"/>
    <x v="54"/>
    <s v="Дмитриевич"/>
    <s v="Исаков"/>
    <s v="ИОФ"/>
    <s v="Бажен Дмитриевич Исаков"/>
    <s v="ИОФ"/>
    <s v="Бажен Дмитриевич Исаков"/>
  </r>
  <r>
    <n v="68"/>
    <s v="+998 237-658-9236"/>
    <x v="62"/>
    <s v="да"/>
    <d v="2022-11-17T00:00:00"/>
    <s v="+998"/>
    <x v="0"/>
    <x v="55"/>
    <s v="Наумовна"/>
    <s v="Иванова"/>
    <s v="ИОФ"/>
    <s v="Иванна Наумовна Иванова"/>
    <s v="ИОФ"/>
    <s v="Иванна Наумовна Иванова"/>
  </r>
  <r>
    <n v="346"/>
    <s v="+7 710-415-0428"/>
    <x v="63"/>
    <s v="да"/>
    <d v="2022-03-16T00:00:00"/>
    <s v="+7"/>
    <x v="2"/>
    <x v="56"/>
    <s v="Харитонович"/>
    <s v="Родионов"/>
    <s v="ИОФ"/>
    <s v="Капитон Харитонович Родионов"/>
    <s v="ИОФ"/>
    <s v="Капитон Харитонович Родионов"/>
  </r>
  <r>
    <n v="415"/>
    <s v="+380 465-945-6481"/>
    <x v="64"/>
    <s v="да"/>
    <d v="2022-04-10T00:00:00"/>
    <s v="+380"/>
    <x v="3"/>
    <x v="56"/>
    <s v="Феликсович"/>
    <s v="Кабанов"/>
    <s v="ИОФ"/>
    <s v="Капитон Феликсович Кабанов"/>
    <s v="ИОФ"/>
    <s v="Капитон Феликсович Кабанов"/>
  </r>
  <r>
    <n v="115"/>
    <s v="+375 523-528-4996"/>
    <x v="65"/>
    <s v="да"/>
    <d v="2022-09-28T00:00:00"/>
    <s v="+375"/>
    <x v="1"/>
    <x v="57"/>
    <s v="Кирилловна"/>
    <s v="Прохорова"/>
    <s v="ФИО"/>
    <s v="Кирилловна Прохорова Галина"/>
    <s v="ИОФ"/>
    <s v="Галина Кирилловна Прохорова"/>
  </r>
  <r>
    <n v="42"/>
    <s v="+992 883-671-0611"/>
    <x v="66"/>
    <s v="да"/>
    <d v="2022-08-10T00:00:00"/>
    <s v="+992"/>
    <x v="4"/>
    <x v="58"/>
    <s v="Федотович"/>
    <s v="Шаров"/>
    <s v="ИОФ"/>
    <s v="Панфил Федотович Шаров"/>
    <s v="ИОФ"/>
    <s v="Панфил Федотович Шаров"/>
  </r>
  <r>
    <n v="378"/>
    <s v="+7 322-351-7967"/>
    <x v="67"/>
    <s v="нет"/>
    <d v="2022-05-29T00:00:00"/>
    <s v="+7"/>
    <x v="2"/>
    <x v="59"/>
    <s v="Юльевич"/>
    <s v="Афанасьев"/>
    <s v="ИОФ"/>
    <s v="Сократ Юльевич Афанасьев"/>
    <s v="ИОФ"/>
    <s v="Сократ Юльевич Афанасьев"/>
  </r>
  <r>
    <n v="449"/>
    <s v="+992 314-900-5858"/>
    <x v="68"/>
    <s v="нет"/>
    <d v="2022-03-25T00:00:00"/>
    <s v="+992"/>
    <x v="4"/>
    <x v="60"/>
    <s v="Глебович"/>
    <s v="Пестов"/>
    <s v="ИОФ"/>
    <s v="Измаил Глебович Пестов"/>
    <s v="ИОФ"/>
    <s v="Измаил Глебович Пестов"/>
  </r>
  <r>
    <n v="317"/>
    <s v="+7 640-461-4099"/>
    <x v="69"/>
    <s v="нет"/>
    <d v="2022-07-28T00:00:00"/>
    <s v="+7"/>
    <x v="2"/>
    <x v="61"/>
    <s v="Захаровна"/>
    <s v="Ильина"/>
    <s v="ИОФ"/>
    <s v="Милица Захаровна Ильина"/>
    <s v="ИОФ"/>
    <s v="Милица Захаровна Ильина"/>
  </r>
  <r>
    <n v="426"/>
    <s v="+992 253-231-6427"/>
    <x v="70"/>
    <s v="да"/>
    <d v="2022-07-26T00:00:00"/>
    <s v="+992"/>
    <x v="4"/>
    <x v="1"/>
    <s v="Ждановна"/>
    <s v="Лыткина"/>
    <s v="ИОФ"/>
    <s v="Вера Ждановна Лыткина"/>
    <s v="ИОФ"/>
    <s v="Вера Ждановна Лыткина"/>
  </r>
  <r>
    <n v="25"/>
    <s v="+992 508-269-1094"/>
    <x v="71"/>
    <s v="да"/>
    <d v="2022-01-21T00:00:00"/>
    <s v="+992"/>
    <x v="4"/>
    <x v="62"/>
    <s v="Терентьевич"/>
    <s v="Волков"/>
    <s v="ИОФ"/>
    <s v="Аггей Терентьевич Волков"/>
    <s v="ИОФ"/>
    <s v="Аггей Терентьевич Волков"/>
  </r>
  <r>
    <n v="462"/>
    <s v="+7 915-487-8205"/>
    <x v="72"/>
    <s v="да"/>
    <d v="2022-07-09T00:00:00"/>
    <s v="+7"/>
    <x v="2"/>
    <x v="63"/>
    <s v="Иосифович"/>
    <s v="Третьяков"/>
    <s v="ИОФ"/>
    <s v="Владилен Иосифович Третьяков"/>
    <s v="ИОФ"/>
    <s v="Владилен Иосифович Третьяков"/>
  </r>
  <r>
    <n v="252"/>
    <s v="+7 376-172-1887"/>
    <x v="73"/>
    <s v="нет"/>
    <d v="2022-03-23T00:00:00"/>
    <s v="+7"/>
    <x v="2"/>
    <x v="64"/>
    <s v="Гурьевич"/>
    <s v="Егоров"/>
    <s v="ИОФ"/>
    <s v="Ладимир Гурьевич Егоров"/>
    <s v="ИОФ"/>
    <s v="Ладимир Гурьевич Егоров"/>
  </r>
  <r>
    <n v="392"/>
    <s v="+7 894-900-2879"/>
    <x v="74"/>
    <s v="нет"/>
    <d v="2022-12-24T00:00:00"/>
    <s v="+7"/>
    <x v="2"/>
    <x v="65"/>
    <s v="Ааронович"/>
    <s v="Кошелев"/>
    <s v="ИОФ"/>
    <s v="Эммануил Ааронович Кошелев"/>
    <s v="ИОФ"/>
    <s v="Эммануил Ааронович Кошелев"/>
  </r>
  <r>
    <n v="487"/>
    <s v="+7 263-859-8875"/>
    <x v="75"/>
    <s v="да"/>
    <d v="2022-09-11T00:00:00"/>
    <s v="+7"/>
    <x v="2"/>
    <x v="66"/>
    <s v="Вячеславович"/>
    <s v="Зиновьев"/>
    <s v="ИОФ"/>
    <s v="Сидор Вячеславович Зиновьев"/>
    <s v="ИОФ"/>
    <s v="Сидор Вячеславович Зиновьев"/>
  </r>
  <r>
    <n v="134"/>
    <s v="+7 288-468-9287"/>
    <x v="76"/>
    <s v="да"/>
    <d v="2022-07-11T00:00:00"/>
    <s v="+7"/>
    <x v="2"/>
    <x v="53"/>
    <s v="Кирилловна"/>
    <s v="Нестерова"/>
    <s v="ФИО"/>
    <s v="Кирилловна Нестерова Регина"/>
    <s v="ИОФ"/>
    <s v="Регина Кирилловна Нестерова"/>
  </r>
  <r>
    <n v="11"/>
    <s v="+992 372-939-7775"/>
    <x v="77"/>
    <s v="нет"/>
    <d v="2022-05-09T00:00:00"/>
    <s v="+992"/>
    <x v="4"/>
    <x v="67"/>
    <s v="Ильясович"/>
    <s v="Силин"/>
    <s v="ИОФ"/>
    <s v="Антип Ильясович Силин"/>
    <s v="ИОФ"/>
    <s v="Антип Ильясович Силин"/>
  </r>
  <r>
    <n v="458"/>
    <s v="+7 089-779-0837"/>
    <x v="78"/>
    <s v="да"/>
    <d v="2022-05-13T00:00:00"/>
    <s v="+7"/>
    <x v="2"/>
    <x v="5"/>
    <s v="Егоровна"/>
    <s v="Третьякова"/>
    <s v="ИОФ"/>
    <s v="Зоя Егоровна Третьякова"/>
    <s v="ИОФ"/>
    <s v="Зоя Егоровна Третьякова"/>
  </r>
  <r>
    <n v="130"/>
    <s v="+992 326-136-2416"/>
    <x v="79"/>
    <s v="нет"/>
    <d v="2022-10-29T00:00:00"/>
    <s v="+992"/>
    <x v="4"/>
    <x v="68"/>
    <s v="Жанович"/>
    <s v="Никифоров"/>
    <s v="ИОФ"/>
    <s v="Виктор Жанович Никифоров"/>
    <s v="ИОФ"/>
    <s v="Виктор Жанович Никифоров"/>
  </r>
  <r>
    <n v="330"/>
    <s v="+998 016-556-9015"/>
    <x v="80"/>
    <s v="нет"/>
    <d v="2022-09-11T00:00:00"/>
    <s v="+998"/>
    <x v="0"/>
    <x v="33"/>
    <s v="Андреевич"/>
    <s v="Маслов"/>
    <s v="ИОФ"/>
    <s v="Ратибор Андреевич Маслов"/>
    <s v="ИОФ"/>
    <s v="Ратибор Андреевич Маслов"/>
  </r>
  <r>
    <n v="167"/>
    <s v="+998 388-311-1484"/>
    <x v="81"/>
    <s v="да"/>
    <d v="2022-01-02T00:00:00"/>
    <s v="+998"/>
    <x v="0"/>
    <x v="69"/>
    <s v="Фомич"/>
    <s v="Жуков"/>
    <s v="ИОФ"/>
    <s v="Никифор Фомич Жуков"/>
    <s v="ИОФ"/>
    <s v="Никифор Фомич Жуков"/>
  </r>
  <r>
    <n v="140"/>
    <s v="+7 093-201-9949"/>
    <x v="82"/>
    <s v="да"/>
    <d v="2022-03-07T00:00:00"/>
    <s v="+7"/>
    <x v="2"/>
    <x v="43"/>
    <s v="Михайловна"/>
    <s v="Новикова"/>
    <s v="ИОФ"/>
    <s v="Татьяна Михайловна Новикова"/>
    <s v="ИОФ"/>
    <s v="Татьяна Михайловна Новикова"/>
  </r>
  <r>
    <n v="423"/>
    <s v="+375 074-074-0170"/>
    <x v="83"/>
    <s v="нет"/>
    <d v="2022-10-07T00:00:00"/>
    <s v="+375"/>
    <x v="1"/>
    <x v="68"/>
    <s v="Марсович"/>
    <s v="Игнатов"/>
    <s v="ИОФ"/>
    <s v="Виктор Марсович Игнатов"/>
    <s v="ИОФ"/>
    <s v="Виктор Марсович Игнатов"/>
  </r>
  <r>
    <n v="365"/>
    <s v="+375 260-927-0999"/>
    <x v="84"/>
    <s v="нет"/>
    <d v="2022-10-07T00:00:00"/>
    <s v="+375"/>
    <x v="1"/>
    <x v="70"/>
    <s v="Эдуардовна"/>
    <s v="Абрамова"/>
    <s v="ИОФ"/>
    <s v="Елизавета Эдуардовна Абрамова"/>
    <s v="ИОФ"/>
    <s v="Елизавета Эдуардовна Абрамова"/>
  </r>
  <r>
    <n v="452"/>
    <s v="+7 356-385-2881"/>
    <x v="85"/>
    <s v="да"/>
    <d v="2022-07-27T00:00:00"/>
    <s v="+7"/>
    <x v="2"/>
    <x v="23"/>
    <s v="Бориславович"/>
    <s v="Мамонтов"/>
    <s v="ИОФ"/>
    <s v="Чеслав Бориславович Мамонтов"/>
    <s v="ИОФ"/>
    <s v="Чеслав Бориславович Мамонтов"/>
  </r>
  <r>
    <n v="424"/>
    <s v="+7 833-884-1180"/>
    <x v="86"/>
    <s v="да"/>
    <d v="2022-01-24T00:00:00"/>
    <s v="+7"/>
    <x v="2"/>
    <x v="71"/>
    <s v="Ильич"/>
    <s v="Ефремов"/>
    <s v="ИОФ"/>
    <s v="Епифан Ильич Ефремов"/>
    <s v="ИОФ"/>
    <s v="Епифан Ильич Ефремов"/>
  </r>
  <r>
    <n v="75"/>
    <s v="+380 369-038-6358"/>
    <x v="87"/>
    <s v="нет"/>
    <d v="2022-08-23T00:00:00"/>
    <s v="+380"/>
    <x v="3"/>
    <x v="72"/>
    <s v="Арсенович"/>
    <s v="Давыдов"/>
    <s v="ИОФ"/>
    <s v="Леонид Арсенович Давыдов"/>
    <s v="ИОФ"/>
    <s v="Леонид Арсенович Давыдов"/>
  </r>
  <r>
    <n v="71"/>
    <s v="+380 341-215-3278"/>
    <x v="88"/>
    <s v="да"/>
    <d v="2022-07-20T00:00:00"/>
    <s v="+380"/>
    <x v="3"/>
    <x v="50"/>
    <s v="Алексеевна"/>
    <s v="Медведева"/>
    <s v="ФИО"/>
    <s v="Алексеевна Медведева Алина"/>
    <s v="ИОФ"/>
    <s v="Алина Алексеевна Медведева"/>
  </r>
  <r>
    <n v="313"/>
    <s v="+998 801-433-5842"/>
    <x v="89"/>
    <s v="да"/>
    <d v="2022-12-01T00:00:00"/>
    <s v="+998"/>
    <x v="0"/>
    <x v="73"/>
    <s v="Максимовна"/>
    <s v="Федотова"/>
    <s v="ФИО"/>
    <s v="Максимовна Федотова Ангелина"/>
    <s v="ИОФ"/>
    <s v="Ангелина Максимовна Федотова"/>
  </r>
  <r>
    <n v="301"/>
    <s v="+7 727-444-8253"/>
    <x v="90"/>
    <s v="да"/>
    <d v="2022-06-02T00:00:00"/>
    <s v="+7"/>
    <x v="2"/>
    <x v="74"/>
    <s v="Ивановна"/>
    <s v="Николаева"/>
    <s v="ИОФ"/>
    <s v="Зинаида Ивановна Николаева"/>
    <s v="ИОФ"/>
    <s v="Зинаида Ивановна Николаева"/>
  </r>
  <r>
    <n v="359"/>
    <s v="+7 219-942-5792"/>
    <x v="91"/>
    <s v="нет"/>
    <d v="2022-01-23T00:00:00"/>
    <s v="+7"/>
    <x v="2"/>
    <x v="75"/>
    <s v="Валерьянович"/>
    <s v="Дорофеев"/>
    <s v="ИОФ"/>
    <s v="Тимур Валерьянович Дорофеев"/>
    <s v="ИОФ"/>
    <s v="Тимур Валерьянович Дорофеев"/>
  </r>
  <r>
    <n v="474"/>
    <s v="+7 430-487-6579"/>
    <x v="92"/>
    <s v="нет"/>
    <d v="2022-02-13T00:00:00"/>
    <s v="+7"/>
    <x v="2"/>
    <x v="3"/>
    <s v="Владиславовна"/>
    <s v="Беляева"/>
    <s v="ИОФ"/>
    <s v="Александра Владиславовна Беляева"/>
    <s v="ИОФ"/>
    <s v="Александра Владиславовна Беляева"/>
  </r>
  <r>
    <n v="111"/>
    <s v="+998 827-959-0308"/>
    <x v="93"/>
    <s v="да"/>
    <d v="2022-08-31T00:00:00"/>
    <s v="+998"/>
    <x v="0"/>
    <x v="49"/>
    <s v="Олеговна"/>
    <s v="Калинина"/>
    <s v="ИОФ"/>
    <s v="Эмилия Олеговна Калинина"/>
    <s v="ИОФ"/>
    <s v="Эмилия Олеговна Калинина"/>
  </r>
  <r>
    <n v="126"/>
    <s v="+998 880-147-7505"/>
    <x v="94"/>
    <s v="да"/>
    <d v="2022-09-18T00:00:00"/>
    <s v="+998"/>
    <x v="0"/>
    <x v="76"/>
    <s v="Копылова"/>
    <s v="Жанна Архиповна"/>
    <s v="ИОФ"/>
    <s v="тов. Копылова Жанна Архиповна"/>
    <s v="ИОФ"/>
    <s v="тов. Копылова Жанна Архиповна"/>
  </r>
  <r>
    <n v="356"/>
    <s v="+992 234-736-4616"/>
    <x v="95"/>
    <s v="нет"/>
    <d v="2022-01-09T00:00:00"/>
    <s v="+992"/>
    <x v="4"/>
    <x v="77"/>
    <s v="Алексеевна"/>
    <s v="Князева"/>
    <s v="ФИО"/>
    <s v="Алексеевна Князева Акулина"/>
    <s v="ИОФ"/>
    <s v="Акулина Алексеевна Князева"/>
  </r>
  <r>
    <n v="166"/>
    <s v="+998 581-380-6694"/>
    <x v="96"/>
    <s v="да"/>
    <d v="2022-08-23T00:00:00"/>
    <s v="+998"/>
    <x v="0"/>
    <x v="78"/>
    <s v="Феликсович"/>
    <s v="Евдокимов"/>
    <s v="ИОФ"/>
    <s v="Януарий Феликсович Евдокимов"/>
    <s v="ИОФ"/>
    <s v="Януарий Феликсович Евдокимов"/>
  </r>
  <r>
    <n v="162"/>
    <s v="+992 086-931-5836"/>
    <x v="97"/>
    <s v="нет"/>
    <d v="2022-03-19T00:00:00"/>
    <s v="+992"/>
    <x v="4"/>
    <x v="79"/>
    <s v="Данилович"/>
    <s v="Соловьев"/>
    <s v="ИОФ"/>
    <s v="Родион Данилович Соловьев"/>
    <s v="ИОФ"/>
    <s v="Родион Данилович Соловьев"/>
  </r>
  <r>
    <n v="459"/>
    <s v="+7 007-157-8873"/>
    <x v="98"/>
    <s v="да"/>
    <d v="2022-07-01T00:00:00"/>
    <s v="+7"/>
    <x v="2"/>
    <x v="80"/>
    <s v="Августович"/>
    <s v="Назаров"/>
    <s v="ИОФ"/>
    <s v="Назар Августович Назаров"/>
    <s v="ИОФ"/>
    <s v="Назар Августович Назаров"/>
  </r>
  <r>
    <n v="211"/>
    <s v="+380 947-602-2812"/>
    <x v="99"/>
    <s v="нет"/>
    <d v="2022-03-01T00:00:00"/>
    <s v="+380"/>
    <x v="3"/>
    <x v="48"/>
    <s v="Болеславовна"/>
    <s v="Кудряшова"/>
    <s v="ИОФ"/>
    <s v="Василиса Болеславовна Кудряшова"/>
    <s v="ИОФ"/>
    <s v="Василиса Болеславовна Кудряшова"/>
  </r>
  <r>
    <n v="132"/>
    <s v="+380 697-469-4252"/>
    <x v="100"/>
    <s v="да"/>
    <d v="2022-02-09T00:00:00"/>
    <s v="+380"/>
    <x v="3"/>
    <x v="81"/>
    <s v="Якубович"/>
    <s v="Лазарев"/>
    <s v="ИОФ"/>
    <s v="Софон Якубович Лазарев"/>
    <s v="ИОФ"/>
    <s v="Софон Якубович Лазарев"/>
  </r>
  <r>
    <n v="333"/>
    <s v="+7 962-495-5040"/>
    <x v="101"/>
    <s v="да"/>
    <d v="2022-10-23T00:00:00"/>
    <s v="+7"/>
    <x v="2"/>
    <x v="2"/>
    <s v="Виленович"/>
    <s v="Бобылев"/>
    <s v="ИОФ"/>
    <s v="Никодим Виленович Бобылев"/>
    <s v="ИОФ"/>
    <s v="Никодим Виленович Бобылев"/>
  </r>
  <r>
    <n v="298"/>
    <s v="+380 349-100-4938"/>
    <x v="102"/>
    <s v="да"/>
    <d v="2022-09-17T00:00:00"/>
    <s v="+380"/>
    <x v="3"/>
    <x v="48"/>
    <s v="Матвеевна"/>
    <s v="Трофимова"/>
    <s v="ИОФ"/>
    <s v="Василиса Матвеевна Трофимова"/>
    <s v="ИОФ"/>
    <s v="Василиса Матвеевна Трофимова"/>
  </r>
  <r>
    <n v="273"/>
    <s v="+998 876-305-1700"/>
    <x v="103"/>
    <s v="нет"/>
    <d v="2022-02-07T00:00:00"/>
    <s v="+998"/>
    <x v="0"/>
    <x v="82"/>
    <s v="Филипповна"/>
    <s v="Горбунова"/>
    <s v="ФИО"/>
    <s v="Филипповна Горбунова Наина"/>
    <s v="ИОФ"/>
    <s v="Наина Филипповна Горбунова"/>
  </r>
  <r>
    <n v="321"/>
    <s v="+992 861-842-9595"/>
    <x v="104"/>
    <s v="нет"/>
    <d v="2022-07-14T00:00:00"/>
    <s v="+992"/>
    <x v="4"/>
    <x v="83"/>
    <s v="Всеволодович"/>
    <s v="Блинов"/>
    <s v="ИОФ"/>
    <s v="Натан Всеволодович Блинов"/>
    <s v="ИОФ"/>
    <s v="Натан Всеволодович Блинов"/>
  </r>
  <r>
    <n v="119"/>
    <s v="+7 724-995-2653"/>
    <x v="105"/>
    <s v="нет"/>
    <d v="2022-05-09T00:00:00"/>
    <s v="+7"/>
    <x v="2"/>
    <x v="6"/>
    <s v="Харлампьевич"/>
    <s v="Никитин"/>
    <s v="ИОФ"/>
    <s v="Светозар Харлампьевич Никитин"/>
    <s v="ИОФ"/>
    <s v="Светозар Харлампьевич Никитин"/>
  </r>
  <r>
    <n v="472"/>
    <s v="+380 435-435-7454"/>
    <x v="106"/>
    <s v="нет"/>
    <d v="2022-12-06T00:00:00"/>
    <s v="+380"/>
    <x v="3"/>
    <x v="84"/>
    <s v="Авдеевич"/>
    <s v="Фадеев"/>
    <s v="ИОФ"/>
    <s v="Фрол Авдеевич Фадеев"/>
    <s v="ИОФ"/>
    <s v="Фрол Авдеевич Фадеев"/>
  </r>
  <r>
    <n v="396"/>
    <s v="+380 667-385-3298"/>
    <x v="107"/>
    <s v="нет"/>
    <d v="2022-11-06T00:00:00"/>
    <s v="+380"/>
    <x v="3"/>
    <x v="85"/>
    <s v="Юлианович"/>
    <s v="Ермаков"/>
    <s v="ИОФ"/>
    <s v="Вадим Юлианович Ермаков"/>
    <s v="ИОФ"/>
    <s v="Вадим Юлианович Ермаков"/>
  </r>
  <r>
    <n v="269"/>
    <s v="+7 858-333-4042"/>
    <x v="108"/>
    <s v="нет"/>
    <d v="2022-06-08T00:00:00"/>
    <s v="+7"/>
    <x v="2"/>
    <x v="40"/>
    <s v="Филипповна"/>
    <s v="Новикова"/>
    <s v="ИОФ"/>
    <s v="Анжела Филипповна Новикова"/>
    <s v="ИОФ"/>
    <s v="Анжела Филипповна Новикова"/>
  </r>
  <r>
    <n v="16"/>
    <s v="+380 828-307-7136"/>
    <x v="109"/>
    <s v="нет"/>
    <d v="2022-06-01T00:00:00"/>
    <s v="+380"/>
    <x v="3"/>
    <x v="86"/>
    <s v="Харлампьевич"/>
    <s v="Белозеров"/>
    <s v="ИОФ"/>
    <s v="Лука Харлампьевич Белозеров"/>
    <s v="ИОФ"/>
    <s v="Лука Харлампьевич Белозеров"/>
  </r>
  <r>
    <n v="281"/>
    <s v="+998 678-470-2329"/>
    <x v="110"/>
    <s v="нет"/>
    <d v="2022-05-30T00:00:00"/>
    <s v="+998"/>
    <x v="0"/>
    <x v="87"/>
    <s v="Гертрудович"/>
    <s v="Гурьев"/>
    <s v="ИОФ"/>
    <s v="Евсей Гертрудович Гурьев"/>
    <s v="ИОФ"/>
    <s v="Евсей Гертрудович Гурьев"/>
  </r>
  <r>
    <n v="149"/>
    <s v="+992 908-369-0617"/>
    <x v="111"/>
    <s v="да"/>
    <d v="2022-11-17T00:00:00"/>
    <s v="+992"/>
    <x v="4"/>
    <x v="31"/>
    <s v="Бориславович"/>
    <s v="Королев"/>
    <s v="ИОФ"/>
    <s v="Феофан Бориславович Королев"/>
    <s v="ИОФ"/>
    <s v="Феофан Бориславович Королев"/>
  </r>
  <r>
    <n v="380"/>
    <s v="+7 669-661-5797"/>
    <x v="112"/>
    <s v="да"/>
    <d v="2022-01-02T00:00:00"/>
    <s v="+7"/>
    <x v="2"/>
    <x v="88"/>
    <s v="Игоревна"/>
    <s v="Бурова"/>
    <s v="ИОФ"/>
    <s v="Марфа Игоревна Бурова"/>
    <s v="ИОФ"/>
    <s v="Марфа Игоревна Бурова"/>
  </r>
  <r>
    <n v="114"/>
    <s v="+7 393-681-6723"/>
    <x v="113"/>
    <s v="да"/>
    <d v="2022-11-24T00:00:00"/>
    <s v="+7"/>
    <x v="2"/>
    <x v="89"/>
    <s v="Тимурович"/>
    <s v="Александров"/>
    <s v="ИОФ"/>
    <s v="Прокл Тимурович Александров"/>
    <s v="ИОФ"/>
    <s v="Прокл Тимурович Александров"/>
  </r>
  <r>
    <n v="381"/>
    <s v="+998 583-780-6740"/>
    <x v="114"/>
    <s v="нет"/>
    <d v="2022-06-02T00:00:00"/>
    <s v="+998"/>
    <x v="0"/>
    <x v="90"/>
    <s v="Станиславовна"/>
    <s v="Чернова"/>
    <s v="ИОФ"/>
    <s v="Раиса Станиславовна Чернова"/>
    <s v="ИОФ"/>
    <s v="Раиса Станиславовна Чернова"/>
  </r>
  <r>
    <n v="342"/>
    <s v="+992 928-516-3980"/>
    <x v="115"/>
    <s v="да"/>
    <d v="2022-01-09T00:00:00"/>
    <s v="+992"/>
    <x v="4"/>
    <x v="91"/>
    <s v="Феликсовна"/>
    <s v="Харитонова"/>
    <s v="ИОФ"/>
    <s v="Фёкла Феликсовна Харитонова"/>
    <s v="ИОФ"/>
    <s v="Фёкла Феликсовна Харитонова"/>
  </r>
  <r>
    <n v="276"/>
    <s v="+992 358-380-4702"/>
    <x v="116"/>
    <s v="нет"/>
    <d v="2022-03-12T00:00:00"/>
    <s v="+992"/>
    <x v="4"/>
    <x v="92"/>
    <s v="Анатольевич"/>
    <s v="Лазарев"/>
    <s v="ИОФ"/>
    <s v="Арефий Анатольевич Лазарев"/>
    <s v="ИОФ"/>
    <s v="Арефий Анатольевич Лазарев"/>
  </r>
  <r>
    <n v="293"/>
    <s v="+375 156-538-5529"/>
    <x v="117"/>
    <s v="да"/>
    <d v="2022-01-12T00:00:00"/>
    <s v="+375"/>
    <x v="1"/>
    <x v="93"/>
    <s v="Гертрудович"/>
    <s v="Брагин"/>
    <s v="ИОФ"/>
    <s v="Любомир Гертрудович Брагин"/>
    <s v="ИОФ"/>
    <s v="Любомир Гертрудович Брагин"/>
  </r>
  <r>
    <n v="386"/>
    <s v="+998 241-358-6988"/>
    <x v="118"/>
    <s v="да"/>
    <d v="2022-06-22T00:00:00"/>
    <s v="+998"/>
    <x v="0"/>
    <x v="94"/>
    <s v="Ждановна"/>
    <s v="Зуева"/>
    <s v="ИОФ"/>
    <s v="Маргарита Ждановна Зуева"/>
    <s v="ИОФ"/>
    <s v="Маргарита Ждановна Зуева"/>
  </r>
  <r>
    <n v="362"/>
    <s v="+7 739-924-9444"/>
    <x v="119"/>
    <s v="нет"/>
    <d v="2022-12-21T00:00:00"/>
    <s v="+7"/>
    <x v="2"/>
    <x v="95"/>
    <s v="Брониславович"/>
    <s v="Владимиров"/>
    <s v="ИОФ"/>
    <s v="Авдей Брониславович Владимиров"/>
    <s v="ИОФ"/>
    <s v="Авдей Брониславович Владимиров"/>
  </r>
  <r>
    <n v="283"/>
    <s v="+992 904-682-2250"/>
    <x v="120"/>
    <s v="нет"/>
    <d v="2022-11-24T00:00:00"/>
    <s v="+992"/>
    <x v="4"/>
    <x v="96"/>
    <s v="Иосипович"/>
    <s v="Кириллов"/>
    <s v="ИОФ"/>
    <s v="Валерьян Иосипович Кириллов"/>
    <s v="ИОФ"/>
    <s v="Валерьян Иосипович Кириллов"/>
  </r>
  <r>
    <n v="388"/>
    <s v="+7 892-625-6649"/>
    <x v="121"/>
    <s v="да"/>
    <d v="2022-01-20T00:00:00"/>
    <s v="+7"/>
    <x v="2"/>
    <x v="97"/>
    <s v="Натановна"/>
    <s v="Тимофеева"/>
    <s v="ИОФ"/>
    <s v="Анастасия Натановна Тимофеева"/>
    <s v="ИОФ"/>
    <s v="Анастасия Натановна Тимофеева"/>
  </r>
  <r>
    <n v="437"/>
    <s v="+998 049-489-2171"/>
    <x v="122"/>
    <s v="нет"/>
    <d v="2022-01-15T00:00:00"/>
    <s v="+998"/>
    <x v="0"/>
    <x v="98"/>
    <s v="Кузьминична"/>
    <s v="Борисова"/>
    <s v="ИОФ"/>
    <s v="Мария Кузьминична Борисова"/>
    <s v="ИОФ"/>
    <s v="Мария Кузьминична Борисова"/>
  </r>
  <r>
    <n v="450"/>
    <s v="+7 038-725-7867"/>
    <x v="123"/>
    <s v="да"/>
    <d v="2022-02-27T00:00:00"/>
    <s v="+7"/>
    <x v="2"/>
    <x v="99"/>
    <s v="Зиновьевич"/>
    <s v="Фокин"/>
    <s v="ИОФ"/>
    <s v="Самуил Зиновьевич Фокин"/>
    <s v="ИОФ"/>
    <s v="Самуил Зиновьевич Фокин"/>
  </r>
  <r>
    <n v="136"/>
    <s v="+380 833-248-7380"/>
    <x v="124"/>
    <s v="да"/>
    <d v="2022-10-26T00:00:00"/>
    <s v="+380"/>
    <x v="3"/>
    <x v="100"/>
    <s v="Даниилович"/>
    <s v="Зайцев"/>
    <s v="ИОФ"/>
    <s v="Ефрем Даниилович Зайцев"/>
    <s v="ИОФ"/>
    <s v="Ефрем Даниилович Зайцев"/>
  </r>
  <r>
    <n v="61"/>
    <s v="+992 862-124-2046"/>
    <x v="125"/>
    <s v="нет"/>
    <d v="2022-07-27T00:00:00"/>
    <s v="+992"/>
    <x v="4"/>
    <x v="101"/>
    <s v="Вилорович"/>
    <s v="Лобанов"/>
    <s v="ИОФ"/>
    <s v="Арсений Вилорович Лобанов"/>
    <s v="ИОФ"/>
    <s v="Арсений Вилорович Лобанов"/>
  </r>
  <r>
    <n v="364"/>
    <s v="+7 139-999-3338"/>
    <x v="126"/>
    <s v="да"/>
    <d v="2022-11-18T00:00:00"/>
    <s v="+7"/>
    <x v="2"/>
    <x v="102"/>
    <s v="Олеговна"/>
    <s v="Родионова"/>
    <s v="ИОФ"/>
    <s v="Евпраксия Олеговна Родионова"/>
    <s v="ИОФ"/>
    <s v="Евпраксия Олеговна Родионова"/>
  </r>
  <r>
    <n v="496"/>
    <s v="+380 030-138-6532"/>
    <x v="127"/>
    <s v="да"/>
    <d v="2022-11-02T00:00:00"/>
    <s v="+380"/>
    <x v="3"/>
    <x v="103"/>
    <s v="Викентьевич"/>
    <s v="Вишняков"/>
    <s v="ИОФ"/>
    <s v="Фома Викентьевич Вишняков"/>
    <s v="ИОФ"/>
    <s v="Фома Викентьевич Вишняков"/>
  </r>
  <r>
    <n v="464"/>
    <s v="+7 260-379-8995"/>
    <x v="128"/>
    <s v="нет"/>
    <d v="2022-09-23T00:00:00"/>
    <s v="+7"/>
    <x v="2"/>
    <x v="104"/>
    <s v="Ждановна"/>
    <s v="Носкова"/>
    <s v="ИОФ"/>
    <s v="Ольга Ждановна Носкова"/>
    <s v="ИОФ"/>
    <s v="Ольга Ждановна Носкова"/>
  </r>
  <r>
    <n v="419"/>
    <s v="+992 908-969-9000"/>
    <x v="129"/>
    <s v="да"/>
    <d v="2022-11-04T00:00:00"/>
    <s v="+992"/>
    <x v="4"/>
    <x v="105"/>
    <s v="Валерьевич"/>
    <s v="Жданов"/>
    <s v="ИОФ"/>
    <s v="Аверьян Валерьевич Жданов"/>
    <s v="ИОФ"/>
    <s v="Аверьян Валерьевич Жданов"/>
  </r>
  <r>
    <n v="247"/>
    <s v="+998 153-345-5047"/>
    <x v="130"/>
    <s v="да"/>
    <d v="2022-07-20T00:00:00"/>
    <s v="+998"/>
    <x v="0"/>
    <x v="106"/>
    <s v="Игнатович"/>
    <s v="Филиппов"/>
    <s v="ИОФ"/>
    <s v="Павел Игнатович Филиппов"/>
    <s v="ИОФ"/>
    <s v="Павел Игнатович Филиппов"/>
  </r>
  <r>
    <n v="73"/>
    <s v="+380 487-238-5930"/>
    <x v="131"/>
    <s v="да"/>
    <d v="2022-04-14T00:00:00"/>
    <s v="+380"/>
    <x v="3"/>
    <x v="107"/>
    <s v="Антипович"/>
    <s v="Лапин"/>
    <s v="ИОФ"/>
    <s v="Эрнест Антипович Лапин"/>
    <s v="ИОФ"/>
    <s v="Эрнест Антипович Лапин"/>
  </r>
  <r>
    <n v="139"/>
    <s v="+375 187-052-9526"/>
    <x v="132"/>
    <s v="да"/>
    <d v="2022-03-28T00:00:00"/>
    <s v="+375"/>
    <x v="1"/>
    <x v="108"/>
    <s v="Леонидовна"/>
    <s v="Зыкова"/>
    <s v="ИОФ"/>
    <s v="Таисия Леонидовна Зыкова"/>
    <s v="ИОФ"/>
    <s v="Таисия Леонидовна Зыкова"/>
  </r>
  <r>
    <n v="258"/>
    <s v="+380 174-160-6456"/>
    <x v="133"/>
    <s v="да"/>
    <d v="2022-06-05T00:00:00"/>
    <s v="+380"/>
    <x v="3"/>
    <x v="48"/>
    <s v="Леоновна"/>
    <s v="Назарова"/>
    <s v="ИОФ"/>
    <s v="Василиса Леоновна Назарова"/>
    <s v="ИОФ"/>
    <s v="Василиса Леоновна Назарова"/>
  </r>
  <r>
    <n v="349"/>
    <s v="+7 048-020-5515"/>
    <x v="134"/>
    <s v="нет"/>
    <d v="2022-04-22T00:00:00"/>
    <s v="+7"/>
    <x v="2"/>
    <x v="109"/>
    <s v="Елисеевич"/>
    <s v="Авдеев"/>
    <s v="ИОФ"/>
    <s v="Филипп Елисеевич Авдеев"/>
    <s v="ИОФ"/>
    <s v="Филипп Елисеевич Авдеев"/>
  </r>
  <r>
    <n v="325"/>
    <s v="+992 979-262-5049"/>
    <x v="135"/>
    <s v="нет"/>
    <d v="2022-11-10T00:00:00"/>
    <s v="+992"/>
    <x v="4"/>
    <x v="110"/>
    <s v="Георгиевич"/>
    <s v="Васильев"/>
    <s v="ИОФ"/>
    <s v="Милован Георгиевич Васильев"/>
    <s v="ИОФ"/>
    <s v="Милован Георгиевич Васильев"/>
  </r>
  <r>
    <n v="250"/>
    <s v="+7 981-183-3972"/>
    <x v="136"/>
    <s v="да"/>
    <d v="2022-10-22T00:00:00"/>
    <s v="+7"/>
    <x v="2"/>
    <x v="111"/>
    <s v="Артемьевич"/>
    <s v="Копылов"/>
    <s v="ИОФ"/>
    <s v="Лаврентий Артемьевич Копылов"/>
    <s v="ИОФ"/>
    <s v="Лаврентий Артемьевич Копылов"/>
  </r>
  <r>
    <n v="153"/>
    <s v="+7 709-119-0759"/>
    <x v="137"/>
    <s v="нет"/>
    <d v="2022-08-29T00:00:00"/>
    <s v="+7"/>
    <x v="2"/>
    <x v="59"/>
    <s v="Анатольевич"/>
    <s v="Маслов"/>
    <s v="ИОФ"/>
    <s v="Сократ Анатольевич Маслов"/>
    <s v="ИОФ"/>
    <s v="Сократ Анатольевич Маслов"/>
  </r>
  <r>
    <n v="286"/>
    <s v="+992 292-122-7648"/>
    <x v="138"/>
    <s v="нет"/>
    <d v="2022-01-02T00:00:00"/>
    <s v="+992"/>
    <x v="4"/>
    <x v="112"/>
    <s v="Феоктистович"/>
    <s v="Савельев"/>
    <s v="ИОФ"/>
    <s v="Федосий Феоктистович Савельев"/>
    <s v="ИОФ"/>
    <s v="Федосий Феоктистович Савельев"/>
  </r>
  <r>
    <n v="32"/>
    <s v="+998 265-405-9627"/>
    <x v="139"/>
    <s v="да"/>
    <d v="2022-12-27T00:00:00"/>
    <s v="+998"/>
    <x v="0"/>
    <x v="113"/>
    <s v="Яковлевич"/>
    <s v="Гущин"/>
    <s v="ИОФ"/>
    <s v="Ипполит Яковлевич Гущин"/>
    <s v="ИОФ"/>
    <s v="Ипполит Яковлевич Гущин"/>
  </r>
  <r>
    <n v="49"/>
    <s v="+992 750-248-5649"/>
    <x v="140"/>
    <s v="да"/>
    <d v="2022-04-21T00:00:00"/>
    <s v="+992"/>
    <x v="4"/>
    <x v="114"/>
    <s v="Чеславович"/>
    <s v="Абрамов"/>
    <s v="ИОФ"/>
    <s v="Спиридон Чеславович Абрамов"/>
    <s v="ИОФ"/>
    <s v="Спиридон Чеславович Абрамов"/>
  </r>
  <r>
    <n v="420"/>
    <s v="+380 992-850-2292"/>
    <x v="141"/>
    <s v="нет"/>
    <d v="2022-05-17T00:00:00"/>
    <s v="+380"/>
    <x v="3"/>
    <x v="115"/>
    <s v="Феликсовна"/>
    <s v="Тихонова"/>
    <s v="ИОФ"/>
    <s v="Евфросиния Феликсовна Тихонова"/>
    <s v="ИОФ"/>
    <s v="Евфросиния Феликсовна Тихонова"/>
  </r>
  <r>
    <n v="202"/>
    <s v="+375 840-221-8767"/>
    <x v="142"/>
    <s v="нет"/>
    <d v="2022-07-24T00:00:00"/>
    <s v="+375"/>
    <x v="1"/>
    <x v="116"/>
    <s v="Александровна"/>
    <s v="Сазонова"/>
    <s v="ИОФ"/>
    <s v="Оксана Александровна Сазонова"/>
    <s v="ИОФ"/>
    <s v="Оксана Александровна Сазонова"/>
  </r>
  <r>
    <n v="37"/>
    <s v="+380 855-516-3611"/>
    <x v="143"/>
    <s v="да"/>
    <d v="2022-06-16T00:00:00"/>
    <s v="+380"/>
    <x v="3"/>
    <x v="117"/>
    <s v="Семеновна"/>
    <s v="Кулакова"/>
    <s v="ФИО"/>
    <s v="Семеновна Кулакова Нина"/>
    <s v="ИОФ"/>
    <s v="Нина Семеновна Кулакова"/>
  </r>
  <r>
    <n v="366"/>
    <s v="+998 381-147-6466"/>
    <x v="144"/>
    <s v="нет"/>
    <d v="2022-09-23T00:00:00"/>
    <s v="+998"/>
    <x v="0"/>
    <x v="118"/>
    <s v="Альбертовна"/>
    <s v="Никифорова"/>
    <s v="ИОФ"/>
    <s v="Анна Альбертовна Никифорова"/>
    <s v="ИОФ"/>
    <s v="Анна Альбертовна Никифорова"/>
  </r>
  <r>
    <n v="434"/>
    <s v="+380 705-295-2201"/>
    <x v="145"/>
    <s v="нет"/>
    <d v="2022-06-18T00:00:00"/>
    <s v="+380"/>
    <x v="3"/>
    <x v="35"/>
    <s v="Авдеевич"/>
    <s v="Щукин"/>
    <s v="ИОФ"/>
    <s v="Христофор Авдеевич Щукин"/>
    <s v="ИОФ"/>
    <s v="Христофор Авдеевич Щукин"/>
  </r>
  <r>
    <n v="172"/>
    <s v="+7 326-132-7435"/>
    <x v="146"/>
    <s v="нет"/>
    <d v="2022-06-25T00:00:00"/>
    <s v="+7"/>
    <x v="2"/>
    <x v="119"/>
    <s v="Тимурович"/>
    <s v="Русаков"/>
    <s v="ФИО"/>
    <s v="Тимурович Русаков Лев"/>
    <s v="ИОФ"/>
    <s v="Лев Тимурович Русаков"/>
  </r>
  <r>
    <n v="52"/>
    <s v="+7 340-358-5907"/>
    <x v="147"/>
    <s v="да"/>
    <d v="2022-12-22T00:00:00"/>
    <s v="+7"/>
    <x v="2"/>
    <x v="120"/>
    <s v="Николаевна"/>
    <s v="Мельникова"/>
    <s v="ИОФ"/>
    <s v="Глафира Николаевна Мельникова"/>
    <s v="ИОФ"/>
    <s v="Глафира Николаевна Мельникова"/>
  </r>
  <r>
    <n v="395"/>
    <s v="+998 914-522-1318"/>
    <x v="148"/>
    <s v="нет"/>
    <d v="2022-11-25T00:00:00"/>
    <s v="+998"/>
    <x v="0"/>
    <x v="121"/>
    <s v="Гавриилович"/>
    <s v="Якушев"/>
    <s v="ФИО"/>
    <s v="Гавриилович Якушев Мина"/>
    <s v="ИОФ"/>
    <s v="Мина Гавриилович Якушев"/>
  </r>
  <r>
    <n v="46"/>
    <s v="+992 891-393-2973"/>
    <x v="149"/>
    <s v="да"/>
    <d v="2022-03-16T00:00:00"/>
    <s v="+992"/>
    <x v="4"/>
    <x v="76"/>
    <s v="Степанова"/>
    <s v="Синклитикия Александровна"/>
    <s v="ИОФ"/>
    <s v="тов. Степанова Синклитикия Александровна"/>
    <s v="ИОФ"/>
    <s v="тов. Степанова Синклитикия Александровна"/>
  </r>
  <r>
    <n v="361"/>
    <s v="+998 197-437-6957"/>
    <x v="150"/>
    <s v="да"/>
    <d v="2022-09-27T00:00:00"/>
    <s v="+998"/>
    <x v="0"/>
    <x v="122"/>
    <s v="Вадимовна"/>
    <s v="Федорова"/>
    <s v="ИОФ"/>
    <s v="Жанна Вадимовна Федорова"/>
    <s v="ИОФ"/>
    <s v="Жанна Вадимовна Федорова"/>
  </r>
  <r>
    <n v="358"/>
    <s v="+380 383-190-2360"/>
    <x v="151"/>
    <s v="да"/>
    <d v="2022-07-29T00:00:00"/>
    <s v="+380"/>
    <x v="3"/>
    <x v="115"/>
    <s v="Петровна"/>
    <s v="Чернова"/>
    <s v="ИОФ"/>
    <s v="Евфросиния Петровна Чернова"/>
    <s v="ИОФ"/>
    <s v="Евфросиния Петровна Чернова"/>
  </r>
  <r>
    <n v="44"/>
    <s v="+375 226-003-8992"/>
    <x v="152"/>
    <s v="нет"/>
    <d v="2022-05-20T00:00:00"/>
    <s v="+375"/>
    <x v="1"/>
    <x v="123"/>
    <s v="Васильевич"/>
    <s v="Горбунов"/>
    <s v="ИОФ"/>
    <s v="Кир Васильевич Горбунов"/>
    <s v="ИОФ"/>
    <s v="Кир Васильевич Горбунов"/>
  </r>
  <r>
    <n v="416"/>
    <s v="+992 906-130-4174"/>
    <x v="153"/>
    <s v="нет"/>
    <d v="2022-05-22T00:00:00"/>
    <s v="+992"/>
    <x v="4"/>
    <x v="124"/>
    <s v="Игоревич"/>
    <s v="Зуев"/>
    <s v="ИОФ"/>
    <s v="Гостомысл Игоревич Зуев"/>
    <s v="ИОФ"/>
    <s v="Гостомысл Игоревич Зуев"/>
  </r>
  <r>
    <n v="74"/>
    <s v="+7 977-556-0650"/>
    <x v="154"/>
    <s v="нет"/>
    <d v="2022-10-23T00:00:00"/>
    <s v="+7"/>
    <x v="2"/>
    <x v="7"/>
    <s v="Романовна"/>
    <s v="Данилова"/>
    <s v="ИОФ"/>
    <s v="Любовь Романовна Данилова"/>
    <s v="ИОФ"/>
    <s v="Любовь Романовна Данилова"/>
  </r>
  <r>
    <n v="180"/>
    <s v="+375 820-460-9487"/>
    <x v="155"/>
    <s v="нет"/>
    <d v="2022-02-24T00:00:00"/>
    <s v="+375"/>
    <x v="1"/>
    <x v="119"/>
    <s v="Феодосьевич"/>
    <s v="Калинин"/>
    <s v="ФИО"/>
    <s v="Феодосьевич Калинин Лев"/>
    <s v="ИОФ"/>
    <s v="Лев Феодосьевич Калинин"/>
  </r>
  <r>
    <n v="159"/>
    <s v="+998 608-979-4237"/>
    <x v="156"/>
    <s v="нет"/>
    <d v="2022-05-05T00:00:00"/>
    <s v="+998"/>
    <x v="0"/>
    <x v="125"/>
    <s v="Яковлевич"/>
    <s v="Корнилов"/>
    <s v="ИОФ"/>
    <s v="Марк Яковлевич Корнилов"/>
    <s v="ИОФ"/>
    <s v="Марк Яковлевич Корнилов"/>
  </r>
  <r>
    <n v="106"/>
    <s v="+380 086-392-5406"/>
    <x v="157"/>
    <s v="да"/>
    <d v="2022-10-24T00:00:00"/>
    <s v="+380"/>
    <x v="3"/>
    <x v="108"/>
    <s v="Богдановна"/>
    <s v="Якушева"/>
    <s v="ИОФ"/>
    <s v="Таисия Богдановна Якушева"/>
    <s v="ИОФ"/>
    <s v="Таисия Богдановна Якушева"/>
  </r>
  <r>
    <n v="65"/>
    <s v="+380 264-466-6372"/>
    <x v="158"/>
    <s v="нет"/>
    <d v="2022-03-03T00:00:00"/>
    <s v="+380"/>
    <x v="3"/>
    <x v="122"/>
    <s v="Семеновна"/>
    <s v="Самойлова"/>
    <s v="ИОФ"/>
    <s v="Жанна Семеновна Самойлова"/>
    <s v="ИОФ"/>
    <s v="Жанна Семеновна Самойлова"/>
  </r>
  <r>
    <n v="457"/>
    <s v="+992 644-743-9326"/>
    <x v="159"/>
    <s v="нет"/>
    <d v="2022-02-03T00:00:00"/>
    <s v="+992"/>
    <x v="4"/>
    <x v="126"/>
    <s v="Владимировна"/>
    <s v="Медведева"/>
    <s v="ИОФ"/>
    <s v="Валерия Владимировна Медведева"/>
    <s v="ИОФ"/>
    <s v="Валерия Владимировна Медведева"/>
  </r>
  <r>
    <n v="255"/>
    <s v="+380 403-818-2198"/>
    <x v="160"/>
    <s v="да"/>
    <d v="2022-08-20T00:00:00"/>
    <s v="+380"/>
    <x v="3"/>
    <x v="14"/>
    <s v="Ефимьевич"/>
    <s v="Беляков"/>
    <s v="ИОФ"/>
    <s v="Филимон Ефимьевич Беляков"/>
    <s v="ИОФ"/>
    <s v="Филимон Ефимьевич Беляков"/>
  </r>
  <r>
    <n v="436"/>
    <s v="+7 613-538-5501"/>
    <x v="161"/>
    <s v="нет"/>
    <d v="2022-05-02T00:00:00"/>
    <s v="+7"/>
    <x v="2"/>
    <x v="127"/>
    <s v="Зиновьевич"/>
    <s v="Миронов"/>
    <s v="ИОФ"/>
    <s v="Аверкий Зиновьевич Миронов"/>
    <s v="ИОФ"/>
    <s v="Аверкий Зиновьевич Миронов"/>
  </r>
  <r>
    <n v="175"/>
    <s v="+7 670-667-8381"/>
    <x v="162"/>
    <s v="нет"/>
    <d v="2022-01-04T00:00:00"/>
    <s v="+7"/>
    <x v="2"/>
    <x v="126"/>
    <s v="Семеновна"/>
    <s v="Потапова"/>
    <s v="ИОФ"/>
    <s v="Валерия Семеновна Потапова"/>
    <s v="ИОФ"/>
    <s v="Валерия Семеновна Потапова"/>
  </r>
  <r>
    <n v="274"/>
    <s v="+7 264-686-5607"/>
    <x v="163"/>
    <s v="да"/>
    <d v="2022-02-15T00:00:00"/>
    <s v="+7"/>
    <x v="2"/>
    <x v="19"/>
    <s v="Геннадьевна"/>
    <s v="Сорокина"/>
    <s v="ИОФ"/>
    <s v="Феврония Геннадьевна Сорокина"/>
    <s v="ИОФ"/>
    <s v="Феврония Геннадьевна Сорокина"/>
  </r>
  <r>
    <n v="59"/>
    <s v="+7 535-345-7895"/>
    <x v="164"/>
    <s v="да"/>
    <d v="2022-07-28T00:00:00"/>
    <s v="+7"/>
    <x v="2"/>
    <x v="7"/>
    <s v="Альбертовна"/>
    <s v="Одинцова"/>
    <s v="ИОФ"/>
    <s v="Любовь Альбертовна Одинцова"/>
    <s v="ИОФ"/>
    <s v="Любовь Альбертовна Одинцова"/>
  </r>
  <r>
    <n v="411"/>
    <s v="+992 587-542-2147"/>
    <x v="165"/>
    <s v="нет"/>
    <d v="2022-04-22T00:00:00"/>
    <s v="+992"/>
    <x v="4"/>
    <x v="114"/>
    <s v="Владленович"/>
    <s v="Воронцов"/>
    <s v="ИОФ"/>
    <s v="Спиридон Владленович Воронцов"/>
    <s v="ИОФ"/>
    <s v="Спиридон Владленович Воронцов"/>
  </r>
  <r>
    <n v="259"/>
    <s v="+375 890-614-0667"/>
    <x v="166"/>
    <s v="да"/>
    <d v="2022-05-26T00:00:00"/>
    <s v="+375"/>
    <x v="1"/>
    <x v="128"/>
    <s v="Михайловна"/>
    <s v="Зыкова"/>
    <s v="ФИО"/>
    <s v="Михайловна Зыкова Алевтина"/>
    <s v="ИОФ"/>
    <s v="Алевтина Михайловна Зыкова"/>
  </r>
  <r>
    <n v="337"/>
    <s v="+7 197-654-6044"/>
    <x v="167"/>
    <s v="да"/>
    <d v="2022-11-10T00:00:00"/>
    <s v="+7"/>
    <x v="2"/>
    <x v="102"/>
    <s v="Ждановна"/>
    <s v="Максимова"/>
    <s v="ИОФ"/>
    <s v="Евпраксия Ждановна Максимова"/>
    <s v="ИОФ"/>
    <s v="Евпраксия Ждановна Максимова"/>
  </r>
  <r>
    <n v="354"/>
    <s v="+998 777-844-5783"/>
    <x v="168"/>
    <s v="нет"/>
    <d v="2022-09-07T00:00:00"/>
    <s v="+998"/>
    <x v="0"/>
    <x v="40"/>
    <s v="Ивановна"/>
    <s v="Григорьева"/>
    <s v="ИОФ"/>
    <s v="Анжела Ивановна Григорьева"/>
    <s v="ИОФ"/>
    <s v="Анжела Ивановна Григорьева"/>
  </r>
  <r>
    <n v="329"/>
    <s v="+375 285-458-8961"/>
    <x v="169"/>
    <s v="да"/>
    <d v="2022-04-02T00:00:00"/>
    <s v="+375"/>
    <x v="1"/>
    <x v="129"/>
    <s v="Юрьевна"/>
    <s v="Маслова"/>
    <s v="ИОФ"/>
    <s v="Агафья Юрьевна Маслова"/>
    <s v="ИОФ"/>
    <s v="Агафья Юрьевна Маслова"/>
  </r>
  <r>
    <n v="186"/>
    <s v="+375 389-470-8585"/>
    <x v="170"/>
    <s v="нет"/>
    <d v="2022-12-19T00:00:00"/>
    <s v="+375"/>
    <x v="1"/>
    <x v="130"/>
    <s v="Демьянович"/>
    <s v="Родионов"/>
    <s v="ФИО"/>
    <s v="Демьянович Родионов Флорентин"/>
    <s v="ИОФ"/>
    <s v="Флорентин Демьянович Родионов"/>
  </r>
  <r>
    <n v="448"/>
    <s v="+7 984-361-4421"/>
    <x v="171"/>
    <s v="нет"/>
    <d v="2022-07-28T00:00:00"/>
    <s v="+7"/>
    <x v="2"/>
    <x v="131"/>
    <s v="Валериевна"/>
    <s v="Рожкова"/>
    <s v="ИОФ"/>
    <s v="Анжелика Валериевна Рожкова"/>
    <s v="ИОФ"/>
    <s v="Анжелика Валериевна Рожкова"/>
  </r>
  <r>
    <n v="377"/>
    <s v="+998 643-985-0175"/>
    <x v="172"/>
    <s v="нет"/>
    <d v="2022-08-21T00:00:00"/>
    <s v="+998"/>
    <x v="0"/>
    <x v="132"/>
    <s v="Наумовна"/>
    <s v="Никитина"/>
    <s v="ИОФ"/>
    <s v="Виктория Наумовна Никитина"/>
    <s v="ИОФ"/>
    <s v="Виктория Наумовна Никитина"/>
  </r>
  <r>
    <n v="316"/>
    <s v="+992 330-173-6947"/>
    <x v="173"/>
    <s v="да"/>
    <d v="2022-08-14T00:00:00"/>
    <s v="+992"/>
    <x v="4"/>
    <x v="28"/>
    <s v="Евгеньевна"/>
    <s v="Брагина"/>
    <s v="ФИО"/>
    <s v="Евгеньевна Брагина Полина"/>
    <s v="ИОФ"/>
    <s v="Полина Евгеньевна Брагина"/>
  </r>
  <r>
    <n v="322"/>
    <s v="+380 459-176-1508"/>
    <x v="174"/>
    <s v="да"/>
    <d v="2022-11-21T00:00:00"/>
    <s v="+380"/>
    <x v="3"/>
    <x v="133"/>
    <s v="Эльдаровна"/>
    <s v="Суханова"/>
    <s v="ИОФ"/>
    <s v="Алла Эльдаровна Суханова"/>
    <s v="ИОФ"/>
    <s v="Алла Эльдаровна Суханова"/>
  </r>
  <r>
    <n v="62"/>
    <s v="+7 487-712-2137"/>
    <x v="175"/>
    <s v="нет"/>
    <d v="2022-04-20T00:00:00"/>
    <s v="+7"/>
    <x v="2"/>
    <x v="134"/>
    <s v="Августович"/>
    <s v="Исаков"/>
    <s v="ИОФ"/>
    <s v="Юрий Августович Исаков"/>
    <s v="ИОФ"/>
    <s v="Юрий Августович Исаков"/>
  </r>
  <r>
    <n v="295"/>
    <s v="+7 616-701-4879"/>
    <x v="176"/>
    <s v="нет"/>
    <d v="2022-01-27T00:00:00"/>
    <s v="+7"/>
    <x v="2"/>
    <x v="135"/>
    <s v="Валентинович"/>
    <s v="Владимиров"/>
    <s v="ИОФ"/>
    <s v="Конон Валентинович Владимиров"/>
    <s v="ИОФ"/>
    <s v="Конон Валентинович Владимиров"/>
  </r>
  <r>
    <n v="235"/>
    <s v="+998 766-764-4076"/>
    <x v="177"/>
    <s v="нет"/>
    <d v="2022-03-15T00:00:00"/>
    <s v="+998"/>
    <x v="0"/>
    <x v="136"/>
    <s v="Игнатович"/>
    <s v="Лобанов"/>
    <s v="ИОФ"/>
    <s v="Елисей Игнатович Лобанов"/>
    <s v="ИОФ"/>
    <s v="Елисей Игнатович Лобанов"/>
  </r>
  <r>
    <n v="156"/>
    <s v="+380 270-120-1119"/>
    <x v="178"/>
    <s v="да"/>
    <d v="2022-12-10T00:00:00"/>
    <s v="+380"/>
    <x v="3"/>
    <x v="137"/>
    <s v="Иосипович"/>
    <s v="Белов"/>
    <s v="ИОФ"/>
    <s v="Симон Иосипович Белов"/>
    <s v="ИОФ"/>
    <s v="Симон Иосипович Белов"/>
  </r>
  <r>
    <n v="327"/>
    <s v="+992 257-520-2828"/>
    <x v="179"/>
    <s v="нет"/>
    <d v="2022-01-04T00:00:00"/>
    <s v="+992"/>
    <x v="4"/>
    <x v="94"/>
    <s v="Артемовна"/>
    <s v="Рожкова"/>
    <s v="ИОФ"/>
    <s v="Маргарита Артемовна Рожкова"/>
    <s v="ИОФ"/>
    <s v="Маргарита Артемовна Рожкова"/>
  </r>
  <r>
    <n v="275"/>
    <s v="+992 403-930-8580"/>
    <x v="180"/>
    <s v="нет"/>
    <d v="2022-03-31T00:00:00"/>
    <s v="+992"/>
    <x v="4"/>
    <x v="138"/>
    <s v="Валерьевич"/>
    <s v="Морозов"/>
    <s v="ИОФ"/>
    <s v="Андрон Валерьевич Морозов"/>
    <s v="ИОФ"/>
    <s v="Андрон Валерьевич Морозов"/>
  </r>
  <r>
    <n v="177"/>
    <s v="+992 672-498-6349"/>
    <x v="181"/>
    <s v="нет"/>
    <d v="2022-10-23T00:00:00"/>
    <s v="+992"/>
    <x v="4"/>
    <x v="55"/>
    <s v="Захаровна"/>
    <s v="Сергеева"/>
    <s v="ИОФ"/>
    <s v="Иванна Захаровна Сергеева"/>
    <s v="ИОФ"/>
    <s v="Иванна Захаровна Сергеева"/>
  </r>
  <r>
    <n v="181"/>
    <s v="+380 921-086-4453"/>
    <x v="182"/>
    <s v="да"/>
    <d v="2022-01-07T00:00:00"/>
    <s v="+380"/>
    <x v="3"/>
    <x v="139"/>
    <s v="Захарьевич"/>
    <s v="Русаков"/>
    <s v="ИОФ"/>
    <s v="Модест Захарьевич Русаков"/>
    <s v="ИОФ"/>
    <s v="Модест Захарьевич Русаков"/>
  </r>
  <r>
    <n v="478"/>
    <s v="+380 260-756-9533"/>
    <x v="183"/>
    <s v="нет"/>
    <d v="2022-06-14T00:00:00"/>
    <s v="+380"/>
    <x v="3"/>
    <x v="140"/>
    <s v="Леоновна"/>
    <s v="Шарова"/>
    <s v="ФИО"/>
    <s v="Леоновна Шарова Екатерина"/>
    <s v="ИОФ"/>
    <s v="Екатерина Леоновна Шарова"/>
  </r>
  <r>
    <n v="429"/>
    <s v="+992 266-513-0456"/>
    <x v="184"/>
    <s v="да"/>
    <d v="2022-03-05T00:00:00"/>
    <s v="+992"/>
    <x v="4"/>
    <x v="86"/>
    <s v="Витальевич"/>
    <s v="Цветков"/>
    <s v="ИОФ"/>
    <s v="Лука Витальевич Цветков"/>
    <s v="ИОФ"/>
    <s v="Лука Витальевич Цветков"/>
  </r>
  <r>
    <n v="431"/>
    <s v="+7 869-111-2094"/>
    <x v="185"/>
    <s v="нет"/>
    <d v="2022-03-03T00:00:00"/>
    <s v="+7"/>
    <x v="2"/>
    <x v="141"/>
    <s v="Якубович"/>
    <s v="Мясников"/>
    <s v="ИОФ"/>
    <s v="Зосима Якубович Мясников"/>
    <s v="ИОФ"/>
    <s v="Зосима Якубович Мясников"/>
  </r>
  <r>
    <n v="147"/>
    <s v="+7 412-542-8365"/>
    <x v="186"/>
    <s v="да"/>
    <d v="2022-09-23T00:00:00"/>
    <s v="+7"/>
    <x v="2"/>
    <x v="129"/>
    <s v="Артемовна"/>
    <s v="Бирюкова"/>
    <s v="ИОФ"/>
    <s v="Агафья Артемовна Бирюкова"/>
    <s v="ИОФ"/>
    <s v="Агафья Артемовна Бирюкова"/>
  </r>
  <r>
    <n v="312"/>
    <s v="+7 844-239-9142"/>
    <x v="187"/>
    <s v="да"/>
    <d v="2022-11-21T00:00:00"/>
    <s v="+7"/>
    <x v="2"/>
    <x v="142"/>
    <s v="Гурьевич"/>
    <s v="Савельев"/>
    <s v="ИОФ"/>
    <s v="Климент Гурьевич Савельев"/>
    <s v="ИОФ"/>
    <s v="Климент Гурьевич Савельев"/>
  </r>
  <r>
    <n v="41"/>
    <s v="+7 661-552-6669"/>
    <x v="188"/>
    <s v="да"/>
    <d v="2022-10-08T00:00:00"/>
    <s v="+7"/>
    <x v="2"/>
    <x v="46"/>
    <s v="Николаевна"/>
    <s v="Волкова"/>
    <s v="ФИО"/>
    <s v="Николаевна Волкова Валентина"/>
    <s v="ИОФ"/>
    <s v="Валентина Николаевна Волкова"/>
  </r>
  <r>
    <n v="389"/>
    <s v="+7 524-093-8464"/>
    <x v="189"/>
    <s v="да"/>
    <d v="2022-11-11T00:00:00"/>
    <s v="+7"/>
    <x v="2"/>
    <x v="21"/>
    <s v="Терентьевич"/>
    <s v="Филиппов"/>
    <s v="ИОФ"/>
    <s v="Автоном Терентьевич Филиппов"/>
    <s v="ИОФ"/>
    <s v="Автоном Терентьевич Филиппов"/>
  </r>
  <r>
    <n v="249"/>
    <s v="+7 974-088-4889"/>
    <x v="190"/>
    <s v="да"/>
    <d v="2022-08-08T00:00:00"/>
    <s v="+7"/>
    <x v="2"/>
    <x v="143"/>
    <s v="Фролович"/>
    <s v="Абрамов"/>
    <s v="ИОФ"/>
    <s v="Адриан Фролович Абрамов"/>
    <s v="ИОФ"/>
    <s v="Адриан Фролович Абрамов"/>
  </r>
  <r>
    <n v="168"/>
    <s v="+998 113-461-2855"/>
    <x v="191"/>
    <s v="да"/>
    <d v="2022-05-25T00:00:00"/>
    <s v="+998"/>
    <x v="0"/>
    <x v="144"/>
    <s v="Фролович"/>
    <s v="Самсонов"/>
    <s v="ИОФ"/>
    <s v="Борислав Фролович Самсонов"/>
    <s v="ИОФ"/>
    <s v="Борислав Фролович Самсонов"/>
  </r>
  <r>
    <n v="121"/>
    <s v="+7 925-005-3361"/>
    <x v="192"/>
    <s v="да"/>
    <d v="2022-07-21T00:00:00"/>
    <s v="+7"/>
    <x v="2"/>
    <x v="145"/>
    <s v="Захаровна"/>
    <s v="Сысоева"/>
    <s v="ИОФ"/>
    <s v="Светлана Захаровна Сысоева"/>
    <s v="ИОФ"/>
    <s v="Светлана Захаровна Сысоева"/>
  </r>
  <r>
    <n v="405"/>
    <s v="+380 524-191-7258"/>
    <x v="193"/>
    <s v="нет"/>
    <d v="2022-08-25T00:00:00"/>
    <s v="+380"/>
    <x v="3"/>
    <x v="42"/>
    <s v="Робертовна"/>
    <s v="Белова"/>
    <s v="ИОФ"/>
    <s v="Ия Робертовна Белова"/>
    <s v="ИОФ"/>
    <s v="Ия Робертовна Белова"/>
  </r>
  <r>
    <n v="376"/>
    <s v="+375 690-843-0501"/>
    <x v="194"/>
    <s v="да"/>
    <d v="2022-06-18T00:00:00"/>
    <s v="+375"/>
    <x v="1"/>
    <x v="146"/>
    <s v="Власович"/>
    <s v="Лукин"/>
    <s v="ИОФ"/>
    <s v="Борис Власович Лукин"/>
    <s v="ИОФ"/>
    <s v="Борис Власович Лукин"/>
  </r>
  <r>
    <n v="489"/>
    <s v="+7 778-043-0691"/>
    <x v="195"/>
    <s v="да"/>
    <d v="2022-01-26T00:00:00"/>
    <s v="+7"/>
    <x v="2"/>
    <x v="147"/>
    <s v="Феодосьевич"/>
    <s v="Воронов"/>
    <s v="ИОФ"/>
    <s v="Никанор Феодосьевич Воронов"/>
    <s v="ИОФ"/>
    <s v="Никанор Феодосьевич Воронов"/>
  </r>
  <r>
    <n v="483"/>
    <s v="+7 319-073-7259"/>
    <x v="196"/>
    <s v="да"/>
    <d v="2022-10-21T00:00:00"/>
    <s v="+7"/>
    <x v="2"/>
    <x v="148"/>
    <s v="Архипович"/>
    <s v="Гущин"/>
    <s v="ИОФ"/>
    <s v="Александр Архипович Гущин"/>
    <s v="ИОФ"/>
    <s v="Александр Архипович Гущин"/>
  </r>
  <r>
    <n v="107"/>
    <s v="+992 943-140-9489"/>
    <x v="197"/>
    <s v="нет"/>
    <d v="2022-07-02T00:00:00"/>
    <s v="+992"/>
    <x v="4"/>
    <x v="67"/>
    <s v="Тихонович"/>
    <s v="Большаков"/>
    <s v="ИОФ"/>
    <s v="Антип Тихонович Большаков"/>
    <s v="ИОФ"/>
    <s v="Антип Тихонович Большаков"/>
  </r>
  <r>
    <n v="51"/>
    <s v="+998 154-674-1649"/>
    <x v="198"/>
    <s v="нет"/>
    <d v="2022-02-13T00:00:00"/>
    <s v="+998"/>
    <x v="0"/>
    <x v="122"/>
    <s v="Рубеновна"/>
    <s v="Костина"/>
    <s v="ИОФ"/>
    <s v="Жанна Рубеновна Костина"/>
    <s v="ИОФ"/>
    <s v="Жанна Рубеновна Костина"/>
  </r>
  <r>
    <n v="9"/>
    <s v="+992 442-185-5422"/>
    <x v="199"/>
    <s v="да"/>
    <d v="2022-12-05T00:00:00"/>
    <s v="+992"/>
    <x v="4"/>
    <x v="149"/>
    <s v="Архипович"/>
    <s v="Устинов"/>
    <s v="ИОФ"/>
    <s v="Милан Архипович Устинов"/>
    <s v="ИОФ"/>
    <s v="Милан Архипович Устинов"/>
  </r>
  <r>
    <n v="456"/>
    <s v="+7 584-823-9648"/>
    <x v="200"/>
    <s v="да"/>
    <d v="2022-02-26T00:00:00"/>
    <s v="+7"/>
    <x v="2"/>
    <x v="133"/>
    <s v="Петровна"/>
    <s v="Муравьева"/>
    <s v="ИОФ"/>
    <s v="Алла Петровна Муравьева"/>
    <s v="ИОФ"/>
    <s v="Алла Петровна Муравьева"/>
  </r>
  <r>
    <n v="110"/>
    <s v="+998 838-480-9390"/>
    <x v="201"/>
    <s v="нет"/>
    <d v="2022-01-19T00:00:00"/>
    <s v="+998"/>
    <x v="0"/>
    <x v="150"/>
    <s v="Фёдорович"/>
    <s v="Белоусов"/>
    <s v="ИОФ"/>
    <s v="Давыд Фёдорович Белоусов"/>
    <s v="ИОФ"/>
    <s v="Давыд Фёдорович Белоусов"/>
  </r>
  <r>
    <n v="216"/>
    <s v="+992 638-430-8419"/>
    <x v="202"/>
    <s v="нет"/>
    <d v="2022-04-04T00:00:00"/>
    <s v="+992"/>
    <x v="4"/>
    <x v="81"/>
    <s v="Авдеевич"/>
    <s v="Никонов"/>
    <s v="ИОФ"/>
    <s v="Софон Авдеевич Никонов"/>
    <s v="ИОФ"/>
    <s v="Софон Авдеевич Никонов"/>
  </r>
  <r>
    <n v="77"/>
    <s v="+7 296-302-4718"/>
    <x v="203"/>
    <s v="нет"/>
    <d v="2022-03-24T00:00:00"/>
    <s v="+7"/>
    <x v="2"/>
    <x v="151"/>
    <s v="Елизарович"/>
    <s v="Фокин"/>
    <s v="ИОФ"/>
    <s v="Глеб Елизарович Фокин"/>
    <s v="ИОФ"/>
    <s v="Глеб Елизарович Фокин"/>
  </r>
  <r>
    <n v="192"/>
    <s v="+7 572-970-7703"/>
    <x v="204"/>
    <s v="да"/>
    <d v="2022-01-11T00:00:00"/>
    <s v="+7"/>
    <x v="2"/>
    <x v="152"/>
    <s v="Исидорович"/>
    <s v="Устинов"/>
    <s v="ИОФ"/>
    <s v="Евграф Исидорович Устинов"/>
    <s v="ИОФ"/>
    <s v="Евграф Исидорович Устинов"/>
  </r>
  <r>
    <n v="308"/>
    <s v="+375 958-521-7488"/>
    <x v="205"/>
    <s v="да"/>
    <d v="2022-01-01T00:00:00"/>
    <s v="+375"/>
    <x v="1"/>
    <x v="4"/>
    <s v="Анатольевна"/>
    <s v="Васильева"/>
    <s v="ФИО"/>
    <s v="Анатольевна Васильева Ирина"/>
    <s v="ИОФ"/>
    <s v="Ирина Анатольевна Васильева"/>
  </r>
  <r>
    <n v="455"/>
    <s v="+380 315-815-3268"/>
    <x v="206"/>
    <s v="да"/>
    <d v="2022-09-16T00:00:00"/>
    <s v="+380"/>
    <x v="3"/>
    <x v="153"/>
    <s v="Арсеньевич"/>
    <s v="Калинин"/>
    <s v="ИОФ"/>
    <s v="Герман Арсеньевич Калинин"/>
    <s v="ИОФ"/>
    <s v="Герман Арсеньевич Калинин"/>
  </r>
  <r>
    <n v="480"/>
    <s v="+998 697-530-0958"/>
    <x v="207"/>
    <s v="да"/>
    <d v="2022-01-07T00:00:00"/>
    <s v="+998"/>
    <x v="0"/>
    <x v="12"/>
    <s v="Кузьминична"/>
    <s v="Капустина"/>
    <s v="ИОФ"/>
    <s v="Юлия Кузьминична Капустина"/>
    <s v="ИОФ"/>
    <s v="Юлия Кузьминична Капустина"/>
  </r>
  <r>
    <n v="203"/>
    <s v="+7 466-253-9021"/>
    <x v="208"/>
    <s v="нет"/>
    <d v="2022-05-04T00:00:00"/>
    <s v="+7"/>
    <x v="2"/>
    <x v="154"/>
    <s v="Архипович"/>
    <s v="Суханов"/>
    <s v="ИОФ"/>
    <s v="Станислав Архипович Суханов"/>
    <s v="ИОФ"/>
    <s v="Станислав Архипович Суханов"/>
  </r>
  <r>
    <n v="21"/>
    <s v="+375 299-252-6550"/>
    <x v="209"/>
    <s v="да"/>
    <d v="2022-11-16T00:00:00"/>
    <s v="+375"/>
    <x v="1"/>
    <x v="155"/>
    <s v="Венедиктович"/>
    <s v="Третьяков"/>
    <s v="ИОФ"/>
    <s v="Никита Венедиктович Третьяков"/>
    <s v="ИОФ"/>
    <s v="Никита Венедиктович Третьяков"/>
  </r>
  <r>
    <n v="302"/>
    <s v="+7 449-357-2065"/>
    <x v="210"/>
    <s v="нет"/>
    <d v="2022-10-25T00:00:00"/>
    <s v="+7"/>
    <x v="2"/>
    <x v="3"/>
    <s v="Валентиновна"/>
    <s v="Журавлева"/>
    <s v="ИОФ"/>
    <s v="Александра Валентиновна Журавлева"/>
    <s v="ИОФ"/>
    <s v="Александра Валентиновна Журавлева"/>
  </r>
  <r>
    <n v="341"/>
    <s v="+7 456-978-0873"/>
    <x v="211"/>
    <s v="нет"/>
    <d v="2022-06-12T00:00:00"/>
    <s v="+7"/>
    <x v="2"/>
    <x v="128"/>
    <s v="Архиповна"/>
    <s v="Ефимова"/>
    <s v="ФИО"/>
    <s v="Архиповна Ефимова Алевтина"/>
    <s v="ИОФ"/>
    <s v="Алевтина Архиповна Ефимова"/>
  </r>
  <r>
    <n v="463"/>
    <s v="+380 286-003-5332"/>
    <x v="212"/>
    <s v="нет"/>
    <d v="2022-11-04T00:00:00"/>
    <s v="+380"/>
    <x v="3"/>
    <x v="16"/>
    <s v="Руслановна"/>
    <s v="Ефремова"/>
    <s v="ИОФ"/>
    <s v="Вероника Руслановна Ефремова"/>
    <s v="ИОФ"/>
    <s v="Вероника Руслановна Ефремова"/>
  </r>
  <r>
    <n v="421"/>
    <s v="+7 362-778-4019"/>
    <x v="213"/>
    <s v="нет"/>
    <d v="2022-02-28T00:00:00"/>
    <s v="+7"/>
    <x v="2"/>
    <x v="106"/>
    <s v="Ермилович"/>
    <s v="Красильников"/>
    <s v="ИОФ"/>
    <s v="Павел Ермилович Красильников"/>
    <s v="ИОФ"/>
    <s v="Павел Ермилович Красильников"/>
  </r>
  <r>
    <n v="86"/>
    <s v="+998 169-477-8408"/>
    <x v="214"/>
    <s v="да"/>
    <d v="2022-05-11T00:00:00"/>
    <s v="+998"/>
    <x v="0"/>
    <x v="90"/>
    <s v="Кузьминична"/>
    <s v="Гуляева"/>
    <s v="ИОФ"/>
    <s v="Раиса Кузьминична Гуляева"/>
    <s v="ИОФ"/>
    <s v="Раиса Кузьминична Гуляева"/>
  </r>
  <r>
    <n v="319"/>
    <s v="+998 213-223-6638"/>
    <x v="215"/>
    <s v="да"/>
    <d v="2022-04-23T00:00:00"/>
    <s v="+998"/>
    <x v="0"/>
    <x v="48"/>
    <s v="Юрьевна"/>
    <s v="Маркова"/>
    <s v="ИОФ"/>
    <s v="Василиса Юрьевна Маркова"/>
    <s v="ИОФ"/>
    <s v="Василиса Юрьевна Маркова"/>
  </r>
  <r>
    <n v="290"/>
    <s v="+7 244-331-6219"/>
    <x v="216"/>
    <s v="да"/>
    <d v="2022-08-04T00:00:00"/>
    <s v="+7"/>
    <x v="2"/>
    <x v="156"/>
    <s v="Гавриилович"/>
    <s v="Савин"/>
    <s v="ИОФ"/>
    <s v="Николай Гавриилович Савин"/>
    <s v="ИОФ"/>
    <s v="Николай Гавриилович Савин"/>
  </r>
  <r>
    <n v="13"/>
    <s v="+7 782-443-4000"/>
    <x v="217"/>
    <s v="нет"/>
    <d v="2022-06-12T00:00:00"/>
    <s v="+7"/>
    <x v="2"/>
    <x v="157"/>
    <s v="Валериевна"/>
    <s v="Максимова"/>
    <s v="ИОФ"/>
    <s v="Елена Валериевна Максимова"/>
    <s v="ИОФ"/>
    <s v="Елена Валериевна Максимова"/>
  </r>
  <r>
    <n v="453"/>
    <s v="+7 648-807-1917"/>
    <x v="218"/>
    <s v="да"/>
    <d v="2022-03-15T00:00:00"/>
    <s v="+7"/>
    <x v="2"/>
    <x v="158"/>
    <s v="Харитонович"/>
    <s v="Никифоров"/>
    <s v="ИОФ"/>
    <s v="Богдан Харитонович Никифоров"/>
    <s v="ИОФ"/>
    <s v="Богдан Харитонович Никифоров"/>
  </r>
  <r>
    <n v="120"/>
    <s v="+7 225-063-9920"/>
    <x v="219"/>
    <s v="да"/>
    <d v="2022-05-10T00:00:00"/>
    <s v="+7"/>
    <x v="2"/>
    <x v="159"/>
    <s v="Игоревич"/>
    <s v="Макаров"/>
    <s v="ИОФ"/>
    <s v="Велимир Игоревич Макаров"/>
    <s v="ИОФ"/>
    <s v="Велимир Игоревич Макаров"/>
  </r>
  <r>
    <n v="292"/>
    <s v="+7 421-153-6302"/>
    <x v="220"/>
    <s v="нет"/>
    <d v="2022-02-16T00:00:00"/>
    <s v="+7"/>
    <x v="2"/>
    <x v="160"/>
    <s v="Фомич"/>
    <s v="Тимофеев"/>
    <s v="ИОФ"/>
    <s v="Аполлинарий Фомич Тимофеев"/>
    <s v="ИОФ"/>
    <s v="Аполлинарий Фомич Тимофеев"/>
  </r>
  <r>
    <n v="1"/>
    <s v="+7 945-211-9429"/>
    <x v="221"/>
    <s v="да"/>
    <d v="2022-01-24T00:00:00"/>
    <s v="+7"/>
    <x v="2"/>
    <x v="161"/>
    <s v="Егорович"/>
    <s v="Лапин"/>
    <s v="ИОФ"/>
    <s v="Потап Егорович Лапин"/>
    <s v="ИОФ"/>
    <s v="Потап Егорович Лапин"/>
  </r>
  <r>
    <n v="98"/>
    <s v="+7 379-140-2865"/>
    <x v="222"/>
    <s v="да"/>
    <d v="2022-03-17T00:00:00"/>
    <s v="+7"/>
    <x v="2"/>
    <x v="155"/>
    <s v="Виленович"/>
    <s v="Степанов"/>
    <s v="ИОФ"/>
    <s v="Никита Виленович Степанов"/>
    <s v="ИОФ"/>
    <s v="Никита Виленович Степанов"/>
  </r>
  <r>
    <n v="226"/>
    <s v="+7 685-361-2926"/>
    <x v="223"/>
    <s v="да"/>
    <d v="2022-05-21T00:00:00"/>
    <s v="+7"/>
    <x v="2"/>
    <x v="162"/>
    <s v="Валерьевич"/>
    <s v="Логинов"/>
    <s v="ИОФ"/>
    <s v="Агап Валерьевич Логинов"/>
    <s v="ИОФ"/>
    <s v="Агап Валерьевич Логинов"/>
  </r>
  <r>
    <n v="296"/>
    <s v="+998 997-462-0828"/>
    <x v="224"/>
    <s v="нет"/>
    <d v="2022-07-16T00:00:00"/>
    <s v="+998"/>
    <x v="0"/>
    <x v="163"/>
    <s v="Олеговна"/>
    <s v="Исакова"/>
    <s v="ИОФ"/>
    <s v="Людмила Олеговна Исакова"/>
    <s v="ИОФ"/>
    <s v="Людмила Олеговна Исакова"/>
  </r>
  <r>
    <n v="29"/>
    <s v="+7 028-813-4020"/>
    <x v="225"/>
    <s v="да"/>
    <d v="2022-05-23T00:00:00"/>
    <s v="+7"/>
    <x v="2"/>
    <x v="164"/>
    <s v="Анатольевич"/>
    <s v="Вишняков"/>
    <s v="ИОФ"/>
    <s v="Ярослав Анатольевич Вишняков"/>
    <s v="ИОФ"/>
    <s v="Ярослав Анатольевич Вишняков"/>
  </r>
  <r>
    <n v="297"/>
    <s v="+380 802-906-1048"/>
    <x v="226"/>
    <s v="нет"/>
    <d v="2022-04-15T00:00:00"/>
    <s v="+380"/>
    <x v="3"/>
    <x v="23"/>
    <s v="Аверьянович"/>
    <s v="Нестеров"/>
    <s v="ИОФ"/>
    <s v="Чеслав Аверьянович Нестеров"/>
    <s v="ИОФ"/>
    <s v="Чеслав Аверьянович Нестеров"/>
  </r>
  <r>
    <n v="497"/>
    <s v="+998 247-862-3690"/>
    <x v="227"/>
    <s v="нет"/>
    <d v="2022-09-22T00:00:00"/>
    <s v="+998"/>
    <x v="0"/>
    <x v="96"/>
    <s v="Федосеевич"/>
    <s v="Цветков"/>
    <s v="ИОФ"/>
    <s v="Валерьян Федосеевич Цветков"/>
    <s v="ИОФ"/>
    <s v="Валерьян Федосеевич Цветков"/>
  </r>
  <r>
    <n v="191"/>
    <s v="+380 728-449-1745"/>
    <x v="228"/>
    <s v="да"/>
    <d v="2022-11-01T00:00:00"/>
    <s v="+380"/>
    <x v="3"/>
    <x v="165"/>
    <s v="Адамович"/>
    <s v="Богданов"/>
    <s v="ИОФ"/>
    <s v="Матвей Адамович Богданов"/>
    <s v="ИОФ"/>
    <s v="Матвей Адамович Богданов"/>
  </r>
  <r>
    <n v="58"/>
    <s v="+375 524-220-8374"/>
    <x v="229"/>
    <s v="нет"/>
    <d v="2022-03-08T00:00:00"/>
    <s v="+375"/>
    <x v="1"/>
    <x v="50"/>
    <s v="Феликсовна"/>
    <s v="Владимирова"/>
    <s v="ФИО"/>
    <s v="Феликсовна Владимирова Алина"/>
    <s v="ИОФ"/>
    <s v="Алина Феликсовна Владимирова"/>
  </r>
  <r>
    <n v="446"/>
    <s v="+992 028-876-8250"/>
    <x v="230"/>
    <s v="да"/>
    <d v="2022-04-20T00:00:00"/>
    <s v="+992"/>
    <x v="4"/>
    <x v="37"/>
    <s v="Вадимовна"/>
    <s v="Турова"/>
    <s v="ИОФ"/>
    <s v="Лора Вадимовна Турова"/>
    <s v="ИОФ"/>
    <s v="Лора Вадимовна Турова"/>
  </r>
  <r>
    <n v="117"/>
    <s v="+380 280-785-9631"/>
    <x v="231"/>
    <s v="да"/>
    <d v="2022-05-25T00:00:00"/>
    <s v="+380"/>
    <x v="3"/>
    <x v="166"/>
    <s v="Давидович"/>
    <s v="Горбачев"/>
    <s v="ИОФ"/>
    <s v="Мирон Давидович Горбачев"/>
    <s v="ИОФ"/>
    <s v="Мирон Давидович Горбачев"/>
  </r>
  <r>
    <n v="187"/>
    <s v="+7 304-758-2488"/>
    <x v="232"/>
    <s v="да"/>
    <d v="2022-10-14T00:00:00"/>
    <s v="+7"/>
    <x v="2"/>
    <x v="12"/>
    <s v="Геннадиевна"/>
    <s v="Белякова"/>
    <s v="ИОФ"/>
    <s v="Юлия Геннадиевна Белякова"/>
    <s v="ИОФ"/>
    <s v="Юлия Геннадиевна Белякова"/>
  </r>
  <r>
    <n v="231"/>
    <s v="+7 212-350-2928"/>
    <x v="233"/>
    <s v="нет"/>
    <d v="2022-07-10T00:00:00"/>
    <s v="+7"/>
    <x v="2"/>
    <x v="164"/>
    <s v="Тихонович"/>
    <s v="Ермаков"/>
    <s v="ИОФ"/>
    <s v="Ярослав Тихонович Ермаков"/>
    <s v="ИОФ"/>
    <s v="Ярослав Тихонович Ермаков"/>
  </r>
  <r>
    <n v="265"/>
    <s v="+998 438-329-1521"/>
    <x v="234"/>
    <s v="нет"/>
    <d v="2022-07-14T00:00:00"/>
    <s v="+998"/>
    <x v="0"/>
    <x v="167"/>
    <s v="Терентьевич"/>
    <s v="Баранов"/>
    <s v="ИОФ"/>
    <s v="Эраст Терентьевич Баранов"/>
    <s v="ИОФ"/>
    <s v="Эраст Терентьевич Баранов"/>
  </r>
  <r>
    <n v="391"/>
    <s v="+992 638-653-7931"/>
    <x v="235"/>
    <s v="да"/>
    <d v="2022-04-24T00:00:00"/>
    <s v="+992"/>
    <x v="4"/>
    <x v="16"/>
    <s v="Геннадьевна"/>
    <s v="Воронова"/>
    <s v="ИОФ"/>
    <s v="Вероника Геннадьевна Воронова"/>
    <s v="ИОФ"/>
    <s v="Вероника Геннадьевна Воронова"/>
  </r>
  <r>
    <n v="355"/>
    <s v="+7 181-999-1398"/>
    <x v="236"/>
    <s v="нет"/>
    <d v="2022-03-11T00:00:00"/>
    <s v="+7"/>
    <x v="2"/>
    <x v="42"/>
    <s v="Ивановна"/>
    <s v="Назарова"/>
    <s v="ИОФ"/>
    <s v="Ия Ивановна Назарова"/>
    <s v="ИОФ"/>
    <s v="Ия Ивановна Назарова"/>
  </r>
  <r>
    <n v="277"/>
    <s v="+7 052-743-8708"/>
    <x v="237"/>
    <s v="да"/>
    <d v="2022-07-08T00:00:00"/>
    <s v="+7"/>
    <x v="2"/>
    <x v="93"/>
    <s v="Архипович"/>
    <s v="Пономарев"/>
    <s v="ИОФ"/>
    <s v="Любомир Архипович Пономарев"/>
    <s v="ИОФ"/>
    <s v="Любомир Архипович Пономарев"/>
  </r>
  <r>
    <n v="104"/>
    <s v="+998 583-835-9258"/>
    <x v="238"/>
    <s v="нет"/>
    <d v="2022-07-30T00:00:00"/>
    <s v="+998"/>
    <x v="0"/>
    <x v="70"/>
    <s v="Яковлевна"/>
    <s v="Лапина"/>
    <s v="ИОФ"/>
    <s v="Елизавета Яковлевна Лапина"/>
    <s v="ИОФ"/>
    <s v="Елизавета Яковлевна Лапина"/>
  </r>
  <r>
    <n v="109"/>
    <s v="+380 249-840-3292"/>
    <x v="239"/>
    <s v="да"/>
    <d v="2022-06-20T00:00:00"/>
    <s v="+380"/>
    <x v="3"/>
    <x v="163"/>
    <s v="Владимировна"/>
    <s v="Гурьева"/>
    <s v="ИОФ"/>
    <s v="Людмила Владимировна Гурьева"/>
    <s v="ИОФ"/>
    <s v="Людмила Владимировна Гурьева"/>
  </r>
  <r>
    <n v="369"/>
    <s v="+7 894-629-6946"/>
    <x v="240"/>
    <s v="да"/>
    <d v="2022-04-27T00:00:00"/>
    <s v="+7"/>
    <x v="2"/>
    <x v="91"/>
    <s v="Натановна"/>
    <s v="Дементьева"/>
    <s v="ИОФ"/>
    <s v="Фёкла Натановна Дементьева"/>
    <s v="ИОФ"/>
    <s v="Фёкла Натановна Дементьева"/>
  </r>
  <r>
    <n v="78"/>
    <s v="+380 119-291-6424"/>
    <x v="241"/>
    <s v="да"/>
    <d v="2022-04-07T00:00:00"/>
    <s v="+380"/>
    <x v="3"/>
    <x v="55"/>
    <s v="Макаровна"/>
    <s v="Маслова"/>
    <s v="ИОФ"/>
    <s v="Иванна Макаровна Маслова"/>
    <s v="ИОФ"/>
    <s v="Иванна Макаровна Маслова"/>
  </r>
  <r>
    <n v="66"/>
    <s v="+7 629-137-1639"/>
    <x v="242"/>
    <s v="нет"/>
    <d v="2022-08-04T00:00:00"/>
    <s v="+7"/>
    <x v="2"/>
    <x v="168"/>
    <s v="Богдановна"/>
    <s v="Ковалева"/>
    <s v="ИОФ"/>
    <s v="Клавдия Богдановна Ковалева"/>
    <s v="ИОФ"/>
    <s v="Клавдия Богдановна Ковалева"/>
  </r>
  <r>
    <n v="261"/>
    <s v="+7 560-711-8976"/>
    <x v="243"/>
    <s v="да"/>
    <d v="2022-10-14T00:00:00"/>
    <s v="+7"/>
    <x v="2"/>
    <x v="169"/>
    <s v="Артемьевич"/>
    <s v="Евсеев"/>
    <s v="ИОФ"/>
    <s v="Ратмир Артемьевич Евсеев"/>
    <s v="ИОФ"/>
    <s v="Ратмир Артемьевич Евсеев"/>
  </r>
  <r>
    <n v="307"/>
    <s v="+375 881-217-3017"/>
    <x v="244"/>
    <s v="да"/>
    <d v="2022-07-22T00:00:00"/>
    <s v="+375"/>
    <x v="1"/>
    <x v="168"/>
    <s v="Константиновна"/>
    <s v="Хохлова"/>
    <s v="ИОФ"/>
    <s v="Клавдия Константиновна Хохлова"/>
    <s v="ИОФ"/>
    <s v="Клавдия Константиновна Хохлова"/>
  </r>
  <r>
    <n v="144"/>
    <s v="+380 960-351-2387"/>
    <x v="245"/>
    <s v="да"/>
    <d v="2022-05-24T00:00:00"/>
    <s v="+380"/>
    <x v="3"/>
    <x v="97"/>
    <s v="Альбертовна"/>
    <s v="Фролова"/>
    <s v="ИОФ"/>
    <s v="Анастасия Альбертовна Фролова"/>
    <s v="ИОФ"/>
    <s v="Анастасия Альбертовна Фролова"/>
  </r>
  <r>
    <n v="76"/>
    <s v="+375 081-974-3402"/>
    <x v="246"/>
    <s v="да"/>
    <d v="2022-01-14T00:00:00"/>
    <s v="+375"/>
    <x v="1"/>
    <x v="48"/>
    <s v="Аскольдовна"/>
    <s v="Федосеева"/>
    <s v="ИОФ"/>
    <s v="Василиса Аскольдовна Федосеева"/>
    <s v="ИОФ"/>
    <s v="Василиса Аскольдовна Федосеева"/>
  </r>
  <r>
    <n v="84"/>
    <s v="+992 046-188-5111"/>
    <x v="247"/>
    <s v="нет"/>
    <d v="2022-09-01T00:00:00"/>
    <s v="+992"/>
    <x v="4"/>
    <x v="51"/>
    <s v="Георгиевна"/>
    <s v="Рожкова"/>
    <s v="ИОФ"/>
    <s v="Евгения Георгиевна Рожкова"/>
    <s v="ИОФ"/>
    <s v="Евгения Георгиевна Рожкова"/>
  </r>
  <r>
    <n v="81"/>
    <s v="+7 219-084-6295"/>
    <x v="248"/>
    <s v="да"/>
    <d v="2022-09-21T00:00:00"/>
    <s v="+7"/>
    <x v="2"/>
    <x v="170"/>
    <s v="Кузьминична"/>
    <s v="Авдеева"/>
    <s v="ИОФ"/>
    <s v="Ксения Кузьминична Авдеева"/>
    <s v="ИОФ"/>
    <s v="Ксения Кузьминична Авдеева"/>
  </r>
  <r>
    <n v="157"/>
    <s v="+7 502-802-5787"/>
    <x v="249"/>
    <s v="нет"/>
    <d v="2022-08-10T00:00:00"/>
    <s v="+7"/>
    <x v="2"/>
    <x v="157"/>
    <s v="Эдуардовна"/>
    <s v="Кудряшова"/>
    <s v="ИОФ"/>
    <s v="Елена Эдуардовна Кудряшова"/>
    <s v="ИОФ"/>
    <s v="Елена Эдуардовна Кудряшова"/>
  </r>
  <r>
    <n v="57"/>
    <s v="+7 269-195-3186"/>
    <x v="250"/>
    <s v="нет"/>
    <d v="2022-04-18T00:00:00"/>
    <s v="+7"/>
    <x v="2"/>
    <x v="171"/>
    <s v="Ефимьевич"/>
    <s v="Колесников"/>
    <s v="ФИО"/>
    <s v="Ефимьевич Колесников Константин"/>
    <s v="ИОФ"/>
    <s v="Константин Ефимьевич Колесников"/>
  </r>
  <r>
    <n v="479"/>
    <s v="+7 836-233-8115"/>
    <x v="251"/>
    <s v="да"/>
    <d v="2022-08-20T00:00:00"/>
    <s v="+7"/>
    <x v="2"/>
    <x v="102"/>
    <s v="Федоровна"/>
    <s v="Фомина"/>
    <s v="ИОФ"/>
    <s v="Евпраксия Федоровна Фомина"/>
    <s v="ИОФ"/>
    <s v="Евпраксия Федоровна Фомина"/>
  </r>
  <r>
    <n v="406"/>
    <s v="+380 469-601-0972"/>
    <x v="252"/>
    <s v="да"/>
    <d v="2022-11-30T00:00:00"/>
    <s v="+380"/>
    <x v="3"/>
    <x v="172"/>
    <s v="Трифонович"/>
    <s v="Денисов"/>
    <s v="ИОФ"/>
    <s v="Дмитрий Трифонович Денисов"/>
    <s v="ИОФ"/>
    <s v="Дмитрий Трифонович Денисов"/>
  </r>
  <r>
    <n v="56"/>
    <s v="+992 555-207-4186"/>
    <x v="253"/>
    <s v="нет"/>
    <d v="2022-04-11T00:00:00"/>
    <s v="+992"/>
    <x v="4"/>
    <x v="173"/>
    <s v="Антоновна"/>
    <s v="Цветкова"/>
    <s v="ИОФ"/>
    <s v="Пелагея Антоновна Цветкова"/>
    <s v="ИОФ"/>
    <s v="Пелагея Антоновна Цветкова"/>
  </r>
  <r>
    <n v="10"/>
    <s v="+380 937-173-7394"/>
    <x v="254"/>
    <s v="нет"/>
    <d v="2022-11-16T00:00:00"/>
    <s v="+380"/>
    <x v="3"/>
    <x v="174"/>
    <s v="Владиславович"/>
    <s v="Давыдов"/>
    <s v="ИОФ"/>
    <s v="Амос Владиславович Давыдов"/>
    <s v="ИОФ"/>
    <s v="Амос Владиславович Давыдов"/>
  </r>
  <r>
    <n v="174"/>
    <s v="+992 059-483-3104"/>
    <x v="255"/>
    <s v="да"/>
    <d v="2022-08-06T00:00:00"/>
    <s v="+992"/>
    <x v="4"/>
    <x v="175"/>
    <s v="Венедиктович"/>
    <s v="Лазарев"/>
    <s v="ИОФ"/>
    <s v="Аникей Венедиктович Лазарев"/>
    <s v="ИОФ"/>
    <s v="Аникей Венедиктович Лазарев"/>
  </r>
  <r>
    <n v="72"/>
    <s v="+992 226-423-7263"/>
    <x v="256"/>
    <s v="да"/>
    <d v="2022-12-11T00:00:00"/>
    <s v="+992"/>
    <x v="4"/>
    <x v="176"/>
    <s v="Павловна"/>
    <s v="Фомина"/>
    <s v="ФИО"/>
    <s v="Павловна Фомина Антонина"/>
    <s v="ИОФ"/>
    <s v="Антонина Павловна Фомина"/>
  </r>
  <r>
    <n v="38"/>
    <s v="+992 964-689-9206"/>
    <x v="257"/>
    <s v="нет"/>
    <d v="2022-09-15T00:00:00"/>
    <s v="+992"/>
    <x v="4"/>
    <x v="177"/>
    <s v="Феликсовна"/>
    <s v="Белоусова"/>
    <s v="ИОФ"/>
    <s v="Ираида Феликсовна Белоусова"/>
    <s v="ИОФ"/>
    <s v="Ираида Феликсовна Белоусова"/>
  </r>
  <r>
    <n v="18"/>
    <s v="+380 671-809-3559"/>
    <x v="258"/>
    <s v="нет"/>
    <d v="2022-01-17T00:00:00"/>
    <s v="+380"/>
    <x v="3"/>
    <x v="178"/>
    <s v="Степановна"/>
    <s v="Рогова"/>
    <s v="ИОФ"/>
    <s v="Кира Степановна Рогова"/>
    <s v="ИОФ"/>
    <s v="Кира Степановна Рогова"/>
  </r>
  <r>
    <n v="88"/>
    <s v="+380 611-258-8704"/>
    <x v="259"/>
    <s v="да"/>
    <d v="2022-03-10T00:00:00"/>
    <s v="+380"/>
    <x v="3"/>
    <x v="179"/>
    <s v="Валерьевич"/>
    <s v="Кузнецов"/>
    <s v="ИОФ"/>
    <s v="Севастьян Валерьевич Кузнецов"/>
    <s v="ИОФ"/>
    <s v="Севастьян Валерьевич Кузнецов"/>
  </r>
  <r>
    <n v="129"/>
    <s v="+375 242-923-3569"/>
    <x v="260"/>
    <s v="нет"/>
    <d v="2022-11-03T00:00:00"/>
    <s v="+375"/>
    <x v="1"/>
    <x v="177"/>
    <s v="Егоровна"/>
    <s v="Родионова"/>
    <s v="ИОФ"/>
    <s v="Ираида Егоровна Родионова"/>
    <s v="ИОФ"/>
    <s v="Ираида Егоровна Родионова"/>
  </r>
  <r>
    <n v="19"/>
    <s v="+7 069-852-7793"/>
    <x v="261"/>
    <s v="да"/>
    <d v="2022-12-07T00:00:00"/>
    <s v="+7"/>
    <x v="2"/>
    <x v="180"/>
    <s v="Августович"/>
    <s v="Шубин"/>
    <s v="ИОФ"/>
    <s v="Орест Августович Шубин"/>
    <s v="ИОФ"/>
    <s v="Орест Августович Шубин"/>
  </r>
  <r>
    <n v="304"/>
    <s v="+7 891-832-3772"/>
    <x v="262"/>
    <s v="нет"/>
    <d v="2022-11-21T00:00:00"/>
    <s v="+7"/>
    <x v="2"/>
    <x v="88"/>
    <s v="Викторовна"/>
    <s v="Сорокина"/>
    <s v="ИОФ"/>
    <s v="Марфа Викторовна Сорокина"/>
    <s v="ИОФ"/>
    <s v="Марфа Викторовна Сорокина"/>
  </r>
  <r>
    <n v="285"/>
    <s v="+992 852-358-1111"/>
    <x v="263"/>
    <s v="нет"/>
    <d v="2022-12-27T00:00:00"/>
    <s v="+992"/>
    <x v="4"/>
    <x v="181"/>
    <s v="Степановна"/>
    <s v="Гурьева"/>
    <s v="ИОФ"/>
    <s v="Лариса Степановна Гурьева"/>
    <s v="ИОФ"/>
    <s v="Лариса Степановна Гурьева"/>
  </r>
  <r>
    <n v="461"/>
    <s v="+998 087-023-3754"/>
    <x v="264"/>
    <s v="да"/>
    <d v="2022-04-16T00:00:00"/>
    <s v="+998"/>
    <x v="0"/>
    <x v="182"/>
    <s v="Львовна"/>
    <s v="Михайлова"/>
    <s v="ИОФ"/>
    <s v="Олимпиада Львовна Михайлова"/>
    <s v="ИОФ"/>
    <s v="Олимпиада Львовна Михайлова"/>
  </r>
  <r>
    <n v="278"/>
    <s v="+998 276-111-5039"/>
    <x v="265"/>
    <s v="нет"/>
    <d v="2022-12-25T00:00:00"/>
    <s v="+998"/>
    <x v="0"/>
    <x v="183"/>
    <s v="Богданович"/>
    <s v="Фролов"/>
    <s v="ИОФ"/>
    <s v="Савватий Богданович Фролов"/>
    <s v="ИОФ"/>
    <s v="Савватий Богданович Фролов"/>
  </r>
  <r>
    <n v="246"/>
    <s v="+998 455-040-0995"/>
    <x v="266"/>
    <s v="нет"/>
    <d v="2022-09-01T00:00:00"/>
    <s v="+998"/>
    <x v="0"/>
    <x v="115"/>
    <s v="Тимофеевна"/>
    <s v="Миронова"/>
    <s v="ИОФ"/>
    <s v="Евфросиния Тимофеевна Миронова"/>
    <s v="ИОФ"/>
    <s v="Евфросиния Тимофеевна Миронова"/>
  </r>
  <r>
    <n v="205"/>
    <s v="+7 689-265-9126"/>
    <x v="267"/>
    <s v="да"/>
    <d v="2022-12-23T00:00:00"/>
    <s v="+7"/>
    <x v="2"/>
    <x v="184"/>
    <s v="Трофимович"/>
    <s v="Назаров"/>
    <s v="ИОФ"/>
    <s v="Пантелеймон Трофимович Назаров"/>
    <s v="ИОФ"/>
    <s v="Пантелеймон Трофимович Назаров"/>
  </r>
  <r>
    <n v="357"/>
    <s v="+998 523-421-5092"/>
    <x v="268"/>
    <s v="да"/>
    <d v="2022-12-18T00:00:00"/>
    <s v="+998"/>
    <x v="0"/>
    <x v="185"/>
    <s v="Зиновьевич"/>
    <s v="Брагин"/>
    <s v="ИОФ"/>
    <s v="Любим Зиновьевич Брагин"/>
    <s v="ИОФ"/>
    <s v="Любим Зиновьевич Брагин"/>
  </r>
  <r>
    <n v="152"/>
    <s v="+375 678-304-0891"/>
    <x v="269"/>
    <s v="нет"/>
    <d v="2022-08-18T00:00:00"/>
    <s v="+375"/>
    <x v="1"/>
    <x v="16"/>
    <s v="Сергеевна"/>
    <s v="Блинова"/>
    <s v="ИОФ"/>
    <s v="Вероника Сергеевна Блинова"/>
    <s v="ИОФ"/>
    <s v="Вероника Сергеевна Блинова"/>
  </r>
  <r>
    <n v="323"/>
    <s v="+992 647-315-8824"/>
    <x v="270"/>
    <s v="да"/>
    <d v="2022-09-17T00:00:00"/>
    <s v="+992"/>
    <x v="4"/>
    <x v="186"/>
    <s v="Яковлевна"/>
    <s v="Белоусова"/>
    <s v="ИОФ"/>
    <s v="Прасковья Яковлевна Белоусова"/>
    <s v="ИОФ"/>
    <s v="Прасковья Яковлевна Белоусова"/>
  </r>
  <r>
    <n v="185"/>
    <s v="+998 737-854-0193"/>
    <x v="271"/>
    <s v="нет"/>
    <d v="2022-05-02T00:00:00"/>
    <s v="+998"/>
    <x v="0"/>
    <x v="79"/>
    <s v="Яковлевич"/>
    <s v="Коновалов"/>
    <s v="ИОФ"/>
    <s v="Родион Яковлевич Коновалов"/>
    <s v="ИОФ"/>
    <s v="Родион Яковлевич Коновалов"/>
  </r>
  <r>
    <n v="314"/>
    <s v="+7 772-932-9839"/>
    <x v="272"/>
    <s v="нет"/>
    <d v="2022-12-04T00:00:00"/>
    <s v="+7"/>
    <x v="2"/>
    <x v="187"/>
    <s v="Ильинична"/>
    <s v="Артемьева"/>
    <s v="ИОФ"/>
    <s v="София Ильинична Артемьева"/>
    <s v="ИОФ"/>
    <s v="София Ильинична Артемьева"/>
  </r>
  <r>
    <n v="476"/>
    <s v="+380 737-667-7208"/>
    <x v="273"/>
    <s v="да"/>
    <d v="2022-05-22T00:00:00"/>
    <s v="+380"/>
    <x v="3"/>
    <x v="188"/>
    <s v="Дорофеевич"/>
    <s v="Дьячков"/>
    <s v="ИОФ"/>
    <s v="Серафим Дорофеевич Дьячков"/>
    <s v="ИОФ"/>
    <s v="Серафим Дорофеевич Дьячков"/>
  </r>
  <r>
    <n v="375"/>
    <s v="+7 231-022-9731"/>
    <x v="274"/>
    <s v="да"/>
    <d v="2022-04-23T00:00:00"/>
    <s v="+7"/>
    <x v="2"/>
    <x v="34"/>
    <s v="Дорофеевич"/>
    <s v="Калашников"/>
    <s v="ИОФ"/>
    <s v="Боян Дорофеевич Калашников"/>
    <s v="ИОФ"/>
    <s v="Боян Дорофеевич Калашников"/>
  </r>
  <r>
    <n v="233"/>
    <s v="+992 013-075-6493"/>
    <x v="275"/>
    <s v="да"/>
    <d v="2022-02-24T00:00:00"/>
    <s v="+992"/>
    <x v="4"/>
    <x v="189"/>
    <s v="Никифоровна"/>
    <s v="Овчинникова"/>
    <s v="ИОФ"/>
    <s v="Синклитикия Никифоровна Овчинникова"/>
    <s v="ИОФ"/>
    <s v="Синклитикия Никифоровна Овчинникова"/>
  </r>
  <r>
    <n v="69"/>
    <s v="+992 403-485-6889"/>
    <x v="276"/>
    <s v="нет"/>
    <d v="2022-01-26T00:00:00"/>
    <s v="+992"/>
    <x v="4"/>
    <x v="190"/>
    <s v="Архипович"/>
    <s v="Щербаков"/>
    <s v="ИОФ"/>
    <s v="Елизар Архипович Щербаков"/>
    <s v="ИОФ"/>
    <s v="Елизар Архипович Щербаков"/>
  </r>
  <r>
    <n v="254"/>
    <s v="+375 342-835-7024"/>
    <x v="277"/>
    <s v="да"/>
    <d v="2022-10-28T00:00:00"/>
    <s v="+375"/>
    <x v="1"/>
    <x v="7"/>
    <s v="Павловна"/>
    <s v="Капустина"/>
    <s v="ИОФ"/>
    <s v="Любовь Павловна Капустина"/>
    <s v="ИОФ"/>
    <s v="Любовь Павловна Капустина"/>
  </r>
  <r>
    <n v="219"/>
    <s v="+992 412-286-2797"/>
    <x v="278"/>
    <s v="да"/>
    <d v="2022-01-24T00:00:00"/>
    <s v="+992"/>
    <x v="4"/>
    <x v="101"/>
    <s v="Ермолаевич"/>
    <s v="Емельянов"/>
    <s v="ИОФ"/>
    <s v="Арсений Ермолаевич Емельянов"/>
    <s v="ИОФ"/>
    <s v="Арсений Ермолаевич Емельянов"/>
  </r>
  <r>
    <n v="232"/>
    <s v="+992 878-995-1603"/>
    <x v="279"/>
    <s v="да"/>
    <d v="2022-12-28T00:00:00"/>
    <s v="+992"/>
    <x v="4"/>
    <x v="98"/>
    <s v="Анатольевна"/>
    <s v="Смирнова"/>
    <s v="ИОФ"/>
    <s v="Мария Анатольевна Смирнова"/>
    <s v="ИОФ"/>
    <s v="Мария Анатольевна Смирнова"/>
  </r>
  <r>
    <n v="372"/>
    <s v="+992 841-082-9227"/>
    <x v="280"/>
    <s v="нет"/>
    <d v="2022-07-30T00:00:00"/>
    <s v="+992"/>
    <x v="4"/>
    <x v="191"/>
    <s v="Фадеевич"/>
    <s v="Сергеев"/>
    <s v="ИОФ"/>
    <s v="Эдуард Фадеевич Сергеев"/>
    <s v="ИОФ"/>
    <s v="Эдуард Фадеевич Сергеев"/>
  </r>
  <r>
    <n v="432"/>
    <s v="+992 976-290-1474"/>
    <x v="281"/>
    <s v="нет"/>
    <d v="2022-06-06T00:00:00"/>
    <s v="+992"/>
    <x v="4"/>
    <x v="97"/>
    <s v="Игоревна"/>
    <s v="Белова"/>
    <s v="ИОФ"/>
    <s v="Анастасия Игоревна Белова"/>
    <s v="ИОФ"/>
    <s v="Анастасия Игоревна Белова"/>
  </r>
  <r>
    <n v="221"/>
    <s v="+992 520-869-0598"/>
    <x v="282"/>
    <s v="да"/>
    <d v="2022-09-16T00:00:00"/>
    <s v="+992"/>
    <x v="4"/>
    <x v="15"/>
    <s v="Антонович"/>
    <s v="Мясников"/>
    <s v="ИОФ"/>
    <s v="Демид Антонович Мясников"/>
    <s v="ИОФ"/>
    <s v="Демид Антонович Мясников"/>
  </r>
  <r>
    <n v="148"/>
    <s v="+7 730-745-5768"/>
    <x v="283"/>
    <s v="да"/>
    <d v="2022-05-19T00:00:00"/>
    <s v="+7"/>
    <x v="2"/>
    <x v="19"/>
    <s v="Антоновна"/>
    <s v="Кулагина"/>
    <s v="ИОФ"/>
    <s v="Феврония Антоновна Кулагина"/>
    <s v="ИОФ"/>
    <s v="Феврония Антоновна Кулагина"/>
  </r>
  <r>
    <n v="209"/>
    <s v="+7 816-795-8885"/>
    <x v="284"/>
    <s v="нет"/>
    <d v="2022-03-08T00:00:00"/>
    <s v="+7"/>
    <x v="2"/>
    <x v="192"/>
    <s v="Алексеевна"/>
    <s v="Ермакова"/>
    <s v="ИОФ"/>
    <s v="Дарья Алексеевна Ермакова"/>
    <s v="ИОФ"/>
    <s v="Дарья Алексеевна Ермакова"/>
  </r>
  <r>
    <n v="263"/>
    <s v="+992 980-571-8150"/>
    <x v="285"/>
    <s v="да"/>
    <d v="2022-02-20T00:00:00"/>
    <s v="+992"/>
    <x v="4"/>
    <x v="29"/>
    <s v="Дмитриевна"/>
    <s v="Шестакова"/>
    <s v="ИОФ"/>
    <s v="Элеонора Дмитриевна Шестакова"/>
    <s v="ИОФ"/>
    <s v="Элеонора Дмитриевна Шестакова"/>
  </r>
  <r>
    <n v="101"/>
    <s v="+7 173-514-9301"/>
    <x v="286"/>
    <s v="нет"/>
    <d v="2022-06-15T00:00:00"/>
    <s v="+7"/>
    <x v="2"/>
    <x v="193"/>
    <s v="Феликсович"/>
    <s v="Лихачев"/>
    <s v="ИОФ"/>
    <s v="Михей Феликсович Лихачев"/>
    <s v="ИОФ"/>
    <s v="Михей Феликсович Лихачев"/>
  </r>
  <r>
    <n v="124"/>
    <s v="+7 559-899-4463"/>
    <x v="287"/>
    <s v="да"/>
    <d v="2022-08-22T00:00:00"/>
    <s v="+7"/>
    <x v="2"/>
    <x v="194"/>
    <s v="Изотович"/>
    <s v="Авдеев"/>
    <s v="ИОФ"/>
    <s v="Ираклий Изотович Авдеев"/>
    <s v="ИОФ"/>
    <s v="Ираклий Изотович Авдеев"/>
  </r>
  <r>
    <n v="257"/>
    <s v="+7 747-866-6152"/>
    <x v="288"/>
    <s v="нет"/>
    <d v="2022-05-20T00:00:00"/>
    <s v="+7"/>
    <x v="2"/>
    <x v="186"/>
    <s v="Павловна"/>
    <s v="Кононова"/>
    <s v="ИОФ"/>
    <s v="Прасковья Павловна Кононова"/>
    <s v="ИОФ"/>
    <s v="Прасковья Павловна Кононова"/>
  </r>
  <r>
    <n v="309"/>
    <s v="+7 524-548-9435"/>
    <x v="289"/>
    <s v="нет"/>
    <d v="2022-05-30T00:00:00"/>
    <s v="+7"/>
    <x v="2"/>
    <x v="93"/>
    <s v="Валерианович"/>
    <s v="Туров"/>
    <s v="ИОФ"/>
    <s v="Любомир Валерианович Туров"/>
    <s v="ИОФ"/>
    <s v="Любомир Валерианович Туров"/>
  </r>
  <r>
    <n v="103"/>
    <s v="+998 833-068-3629"/>
    <x v="290"/>
    <s v="да"/>
    <d v="2022-08-14T00:00:00"/>
    <s v="+998"/>
    <x v="0"/>
    <x v="195"/>
    <s v="Теймуразович"/>
    <s v="Сергеев"/>
    <s v="ИОФ"/>
    <s v="Панкратий Теймуразович Сергеев"/>
    <s v="ИОФ"/>
    <s v="Панкратий Теймуразович Сергеев"/>
  </r>
  <r>
    <n v="31"/>
    <s v="+380 250-699-1873"/>
    <x v="291"/>
    <s v="нет"/>
    <d v="2022-01-19T00:00:00"/>
    <s v="+380"/>
    <x v="3"/>
    <x v="43"/>
    <s v="Павловна"/>
    <s v="Павлова"/>
    <s v="ИОФ"/>
    <s v="Татьяна Павловна Павлова"/>
    <s v="ИОФ"/>
    <s v="Татьяна Павловна Павлова"/>
  </r>
  <r>
    <n v="306"/>
    <s v="+380 672-066-4140"/>
    <x v="292"/>
    <s v="да"/>
    <d v="2022-11-07T00:00:00"/>
    <s v="+380"/>
    <x v="3"/>
    <x v="196"/>
    <s v="Адамович"/>
    <s v="Поляков"/>
    <s v="ИОФ"/>
    <s v="Силантий Адамович Поляков"/>
    <s v="ИОФ"/>
    <s v="Силантий Адамович Поляков"/>
  </r>
  <r>
    <n v="383"/>
    <s v="+380 959-961-5281"/>
    <x v="293"/>
    <s v="нет"/>
    <d v="2022-11-11T00:00:00"/>
    <s v="+380"/>
    <x v="3"/>
    <x v="79"/>
    <s v="Харитонович"/>
    <s v="Герасимов"/>
    <s v="ИОФ"/>
    <s v="Родион Харитонович Герасимов"/>
    <s v="ИОФ"/>
    <s v="Родион Харитонович Герасимов"/>
  </r>
  <r>
    <n v="367"/>
    <s v="+992 353-055-1290"/>
    <x v="294"/>
    <s v="нет"/>
    <d v="2022-11-02T00:00:00"/>
    <s v="+992"/>
    <x v="4"/>
    <x v="49"/>
    <s v="Вадимовна"/>
    <s v="Александрова"/>
    <s v="ИОФ"/>
    <s v="Эмилия Вадимовна Александрова"/>
    <s v="ИОФ"/>
    <s v="Эмилия Вадимовна Александрова"/>
  </r>
  <r>
    <n v="138"/>
    <s v="+380 229-176-0124"/>
    <x v="295"/>
    <s v="да"/>
    <d v="2022-06-11T00:00:00"/>
    <s v="+380"/>
    <x v="3"/>
    <x v="20"/>
    <s v="Кузьминична"/>
    <s v="Журавлева"/>
    <s v="ИОФ"/>
    <s v="Нинель Кузьминична Журавлева"/>
    <s v="ИОФ"/>
    <s v="Нинель Кузьминична Журавлева"/>
  </r>
  <r>
    <n v="158"/>
    <s v="+998 941-560-7307"/>
    <x v="296"/>
    <s v="нет"/>
    <d v="2022-07-10T00:00:00"/>
    <s v="+998"/>
    <x v="0"/>
    <x v="170"/>
    <s v="Максимовна"/>
    <s v="Маркова"/>
    <s v="ИОФ"/>
    <s v="Ксения Максимовна Маркова"/>
    <s v="ИОФ"/>
    <s v="Ксения Максимовна Маркова"/>
  </r>
  <r>
    <n v="217"/>
    <s v="+7 322-163-7549"/>
    <x v="297"/>
    <s v="нет"/>
    <d v="2022-09-22T00:00:00"/>
    <s v="+7"/>
    <x v="2"/>
    <x v="113"/>
    <s v="Артурович"/>
    <s v="Фомичев"/>
    <s v="ИОФ"/>
    <s v="Ипполит Артурович Фомичев"/>
    <s v="ИОФ"/>
    <s v="Ипполит Артурович Фомичев"/>
  </r>
  <r>
    <n v="102"/>
    <s v="+998 087-830-4222"/>
    <x v="298"/>
    <s v="нет"/>
    <d v="2022-06-11T00:00:00"/>
    <s v="+998"/>
    <x v="0"/>
    <x v="197"/>
    <s v="Жанович"/>
    <s v="Новиков"/>
    <s v="ИОФ"/>
    <s v="Галактион Жанович Новиков"/>
    <s v="ИОФ"/>
    <s v="Галактион Жанович Новиков"/>
  </r>
  <r>
    <n v="425"/>
    <s v="+998 965-511-3258"/>
    <x v="299"/>
    <s v="нет"/>
    <d v="2022-08-09T00:00:00"/>
    <s v="+998"/>
    <x v="0"/>
    <x v="128"/>
    <s v="Ефимовна"/>
    <s v="Белякова"/>
    <s v="ФИО"/>
    <s v="Ефимовна Белякова Алевтина"/>
    <s v="ИОФ"/>
    <s v="Алевтина Ефимовна Белякова"/>
  </r>
  <r>
    <n v="43"/>
    <s v="+7 120-273-0435"/>
    <x v="300"/>
    <s v="да"/>
    <d v="2022-12-17T00:00:00"/>
    <s v="+7"/>
    <x v="2"/>
    <x v="51"/>
    <s v="Григорьевна"/>
    <s v="Куликова"/>
    <s v="ИОФ"/>
    <s v="Евгения Григорьевна Куликова"/>
    <s v="ИОФ"/>
    <s v="Евгения Григорьевна Куликова"/>
  </r>
  <r>
    <n v="326"/>
    <s v="+7 529-529-9415"/>
    <x v="301"/>
    <s v="нет"/>
    <d v="2022-04-04T00:00:00"/>
    <s v="+7"/>
    <x v="2"/>
    <x v="198"/>
    <s v="Рудольфовна"/>
    <s v="Кошелева"/>
    <s v="ФИО"/>
    <s v="Рудольфовна Кошелева Марина"/>
    <s v="ИОФ"/>
    <s v="Марина Рудольфовна Кошелева"/>
  </r>
  <r>
    <n v="402"/>
    <s v="+998 999-821-3025"/>
    <x v="302"/>
    <s v="да"/>
    <d v="2022-06-30T00:00:00"/>
    <s v="+998"/>
    <x v="0"/>
    <x v="199"/>
    <s v="Даниилович"/>
    <s v="Кузьмин"/>
    <s v="ИОФ"/>
    <s v="Пахом Даниилович Кузьмин"/>
    <s v="ИОФ"/>
    <s v="Пахом Даниилович Кузьмин"/>
  </r>
  <r>
    <n v="23"/>
    <s v="+7 142-825-3773"/>
    <x v="303"/>
    <s v="нет"/>
    <d v="2022-05-25T00:00:00"/>
    <s v="+7"/>
    <x v="2"/>
    <x v="19"/>
    <s v="Николаевна"/>
    <s v="Морозова"/>
    <s v="ИОФ"/>
    <s v="Феврония Николаевна Морозова"/>
    <s v="ИОФ"/>
    <s v="Феврония Николаевна Морозова"/>
  </r>
  <r>
    <n v="468"/>
    <s v="+998 783-609-3463"/>
    <x v="304"/>
    <s v="да"/>
    <d v="2022-02-27T00:00:00"/>
    <s v="+998"/>
    <x v="0"/>
    <x v="192"/>
    <s v="Степановна"/>
    <s v="Потапова"/>
    <s v="ИОФ"/>
    <s v="Дарья Степановна Потапова"/>
    <s v="ИОФ"/>
    <s v="Дарья Степановна Потапова"/>
  </r>
  <r>
    <n v="141"/>
    <s v="+7 731-326-3751"/>
    <x v="305"/>
    <s v="да"/>
    <d v="2022-07-01T00:00:00"/>
    <s v="+7"/>
    <x v="2"/>
    <x v="180"/>
    <s v="Артемьевич"/>
    <s v="Владимиров"/>
    <s v="ИОФ"/>
    <s v="Орест Артемьевич Владимиров"/>
    <s v="ИОФ"/>
    <s v="Орест Артемьевич Владимиров"/>
  </r>
  <r>
    <n v="182"/>
    <s v="+998 271-883-9995"/>
    <x v="306"/>
    <s v="да"/>
    <d v="2022-10-22T00:00:00"/>
    <s v="+998"/>
    <x v="0"/>
    <x v="155"/>
    <s v="Артурович"/>
    <s v="Калинин"/>
    <s v="ИОФ"/>
    <s v="Никита Артурович Калинин"/>
    <s v="ИОФ"/>
    <s v="Никита Артурович Калинин"/>
  </r>
  <r>
    <n v="225"/>
    <s v="+375 563-314-3708"/>
    <x v="307"/>
    <s v="да"/>
    <d v="2022-09-23T00:00:00"/>
    <s v="+375"/>
    <x v="1"/>
    <x v="5"/>
    <s v="Вячеславовна"/>
    <s v="Панова"/>
    <s v="ИОФ"/>
    <s v="Зоя Вячеславовна Панова"/>
    <s v="ИОФ"/>
    <s v="Зоя Вячеславовна Панова"/>
  </r>
  <r>
    <n v="151"/>
    <s v="+375 280-614-3764"/>
    <x v="308"/>
    <s v="нет"/>
    <d v="2022-12-28T00:00:00"/>
    <s v="+375"/>
    <x v="1"/>
    <x v="86"/>
    <s v="Игнатьевич"/>
    <s v="Власов"/>
    <s v="ИОФ"/>
    <s v="Лука Игнатьевич Власов"/>
    <s v="ИОФ"/>
    <s v="Лука Игнатьевич Власов"/>
  </r>
  <r>
    <n v="428"/>
    <s v="+375 844-419-2850"/>
    <x v="309"/>
    <s v="нет"/>
    <d v="2022-10-14T00:00:00"/>
    <s v="+375"/>
    <x v="1"/>
    <x v="200"/>
    <s v="Харлампович"/>
    <s v="Беляков"/>
    <s v="ИОФ"/>
    <s v="Лавр Харлампович Беляков"/>
    <s v="ИОФ"/>
    <s v="Лавр Харлампович Беляков"/>
  </r>
  <r>
    <n v="438"/>
    <s v="+998 225-019-2493"/>
    <x v="310"/>
    <s v="да"/>
    <d v="2022-05-12T00:00:00"/>
    <s v="+998"/>
    <x v="0"/>
    <x v="186"/>
    <s v="Петровна"/>
    <s v="Дементьева"/>
    <s v="ИОФ"/>
    <s v="Прасковья Петровна Дементьева"/>
    <s v="ИОФ"/>
    <s v="Прасковья Петровна Дементьева"/>
  </r>
  <r>
    <n v="465"/>
    <s v="+998 955-643-6256"/>
    <x v="311"/>
    <s v="нет"/>
    <d v="2022-04-20T00:00:00"/>
    <s v="+998"/>
    <x v="0"/>
    <x v="47"/>
    <s v="Ефимовна"/>
    <s v="Карпова"/>
    <s v="ИОФ"/>
    <s v="Евдокия Ефимовна Карпова"/>
    <s v="ИОФ"/>
    <s v="Евдокия Ефимовна Карпова"/>
  </r>
  <r>
    <n v="215"/>
    <s v="+7 191-068-2694"/>
    <x v="312"/>
    <s v="нет"/>
    <d v="2022-08-26T00:00:00"/>
    <s v="+7"/>
    <x v="2"/>
    <x v="201"/>
    <s v="Адрианович"/>
    <s v="Комиссаров"/>
    <s v="ИОФ"/>
    <s v="Корнил Адрианович Комиссаров"/>
    <s v="ИОФ"/>
    <s v="Корнил Адрианович Комиссаров"/>
  </r>
  <r>
    <n v="15"/>
    <s v="+380 001-347-5456"/>
    <x v="313"/>
    <s v="нет"/>
    <d v="2022-05-30T00:00:00"/>
    <s v="+380"/>
    <x v="3"/>
    <x v="202"/>
    <s v="Трифонович"/>
    <s v="Блинов"/>
    <s v="ИОФ"/>
    <s v="Алексей Трифонович Блинов"/>
    <s v="ИОФ"/>
    <s v="Алексей Трифонович Блинов"/>
  </r>
  <r>
    <n v="370"/>
    <s v="+992 902-872-9763"/>
    <x v="314"/>
    <s v="да"/>
    <d v="2022-06-14T00:00:00"/>
    <s v="+992"/>
    <x v="4"/>
    <x v="178"/>
    <s v="Натановна"/>
    <s v="Орехова"/>
    <s v="ИОФ"/>
    <s v="Кира Натановна Орехова"/>
    <s v="ИОФ"/>
    <s v="Кира Натановна Орехова"/>
  </r>
  <r>
    <n v="80"/>
    <s v="+375 515-558-2884"/>
    <x v="315"/>
    <s v="нет"/>
    <d v="2022-03-03T00:00:00"/>
    <s v="+375"/>
    <x v="1"/>
    <x v="203"/>
    <s v="Димитриевич"/>
    <s v="Веселов"/>
    <s v="ИОФ"/>
    <s v="Рубен Димитриевич Веселов"/>
    <s v="ИОФ"/>
    <s v="Рубен Димитриевич Веселов"/>
  </r>
  <r>
    <n v="17"/>
    <s v="+992 124-441-2478"/>
    <x v="316"/>
    <s v="нет"/>
    <d v="2022-11-12T00:00:00"/>
    <s v="+992"/>
    <x v="4"/>
    <x v="46"/>
    <s v="Кирилловна"/>
    <s v="Семенова"/>
    <s v="ФИО"/>
    <s v="Кирилловна Семенова Валентина"/>
    <s v="ИОФ"/>
    <s v="Валентина Кирилловна Семенова"/>
  </r>
  <r>
    <n v="127"/>
    <s v="+380 266-548-4802"/>
    <x v="317"/>
    <s v="нет"/>
    <d v="2022-12-19T00:00:00"/>
    <s v="+380"/>
    <x v="3"/>
    <x v="204"/>
    <s v="Евсеевич"/>
    <s v="Журавлев"/>
    <s v="ИОФ"/>
    <s v="Аристарх Евсеевич Журавлев"/>
    <s v="ИОФ"/>
    <s v="Аристарх Евсеевич Журавлев"/>
  </r>
  <r>
    <n v="441"/>
    <s v="+998 286-143-0624"/>
    <x v="318"/>
    <s v="нет"/>
    <d v="2022-11-02T00:00:00"/>
    <s v="+998"/>
    <x v="0"/>
    <x v="43"/>
    <s v="Аркадьевна"/>
    <s v="Силина"/>
    <s v="ИОФ"/>
    <s v="Татьяна Аркадьевна Силина"/>
    <s v="ИОФ"/>
    <s v="Татьяна Аркадьевна Силина"/>
  </r>
  <r>
    <n v="220"/>
    <s v="+380 169-087-4183"/>
    <x v="319"/>
    <s v="нет"/>
    <d v="2022-01-09T00:00:00"/>
    <s v="+380"/>
    <x v="3"/>
    <x v="156"/>
    <s v="Феоктистович"/>
    <s v="Дроздов"/>
    <s v="ИОФ"/>
    <s v="Николай Феоктистович Дроздов"/>
    <s v="ИОФ"/>
    <s v="Николай Феоктистович Дроздов"/>
  </r>
  <r>
    <n v="206"/>
    <s v="+7 916-678-5714"/>
    <x v="320"/>
    <s v="нет"/>
    <d v="2022-01-07T00:00:00"/>
    <s v="+7"/>
    <x v="2"/>
    <x v="38"/>
    <s v="Герасимович"/>
    <s v="Колобов"/>
    <s v="ИОФ"/>
    <s v="Радислав Герасимович Колобов"/>
    <s v="ИОФ"/>
    <s v="Радислав Герасимович Колобов"/>
  </r>
  <r>
    <n v="210"/>
    <s v="+998 936-440-2703"/>
    <x v="321"/>
    <s v="нет"/>
    <d v="2022-02-10T00:00:00"/>
    <s v="+998"/>
    <x v="0"/>
    <x v="205"/>
    <s v="Августович"/>
    <s v="Баранов"/>
    <s v="ИОФ"/>
    <s v="Мартын Августович Баранов"/>
    <s v="ИОФ"/>
    <s v="Мартын Августович Баранов"/>
  </r>
  <r>
    <n v="67"/>
    <s v="+998 090-420-2619"/>
    <x v="322"/>
    <s v="да"/>
    <d v="2022-06-19T00:00:00"/>
    <s v="+998"/>
    <x v="0"/>
    <x v="133"/>
    <s v="Геннадьевна"/>
    <s v="Фомина"/>
    <s v="ИОФ"/>
    <s v="Алла Геннадьевна Фомина"/>
    <s v="ИОФ"/>
    <s v="Алла Геннадьевна Фомина"/>
  </r>
  <r>
    <n v="125"/>
    <s v="+7 722-155-8660"/>
    <x v="323"/>
    <s v="нет"/>
    <d v="2022-05-20T00:00:00"/>
    <s v="+7"/>
    <x v="2"/>
    <x v="49"/>
    <s v="Тарасовна"/>
    <s v="Копылова"/>
    <s v="ИОФ"/>
    <s v="Эмилия Тарасовна Копылова"/>
    <s v="ИОФ"/>
    <s v="Эмилия Тарасовна Копылова"/>
  </r>
  <r>
    <n v="213"/>
    <s v="+998 437-737-9329"/>
    <x v="324"/>
    <s v="нет"/>
    <d v="2022-06-21T00:00:00"/>
    <s v="+998"/>
    <x v="0"/>
    <x v="143"/>
    <s v="Чеславович"/>
    <s v="Власов"/>
    <s v="ИОФ"/>
    <s v="Адриан Чеславович Власов"/>
    <s v="ИОФ"/>
    <s v="Адриан Чеславович Власов"/>
  </r>
  <r>
    <n v="336"/>
    <s v="+998 773-281-1360"/>
    <x v="325"/>
    <s v="нет"/>
    <d v="2022-10-22T00:00:00"/>
    <s v="+998"/>
    <x v="0"/>
    <x v="25"/>
    <s v="Артемовна"/>
    <s v="Григорьева"/>
    <s v="ИОФ"/>
    <s v="Ульяна Артемовна Григорьева"/>
    <s v="ИОФ"/>
    <s v="Ульяна Артемовна Григорьева"/>
  </r>
  <r>
    <n v="294"/>
    <s v="+380 363-690-1507"/>
    <x v="326"/>
    <s v="да"/>
    <d v="2022-11-14T00:00:00"/>
    <s v="+380"/>
    <x v="3"/>
    <x v="150"/>
    <s v="Филатович"/>
    <s v="Мухин"/>
    <s v="ИОФ"/>
    <s v="Давыд Филатович Мухин"/>
    <s v="ИОФ"/>
    <s v="Давыд Филатович Мухин"/>
  </r>
  <r>
    <n v="27"/>
    <s v="+380 922-338-1312"/>
    <x v="327"/>
    <s v="нет"/>
    <d v="2022-01-25T00:00:00"/>
    <s v="+380"/>
    <x v="3"/>
    <x v="62"/>
    <s v="Валентинович"/>
    <s v="Артемьев"/>
    <s v="ИОФ"/>
    <s v="Аггей Валентинович Артемьев"/>
    <s v="ИОФ"/>
    <s v="Аггей Валентинович Артемьев"/>
  </r>
  <r>
    <n v="53"/>
    <s v="+7 189-378-6167"/>
    <x v="328"/>
    <s v="нет"/>
    <d v="2022-02-01T00:00:00"/>
    <s v="+7"/>
    <x v="2"/>
    <x v="176"/>
    <s v="Борисовна"/>
    <s v="Жданова"/>
    <s v="ФИО"/>
    <s v="Борисовна Жданова Антонина"/>
    <s v="ИОФ"/>
    <s v="Антонина Борисовна Жданова"/>
  </r>
  <r>
    <n v="143"/>
    <s v="+7 747-226-1755"/>
    <x v="329"/>
    <s v="нет"/>
    <d v="2022-02-09T00:00:00"/>
    <s v="+7"/>
    <x v="2"/>
    <x v="206"/>
    <s v="Феофанович"/>
    <s v="Маслов"/>
    <s v="ИОФ"/>
    <s v="Захар Феофанович Маслов"/>
    <s v="ИОФ"/>
    <s v="Захар Феофанович Маслов"/>
  </r>
  <r>
    <n v="135"/>
    <s v="+7 402-873-2919"/>
    <x v="330"/>
    <s v="да"/>
    <d v="2022-02-10T00:00:00"/>
    <s v="+7"/>
    <x v="2"/>
    <x v="154"/>
    <s v="Ильясович"/>
    <s v="Ширяев"/>
    <s v="ИОФ"/>
    <s v="Станислав Ильясович Ширяев"/>
    <s v="ИОФ"/>
    <s v="Станислав Ильясович Ширяев"/>
  </r>
  <r>
    <n v="279"/>
    <s v="+998 661-487-5525"/>
    <x v="331"/>
    <s v="да"/>
    <d v="2022-08-13T00:00:00"/>
    <s v="+998"/>
    <x v="0"/>
    <x v="207"/>
    <s v="Геннадьевна"/>
    <s v="Колесникова"/>
    <s v="ИОФ"/>
    <s v="Наталья Геннадьевна Колесникова"/>
    <s v="ИОФ"/>
    <s v="Наталья Геннадьевна Колесникова"/>
  </r>
  <r>
    <n v="271"/>
    <s v="+375 972-832-7690"/>
    <x v="332"/>
    <s v="нет"/>
    <d v="2022-11-27T00:00:00"/>
    <s v="+375"/>
    <x v="1"/>
    <x v="208"/>
    <s v="Егорович"/>
    <s v="Ермаков"/>
    <s v="ИОФ"/>
    <s v="Степан Егорович Ермаков"/>
    <s v="ИОФ"/>
    <s v="Степан Егорович Ермаков"/>
  </r>
  <r>
    <n v="444"/>
    <s v="+7 729-805-4220"/>
    <x v="333"/>
    <s v="да"/>
    <d v="2022-05-07T00:00:00"/>
    <s v="+7"/>
    <x v="2"/>
    <x v="97"/>
    <s v="Станиславовна"/>
    <s v="Маслова"/>
    <s v="ИОФ"/>
    <s v="Анастасия Станиславовна Маслова"/>
    <s v="ИОФ"/>
    <s v="Анастасия Станиславовна Маслова"/>
  </r>
  <r>
    <n v="133"/>
    <s v="+998 035-761-6314"/>
    <x v="334"/>
    <s v="нет"/>
    <d v="2022-01-27T00:00:00"/>
    <s v="+998"/>
    <x v="0"/>
    <x v="88"/>
    <s v="Георгиевна"/>
    <s v="Титова"/>
    <s v="ИОФ"/>
    <s v="Марфа Георгиевна Титова"/>
    <s v="ИОФ"/>
    <s v="Марфа Георгиевна Титова"/>
  </r>
  <r>
    <n v="300"/>
    <s v="+380 329-195-8747"/>
    <x v="335"/>
    <s v="да"/>
    <d v="2022-09-20T00:00:00"/>
    <s v="+380"/>
    <x v="3"/>
    <x v="209"/>
    <s v="Августович"/>
    <s v="Копылов"/>
    <s v="ИОФ"/>
    <s v="Мартьян Августович Копылов"/>
    <s v="ИОФ"/>
    <s v="Мартьян Августович Копылов"/>
  </r>
  <r>
    <n v="54"/>
    <s v="+375 824-010-1358"/>
    <x v="336"/>
    <s v="нет"/>
    <d v="2022-10-13T00:00:00"/>
    <s v="+375"/>
    <x v="1"/>
    <x v="36"/>
    <s v="Гордеевич"/>
    <s v="Рогов"/>
    <s v="ИОФ"/>
    <s v="Сила Гордеевич Рогов"/>
    <s v="ИОФ"/>
    <s v="Сила Гордеевич Рогов"/>
  </r>
  <r>
    <n v="340"/>
    <s v="+7 091-838-5158"/>
    <x v="337"/>
    <s v="нет"/>
    <d v="2022-12-01T00:00:00"/>
    <s v="+7"/>
    <x v="2"/>
    <x v="210"/>
    <s v="Аверьянович"/>
    <s v="Захаров"/>
    <s v="ИОФ"/>
    <s v="Леон Аверьянович Захаров"/>
    <s v="ИОФ"/>
    <s v="Леон Аверьянович Захаров"/>
  </r>
  <r>
    <n v="272"/>
    <s v="+992 852-094-1088"/>
    <x v="338"/>
    <s v="нет"/>
    <d v="2022-04-17T00:00:00"/>
    <s v="+992"/>
    <x v="4"/>
    <x v="206"/>
    <s v="Артемьевич"/>
    <s v="Воробьев"/>
    <s v="ИОФ"/>
    <s v="Захар Артемьевич Воробьев"/>
    <s v="ИОФ"/>
    <s v="Захар Артемьевич Воробьев"/>
  </r>
  <r>
    <n v="165"/>
    <s v="+992 204-182-8433"/>
    <x v="339"/>
    <s v="да"/>
    <d v="2022-02-07T00:00:00"/>
    <s v="+992"/>
    <x v="4"/>
    <x v="85"/>
    <s v="Артёмович"/>
    <s v="Анисимов"/>
    <s v="ИОФ"/>
    <s v="Вадим Артёмович Анисимов"/>
    <s v="ИОФ"/>
    <s v="Вадим Артёмович Анисимов"/>
  </r>
  <r>
    <n v="214"/>
    <s v="+7 147-975-5645"/>
    <x v="340"/>
    <s v="да"/>
    <d v="2022-02-09T00:00:00"/>
    <s v="+7"/>
    <x v="2"/>
    <x v="211"/>
    <s v="Ефимьевич"/>
    <s v="Михеев"/>
    <s v="ИОФ"/>
    <s v="Андроник Ефимьевич Михеев"/>
    <s v="ИОФ"/>
    <s v="Андроник Ефимьевич Михеев"/>
  </r>
  <r>
    <n v="409"/>
    <s v="+380 916-341-6028"/>
    <x v="341"/>
    <s v="нет"/>
    <d v="2022-11-04T00:00:00"/>
    <s v="+380"/>
    <x v="3"/>
    <x v="94"/>
    <s v="Артемовна"/>
    <s v="Лаврентьева"/>
    <s v="ИОФ"/>
    <s v="Маргарита Артемовна Лаврентьева"/>
    <s v="ИОФ"/>
    <s v="Маргарита Артемовна Лаврентьева"/>
  </r>
  <r>
    <n v="348"/>
    <s v="+380 809-127-8060"/>
    <x v="342"/>
    <s v="да"/>
    <d v="2022-01-08T00:00:00"/>
    <s v="+380"/>
    <x v="3"/>
    <x v="60"/>
    <s v="Глебович"/>
    <s v="Зыков"/>
    <s v="ИОФ"/>
    <s v="Измаил Глебович Зыков"/>
    <s v="ИОФ"/>
    <s v="Измаил Глебович Зыков"/>
  </r>
  <r>
    <n v="351"/>
    <s v="+7 885-064-8776"/>
    <x v="343"/>
    <s v="да"/>
    <d v="2022-10-29T00:00:00"/>
    <s v="+7"/>
    <x v="2"/>
    <x v="29"/>
    <s v="Робертовна"/>
    <s v="Щукина"/>
    <s v="ИОФ"/>
    <s v="Элеонора Робертовна Щукина"/>
    <s v="ИОФ"/>
    <s v="Элеонора Робертовна Щукина"/>
  </r>
  <r>
    <n v="40"/>
    <s v="+7 875-362-2366"/>
    <x v="344"/>
    <s v="нет"/>
    <d v="2022-10-21T00:00:00"/>
    <s v="+7"/>
    <x v="2"/>
    <x v="212"/>
    <s v="Артемьевич"/>
    <s v="Гаврилов"/>
    <s v="ИОФ"/>
    <s v="Амвросий Артемьевич Гаврилов"/>
    <s v="ИОФ"/>
    <s v="Амвросий Артемьевич Гаврилов"/>
  </r>
  <r>
    <n v="245"/>
    <s v="+998 301-225-3693"/>
    <x v="345"/>
    <s v="нет"/>
    <d v="2022-05-14T00:00:00"/>
    <s v="+998"/>
    <x v="0"/>
    <x v="19"/>
    <s v="Юрьевна"/>
    <s v="Шубина"/>
    <s v="ИОФ"/>
    <s v="Феврония Юрьевна Шубина"/>
    <s v="ИОФ"/>
    <s v="Феврония Юрьевна Шубина"/>
  </r>
  <r>
    <n v="466"/>
    <s v="+375 956-020-3484"/>
    <x v="346"/>
    <s v="да"/>
    <d v="2022-07-30T00:00:00"/>
    <s v="+375"/>
    <x v="1"/>
    <x v="37"/>
    <s v="Георгиевна"/>
    <s v="Никитина"/>
    <s v="ИОФ"/>
    <s v="Лора Георгиевна Никитина"/>
    <s v="ИОФ"/>
    <s v="Лора Георгиевна Никитина"/>
  </r>
  <r>
    <n v="122"/>
    <s v="+375 165-356-7542"/>
    <x v="347"/>
    <s v="нет"/>
    <d v="2022-05-02T00:00:00"/>
    <s v="+375"/>
    <x v="1"/>
    <x v="213"/>
    <s v="Анатольевич"/>
    <s v="Семенов"/>
    <s v="ИОФ"/>
    <s v="Максим Анатольевич Семенов"/>
    <s v="ИОФ"/>
    <s v="Максим Анатольевич Семенов"/>
  </r>
  <r>
    <n v="199"/>
    <s v="+998 455-746-0633"/>
    <x v="348"/>
    <s v="да"/>
    <d v="2022-06-03T00:00:00"/>
    <s v="+998"/>
    <x v="0"/>
    <x v="128"/>
    <s v="Максимовна"/>
    <s v="Горбунова"/>
    <s v="ФИО"/>
    <s v="Максимовна Горбунова Алевтина"/>
    <s v="ИОФ"/>
    <s v="Алевтина Максимовна Горбунова"/>
  </r>
  <r>
    <n v="447"/>
    <s v="+992 443-164-9246"/>
    <x v="349"/>
    <s v="да"/>
    <d v="2022-12-03T00:00:00"/>
    <s v="+992"/>
    <x v="4"/>
    <x v="122"/>
    <s v="Станиславовна"/>
    <s v="Семенова"/>
    <s v="ИОФ"/>
    <s v="Жанна Станиславовна Семенова"/>
    <s v="ИОФ"/>
    <s v="Жанна Станиславовна Семенова"/>
  </r>
  <r>
    <n v="163"/>
    <s v="+998 436-367-6830"/>
    <x v="350"/>
    <s v="да"/>
    <d v="2022-01-10T00:00:00"/>
    <s v="+998"/>
    <x v="0"/>
    <x v="132"/>
    <s v="Ильинична"/>
    <s v="Соколова"/>
    <s v="ИОФ"/>
    <s v="Виктория Ильинична Соколова"/>
    <s v="ИОФ"/>
    <s v="Виктория Ильинична Соколова"/>
  </r>
  <r>
    <n v="320"/>
    <s v="+375 529-351-9731"/>
    <x v="351"/>
    <s v="нет"/>
    <d v="2022-11-04T00:00:00"/>
    <s v="+375"/>
    <x v="1"/>
    <x v="42"/>
    <s v="Рубеновна"/>
    <s v="Новикова"/>
    <s v="ИОФ"/>
    <s v="Ия Рубеновна Новикова"/>
    <s v="ИОФ"/>
    <s v="Ия Рубеновна Новикова"/>
  </r>
  <r>
    <n v="173"/>
    <s v="+7 914-597-1350"/>
    <x v="352"/>
    <s v="нет"/>
    <d v="2022-04-22T00:00:00"/>
    <s v="+7"/>
    <x v="2"/>
    <x v="165"/>
    <s v="Трифонович"/>
    <s v="Гаврилов"/>
    <s v="ИОФ"/>
    <s v="Матвей Трифонович Гаврилов"/>
    <s v="ИОФ"/>
    <s v="Матвей Трифонович Гаврилов"/>
  </r>
  <r>
    <n v="485"/>
    <s v="+7 927-005-2176"/>
    <x v="353"/>
    <s v="нет"/>
    <d v="2022-06-11T00:00:00"/>
    <s v="+7"/>
    <x v="2"/>
    <x v="214"/>
    <s v="Демидович"/>
    <s v="Пономарев"/>
    <s v="ИОФ"/>
    <s v="Творимир Демидович Пономарев"/>
    <s v="ИОФ"/>
    <s v="Творимир Демидович Пономарев"/>
  </r>
  <r>
    <n v="401"/>
    <s v="+7 411-180-0061"/>
    <x v="354"/>
    <s v="нет"/>
    <d v="2022-10-22T00:00:00"/>
    <s v="+7"/>
    <x v="2"/>
    <x v="140"/>
    <s v="Рудольфовна"/>
    <s v="Кулакова"/>
    <s v="ФИО"/>
    <s v="Рудольфовна Кулакова Екатерина"/>
    <s v="ИОФ"/>
    <s v="Екатерина Рудольфовна Кулакова"/>
  </r>
  <r>
    <n v="379"/>
    <s v="+992 471-072-5643"/>
    <x v="355"/>
    <s v="нет"/>
    <d v="2022-01-20T00:00:00"/>
    <s v="+992"/>
    <x v="4"/>
    <x v="178"/>
    <s v="Дмитриевна"/>
    <s v="Соколова"/>
    <s v="ИОФ"/>
    <s v="Кира Дмитриевна Соколова"/>
    <s v="ИОФ"/>
    <s v="Кира Дмитриевна Соколова"/>
  </r>
  <r>
    <n v="201"/>
    <s v="+992 994-189-2821"/>
    <x v="356"/>
    <s v="да"/>
    <d v="2022-10-09T00:00:00"/>
    <s v="+992"/>
    <x v="4"/>
    <x v="215"/>
    <s v="Августович"/>
    <s v="Новиков"/>
    <s v="ИОФ"/>
    <s v="Ростислав Августович Новиков"/>
    <s v="ИОФ"/>
    <s v="Ростислав Августович Новиков"/>
  </r>
  <r>
    <n v="498"/>
    <s v="+380 971-032-0139"/>
    <x v="357"/>
    <s v="да"/>
    <d v="2022-06-09T00:00:00"/>
    <s v="+380"/>
    <x v="3"/>
    <x v="216"/>
    <s v="Чеславович"/>
    <s v="Моисеев"/>
    <s v="ИОФ"/>
    <s v="Евстафий Чеславович Моисеев"/>
    <s v="ИОФ"/>
    <s v="Евстафий Чеславович Моисеев"/>
  </r>
  <r>
    <n v="237"/>
    <s v="+7 085-149-7713"/>
    <x v="358"/>
    <s v="да"/>
    <d v="2022-11-21T00:00:00"/>
    <s v="+7"/>
    <x v="2"/>
    <x v="70"/>
    <s v="Артемовна"/>
    <s v="Данилова"/>
    <s v="ИОФ"/>
    <s v="Елизавета Артемовна Данилова"/>
    <s v="ИОФ"/>
    <s v="Елизавета Артемовна Данилова"/>
  </r>
  <r>
    <n v="403"/>
    <s v="+7 762-296-2673"/>
    <x v="359"/>
    <s v="нет"/>
    <d v="2022-02-02T00:00:00"/>
    <s v="+7"/>
    <x v="2"/>
    <x v="217"/>
    <s v="Аркадьевна"/>
    <s v="Веселова"/>
    <s v="ФИО"/>
    <s v="Аркадьевна Веселова Фаина"/>
    <s v="ИОФ"/>
    <s v="Фаина Аркадьевна Веселова"/>
  </r>
  <r>
    <n v="460"/>
    <s v="+7 981-245-0102"/>
    <x v="360"/>
    <s v="нет"/>
    <d v="2022-09-17T00:00:00"/>
    <s v="+7"/>
    <x v="2"/>
    <x v="128"/>
    <s v="Егоровна"/>
    <s v="Кузнецова"/>
    <s v="ФИО"/>
    <s v="Егоровна Кузнецова Алевтина"/>
    <s v="ИОФ"/>
    <s v="Алевтина Егоровна Кузнецова"/>
  </r>
  <r>
    <n v="50"/>
    <s v="+998 220-798-0143"/>
    <x v="361"/>
    <s v="да"/>
    <d v="2022-01-15T00:00:00"/>
    <s v="+998"/>
    <x v="0"/>
    <x v="124"/>
    <s v="Фомич"/>
    <s v="Одинцов"/>
    <s v="ИОФ"/>
    <s v="Гостомысл Фомич Одинцов"/>
    <s v="ИОФ"/>
    <s v="Гостомысл Фомич Одинцов"/>
  </r>
  <r>
    <n v="197"/>
    <s v="+380 255-745-0289"/>
    <x v="362"/>
    <s v="нет"/>
    <d v="2022-08-12T00:00:00"/>
    <s v="+380"/>
    <x v="3"/>
    <x v="168"/>
    <s v="Феликсовна"/>
    <s v="Миронова"/>
    <s v="ИОФ"/>
    <s v="Клавдия Феликсовна Миронова"/>
    <s v="ИОФ"/>
    <s v="Клавдия Феликсовна Миронова"/>
  </r>
  <r>
    <n v="243"/>
    <s v="+7 354-672-8947"/>
    <x v="363"/>
    <s v="нет"/>
    <d v="2022-04-30T00:00:00"/>
    <s v="+7"/>
    <x v="2"/>
    <x v="88"/>
    <s v="Эдуардовна"/>
    <s v="Макарова"/>
    <s v="ИОФ"/>
    <s v="Марфа Эдуардовна Макарова"/>
    <s v="ИОФ"/>
    <s v="Марфа Эдуардовна Макарова"/>
  </r>
  <r>
    <n v="45"/>
    <s v="+998 714-433-6940"/>
    <x v="364"/>
    <s v="да"/>
    <d v="2022-04-11T00:00:00"/>
    <s v="+998"/>
    <x v="0"/>
    <x v="190"/>
    <s v="Харлампьевич"/>
    <s v="Мамонтов"/>
    <s v="ИОФ"/>
    <s v="Елизар Харлампьевич Мамонтов"/>
    <s v="ИОФ"/>
    <s v="Елизар Харлампьевич Мамонтов"/>
  </r>
  <r>
    <n v="242"/>
    <s v="+7 352-652-3977"/>
    <x v="365"/>
    <s v="нет"/>
    <d v="2022-07-05T00:00:00"/>
    <s v="+7"/>
    <x v="2"/>
    <x v="218"/>
    <s v="Павловна"/>
    <s v="Зимина"/>
    <s v="ФИО"/>
    <s v="Павловна Зимина Октябрина"/>
    <s v="ИОФ"/>
    <s v="Октябрина Павловна Зимина"/>
  </r>
  <r>
    <n v="79"/>
    <s v="+992 654-311-2893"/>
    <x v="366"/>
    <s v="нет"/>
    <d v="2022-06-04T00:00:00"/>
    <s v="+992"/>
    <x v="4"/>
    <x v="131"/>
    <s v="Наумовна"/>
    <s v="Васильева"/>
    <s v="ИОФ"/>
    <s v="Анжелика Наумовна Васильева"/>
    <s v="ИОФ"/>
    <s v="Анжелика Наумовна Васильева"/>
  </r>
  <r>
    <n v="70"/>
    <s v="+380 350-189-8989"/>
    <x v="367"/>
    <s v="да"/>
    <d v="2022-01-30T00:00:00"/>
    <s v="+380"/>
    <x v="3"/>
    <x v="65"/>
    <s v="Валерьевич"/>
    <s v="Королев"/>
    <s v="ИОФ"/>
    <s v="Эммануил Валерьевич Королев"/>
    <s v="ИОФ"/>
    <s v="Эммануил Валерьевич Королев"/>
  </r>
  <r>
    <n v="345"/>
    <s v="+375 869-843-0628"/>
    <x v="368"/>
    <s v="да"/>
    <d v="2022-05-24T00:00:00"/>
    <s v="+375"/>
    <x v="1"/>
    <x v="177"/>
    <s v="Александровна"/>
    <s v="Лыткина"/>
    <s v="ИОФ"/>
    <s v="Ираида Александровна Лыткина"/>
    <s v="ИОФ"/>
    <s v="Ираида Александровна Лыткина"/>
  </r>
  <r>
    <n v="33"/>
    <s v="+7 724-347-2918"/>
    <x v="369"/>
    <s v="нет"/>
    <d v="2022-06-18T00:00:00"/>
    <s v="+7"/>
    <x v="2"/>
    <x v="19"/>
    <s v="Даниловна"/>
    <s v="Фомичева"/>
    <s v="ИОФ"/>
    <s v="Феврония Даниловна Фомичева"/>
    <s v="ИОФ"/>
    <s v="Феврония Даниловна Фомичева"/>
  </r>
  <r>
    <n v="7"/>
    <s v="+7 022-690-6735"/>
    <x v="370"/>
    <s v="да"/>
    <d v="2022-11-28T00:00:00"/>
    <s v="+7"/>
    <x v="2"/>
    <x v="90"/>
    <s v="Эльдаровна"/>
    <s v="Баранова"/>
    <s v="ИОФ"/>
    <s v="Раиса Эльдаровна Баранова"/>
    <s v="ИОФ"/>
    <s v="Раиса Эльдаровна Баранова"/>
  </r>
  <r>
    <n v="494"/>
    <s v="+375 268-005-4917"/>
    <x v="371"/>
    <s v="нет"/>
    <d v="2022-06-26T00:00:00"/>
    <s v="+375"/>
    <x v="1"/>
    <x v="118"/>
    <s v="Филипповна"/>
    <s v="Ефимова"/>
    <s v="ИОФ"/>
    <s v="Анна Филипповна Ефимова"/>
    <s v="ИОФ"/>
    <s v="Анна Филипповна Ефимова"/>
  </r>
  <r>
    <n v="83"/>
    <s v="+992 377-961-6550"/>
    <x v="372"/>
    <s v="да"/>
    <d v="2022-06-27T00:00:00"/>
    <s v="+992"/>
    <x v="4"/>
    <x v="219"/>
    <s v="Зиновьевич"/>
    <s v="Зуев"/>
    <s v="ИОФ"/>
    <s v="Трифон Зиновьевич Зуев"/>
    <s v="ИОФ"/>
    <s v="Трифон Зиновьевич Зуев"/>
  </r>
  <r>
    <n v="352"/>
    <s v="+7 414-973-8213"/>
    <x v="373"/>
    <s v="нет"/>
    <d v="2022-01-12T00:00:00"/>
    <s v="+7"/>
    <x v="2"/>
    <x v="108"/>
    <s v="Яковлевна"/>
    <s v="Нестерова"/>
    <s v="ИОФ"/>
    <s v="Таисия Яковлевна Нестерова"/>
    <s v="ИОФ"/>
    <s v="Таисия Яковлевна Нестерова"/>
  </r>
  <r>
    <n v="8"/>
    <s v="+375 841-273-5425"/>
    <x v="374"/>
    <s v="да"/>
    <d v="2022-11-18T00:00:00"/>
    <s v="+375"/>
    <x v="1"/>
    <x v="4"/>
    <s v="Макаровна"/>
    <s v="Шарова"/>
    <s v="ФИО"/>
    <s v="Макаровна Шарова Ирина"/>
    <s v="ИОФ"/>
    <s v="Ирина Макаровна Шарова"/>
  </r>
  <r>
    <n v="291"/>
    <s v="+992 550-001-8470"/>
    <x v="375"/>
    <s v="да"/>
    <d v="2022-05-29T00:00:00"/>
    <s v="+992"/>
    <x v="4"/>
    <x v="29"/>
    <s v="Юрьевна"/>
    <s v="Кононова"/>
    <s v="ИОФ"/>
    <s v="Элеонора Юрьевна Кононова"/>
    <s v="ИОФ"/>
    <s v="Элеонора Юрьевна Кононова"/>
  </r>
  <r>
    <n v="418"/>
    <s v="+375 253-379-5656"/>
    <x v="376"/>
    <s v="да"/>
    <d v="2022-05-19T00:00:00"/>
    <s v="+375"/>
    <x v="1"/>
    <x v="7"/>
    <s v="Богдановна"/>
    <s v="Новикова"/>
    <s v="ИОФ"/>
    <s v="Любовь Богдановна Новикова"/>
    <s v="ИОФ"/>
    <s v="Любовь Богдановна Новикова"/>
  </r>
  <r>
    <n v="470"/>
    <s v="+992 544-936-8109"/>
    <x v="377"/>
    <s v="да"/>
    <d v="2022-05-09T00:00:00"/>
    <s v="+992"/>
    <x v="4"/>
    <x v="28"/>
    <s v="Михайловна"/>
    <s v="Русакова"/>
    <s v="ФИО"/>
    <s v="Михайловна Русакова Полина"/>
    <s v="ИОФ"/>
    <s v="Полина Михайловна Русакова"/>
  </r>
  <r>
    <n v="123"/>
    <s v="+7 755-098-2625"/>
    <x v="378"/>
    <s v="нет"/>
    <d v="2022-02-08T00:00:00"/>
    <s v="+7"/>
    <x v="2"/>
    <x v="220"/>
    <s v="Эдуардович"/>
    <s v="Ермаков"/>
    <s v="ИОФ"/>
    <s v="Всеслав Эдуардович Ермаков"/>
    <s v="ИОФ"/>
    <s v="Всеслав Эдуардович Ермаков"/>
  </r>
  <r>
    <n v="442"/>
    <s v="+992 774-047-4624"/>
    <x v="379"/>
    <s v="нет"/>
    <d v="2022-07-04T00:00:00"/>
    <s v="+992"/>
    <x v="4"/>
    <x v="221"/>
    <s v="Матвеевич"/>
    <s v="Медведев"/>
    <s v="ИОФ"/>
    <s v="Гордей Матвеевич Медведев"/>
    <s v="ИОФ"/>
    <s v="Гордей Матвеевич Медведев"/>
  </r>
  <r>
    <n v="218"/>
    <s v="+998 692-163-4083"/>
    <x v="380"/>
    <s v="нет"/>
    <d v="2022-06-09T00:00:00"/>
    <s v="+998"/>
    <x v="0"/>
    <x v="128"/>
    <s v="Алексеевна"/>
    <s v="Исакова"/>
    <s v="ФИО"/>
    <s v="Алексеевна Исакова Алевтина"/>
    <s v="ИОФ"/>
    <s v="Алевтина Алексеевна Исакова"/>
  </r>
  <r>
    <n v="331"/>
    <s v="+998 856-058-2613"/>
    <x v="381"/>
    <s v="нет"/>
    <d v="2022-09-09T00:00:00"/>
    <s v="+998"/>
    <x v="0"/>
    <x v="103"/>
    <s v="Гордеевич"/>
    <s v="Мартынов"/>
    <s v="ИОФ"/>
    <s v="Фома Гордеевич Мартынов"/>
    <s v="ИОФ"/>
    <s v="Фома Гордеевич Мартынов"/>
  </r>
  <r>
    <n v="196"/>
    <s v="+7 352-977-7374"/>
    <x v="382"/>
    <s v="да"/>
    <d v="2022-10-01T00:00:00"/>
    <s v="+7"/>
    <x v="2"/>
    <x v="26"/>
    <s v="Богдановна"/>
    <s v="Петрова"/>
    <s v="ИОФ"/>
    <s v="Майя Богдановна Петрова"/>
    <s v="ИОФ"/>
    <s v="Майя Богдановна Петрова"/>
  </r>
  <r>
    <n v="36"/>
    <s v="+7 894-636-1225"/>
    <x v="383"/>
    <s v="нет"/>
    <d v="2022-05-19T00:00:00"/>
    <s v="+7"/>
    <x v="2"/>
    <x v="118"/>
    <s v="Мироновна"/>
    <s v="Бобылева"/>
    <s v="ИОФ"/>
    <s v="Анна Мироновна Бобылева"/>
    <s v="ИОФ"/>
    <s v="Анна Мироновна Бобылева"/>
  </r>
  <r>
    <n v="22"/>
    <s v="+375 173-908-3215"/>
    <x v="384"/>
    <s v="да"/>
    <d v="2022-11-05T00:00:00"/>
    <s v="+375"/>
    <x v="1"/>
    <x v="10"/>
    <s v="Алексеевич"/>
    <s v="Кудряшов"/>
    <s v="ИОФ"/>
    <s v="Влас Алексеевич Кудряшов"/>
    <s v="ИОФ"/>
    <s v="Влас Алексеевич Кудряшов"/>
  </r>
  <r>
    <n v="360"/>
    <s v="+375 427-098-5558"/>
    <x v="385"/>
    <s v="нет"/>
    <d v="2022-06-16T00:00:00"/>
    <s v="+375"/>
    <x v="1"/>
    <x v="103"/>
    <s v="Вилорович"/>
    <s v="Миронов"/>
    <s v="ИОФ"/>
    <s v="Фома Вилорович Миронов"/>
    <s v="ИОФ"/>
    <s v="Фома Вилорович Миронов"/>
  </r>
  <r>
    <n v="188"/>
    <s v="+992 000-000-7415"/>
    <x v="386"/>
    <s v="нет"/>
    <d v="2022-08-28T00:00:00"/>
    <s v="+992"/>
    <x v="4"/>
    <x v="39"/>
    <s v="Демьянович"/>
    <s v="Алексеев"/>
    <s v="ИОФ"/>
    <s v="Харлампий Демьянович Алексеев"/>
    <s v="ИОФ"/>
    <s v="Харлампий Демьянович Алексеев"/>
  </r>
  <r>
    <n v="63"/>
    <s v="+380 668-055-3546"/>
    <x v="387"/>
    <s v="да"/>
    <d v="2022-05-03T00:00:00"/>
    <s v="+380"/>
    <x v="3"/>
    <x v="168"/>
    <s v="Борисовна"/>
    <s v="Горшкова"/>
    <s v="ИОФ"/>
    <s v="Клавдия Борисовна Горшкова"/>
    <s v="ИОФ"/>
    <s v="Клавдия Борисовна Горшкова"/>
  </r>
  <r>
    <n v="238"/>
    <s v="+380 245-175-6131"/>
    <x v="388"/>
    <s v="да"/>
    <d v="2022-12-14T00:00:00"/>
    <s v="+380"/>
    <x v="3"/>
    <x v="59"/>
    <s v="Ануфриевич"/>
    <s v="Григорьев"/>
    <s v="ИОФ"/>
    <s v="Сократ Ануфриевич Григорьев"/>
    <s v="ИОФ"/>
    <s v="Сократ Ануфриевич Григорьев"/>
  </r>
  <r>
    <n v="105"/>
    <s v="+998 284-687-3096"/>
    <x v="389"/>
    <s v="да"/>
    <d v="2022-12-23T00:00:00"/>
    <s v="+998"/>
    <x v="0"/>
    <x v="5"/>
    <s v="Вячеславовна"/>
    <s v="Овчинникова"/>
    <s v="ИОФ"/>
    <s v="Зоя Вячеславовна Овчинникова"/>
    <s v="ИОФ"/>
    <s v="Зоя Вячеславовна Овчинникова"/>
  </r>
  <r>
    <n v="260"/>
    <s v="+380 533-078-8885"/>
    <x v="390"/>
    <s v="да"/>
    <d v="2022-06-17T00:00:00"/>
    <s v="+380"/>
    <x v="3"/>
    <x v="170"/>
    <s v="Дмитриевна"/>
    <s v="Титова"/>
    <s v="ИОФ"/>
    <s v="Ксения Дмитриевна Титова"/>
    <s v="ИОФ"/>
    <s v="Ксения Дмитриевна Титова"/>
  </r>
  <r>
    <n v="394"/>
    <s v="+7 450-475-2540"/>
    <x v="391"/>
    <s v="да"/>
    <d v="2022-05-27T00:00:00"/>
    <s v="+7"/>
    <x v="2"/>
    <x v="222"/>
    <s v="Андреевич"/>
    <s v="Князев"/>
    <s v="ИОФ"/>
    <s v="Платон Андреевич Князев"/>
    <s v="ИОФ"/>
    <s v="Платон Андреевич Князев"/>
  </r>
  <r>
    <n v="248"/>
    <s v="+7 592-632-8448"/>
    <x v="392"/>
    <s v="нет"/>
    <d v="2022-05-13T00:00:00"/>
    <s v="+7"/>
    <x v="2"/>
    <x v="198"/>
    <s v="Наумовна"/>
    <s v="Меркушева"/>
    <s v="ФИО"/>
    <s v="Наумовна Меркушева Марина"/>
    <s v="ИОФ"/>
    <s v="Марина Наумовна Меркушева"/>
  </r>
  <r>
    <n v="3"/>
    <s v="+380 143-562-6602"/>
    <x v="393"/>
    <s v="нет"/>
    <d v="2022-04-15T00:00:00"/>
    <s v="+380"/>
    <x v="3"/>
    <x v="145"/>
    <s v="Даниловна"/>
    <s v="Якушева"/>
    <s v="ИОФ"/>
    <s v="Светлана Даниловна Якушева"/>
    <s v="ИОФ"/>
    <s v="Светлана Даниловна Якушева"/>
  </r>
  <r>
    <n v="435"/>
    <s v="+998 946-408-1930"/>
    <x v="394"/>
    <s v="нет"/>
    <d v="2022-02-26T00:00:00"/>
    <s v="+998"/>
    <x v="0"/>
    <x v="177"/>
    <s v="Ефимовна"/>
    <s v="Тихонова"/>
    <s v="ИОФ"/>
    <s v="Ираида Ефимовна Тихонова"/>
    <s v="ИОФ"/>
    <s v="Ираида Ефимовна Тихонова"/>
  </r>
  <r>
    <n v="262"/>
    <s v="+992 756-085-4605"/>
    <x v="395"/>
    <s v="да"/>
    <d v="2022-08-05T00:00:00"/>
    <s v="+992"/>
    <x v="4"/>
    <x v="55"/>
    <s v="Юрьевна"/>
    <s v="Воробьева"/>
    <s v="ИОФ"/>
    <s v="Иванна Юрьевна Воробьева"/>
    <s v="ИОФ"/>
    <s v="Иванна Юрьевна Воробьева"/>
  </r>
  <r>
    <n v="264"/>
    <s v="+375 722-671-7064"/>
    <x v="396"/>
    <s v="нет"/>
    <d v="2022-12-12T00:00:00"/>
    <s v="+375"/>
    <x v="1"/>
    <x v="93"/>
    <s v="Ермолаевич"/>
    <s v="Стрелков"/>
    <s v="ИОФ"/>
    <s v="Любомир Ермолаевич Стрелков"/>
    <s v="ИОФ"/>
    <s v="Любомир Ермолаевич Стрелков"/>
  </r>
  <r>
    <n v="99"/>
    <s v="+7 542-005-0327"/>
    <x v="397"/>
    <s v="нет"/>
    <d v="2022-11-21T00:00:00"/>
    <s v="+7"/>
    <x v="2"/>
    <x v="57"/>
    <s v="Семеновна"/>
    <s v="Петухова"/>
    <s v="ФИО"/>
    <s v="Семеновна Петухова Галина"/>
    <s v="ИОФ"/>
    <s v="Галина Семеновна Петухова"/>
  </r>
  <r>
    <n v="404"/>
    <s v="+380 265-102-2104"/>
    <x v="398"/>
    <s v="нет"/>
    <d v="2022-12-18T00:00:00"/>
    <s v="+380"/>
    <x v="3"/>
    <x v="173"/>
    <s v="Юльевна"/>
    <s v="Кириллова"/>
    <s v="ИОФ"/>
    <s v="Пелагея Юльевна Кириллова"/>
    <s v="ИОФ"/>
    <s v="Пелагея Юльевна Кириллова"/>
  </r>
  <r>
    <n v="146"/>
    <s v="+375 986-655-6691"/>
    <x v="399"/>
    <s v="нет"/>
    <d v="2022-02-25T00:00:00"/>
    <s v="+375"/>
    <x v="1"/>
    <x v="17"/>
    <s v="Бориславович"/>
    <s v="Воронов"/>
    <s v="ИОФ"/>
    <s v="Еремей Бориславович Воронов"/>
    <s v="ИОФ"/>
    <s v="Еремей Бориславович Воронов"/>
  </r>
  <r>
    <n v="338"/>
    <s v="+992 869-966-7816"/>
    <x v="400"/>
    <s v="нет"/>
    <d v="2022-01-16T00:00:00"/>
    <s v="+992"/>
    <x v="4"/>
    <x v="3"/>
    <s v="Геннадиевна"/>
    <s v="Филатова"/>
    <s v="ИОФ"/>
    <s v="Александра Геннадиевна Филатова"/>
    <s v="ИОФ"/>
    <s v="Александра Геннадиевна Филатова"/>
  </r>
  <r>
    <n v="445"/>
    <s v="+7 975-515-1931"/>
    <x v="401"/>
    <s v="нет"/>
    <d v="2022-04-25T00:00:00"/>
    <s v="+7"/>
    <x v="2"/>
    <x v="88"/>
    <s v="Архиповна"/>
    <s v="Белоусова"/>
    <s v="ИОФ"/>
    <s v="Марфа Архиповна Белоусова"/>
    <s v="ИОФ"/>
    <s v="Марфа Архиповна Белоусова"/>
  </r>
  <r>
    <n v="208"/>
    <s v="+380 004-121-0383"/>
    <x v="402"/>
    <s v="нет"/>
    <d v="2022-06-24T00:00:00"/>
    <s v="+380"/>
    <x v="3"/>
    <x v="65"/>
    <s v="Филимонович"/>
    <s v="Захаров"/>
    <s v="ИОФ"/>
    <s v="Эммануил Филимонович Захаров"/>
    <s v="ИОФ"/>
    <s v="Эммануил Филимонович Захаров"/>
  </r>
  <r>
    <n v="343"/>
    <s v="+380 606-168-8976"/>
    <x v="403"/>
    <s v="нет"/>
    <d v="2022-11-09T00:00:00"/>
    <s v="+380"/>
    <x v="3"/>
    <x v="212"/>
    <s v="Богданович"/>
    <s v="Абрамов"/>
    <s v="ИОФ"/>
    <s v="Амвросий Богданович Абрамов"/>
    <s v="ИОФ"/>
    <s v="Амвросий Богданович Абрамов"/>
  </r>
  <r>
    <n v="486"/>
    <s v="+7 056-712-2591"/>
    <x v="404"/>
    <s v="да"/>
    <d v="2022-06-11T00:00:00"/>
    <s v="+7"/>
    <x v="2"/>
    <x v="223"/>
    <s v="Герасимович"/>
    <s v="Волков"/>
    <s v="ИОФ"/>
    <s v="Викентий Герасимович Волков"/>
    <s v="ИОФ"/>
    <s v="Викентий Герасимович Волков"/>
  </r>
  <r>
    <n v="299"/>
    <s v="+380 254-333-6466"/>
    <x v="405"/>
    <s v="нет"/>
    <d v="2022-04-15T00:00:00"/>
    <s v="+380"/>
    <x v="3"/>
    <x v="224"/>
    <s v="Евсеевич"/>
    <s v="Одинцов"/>
    <s v="ИОФ"/>
    <s v="Анисим Евсеевич Одинцов"/>
    <s v="ИОФ"/>
    <s v="Анисим Евсеевич Одинцов"/>
  </r>
  <r>
    <n v="368"/>
    <s v="+998 481-371-2630"/>
    <x v="406"/>
    <s v="да"/>
    <d v="2022-11-07T00:00:00"/>
    <s v="+998"/>
    <x v="0"/>
    <x v="2"/>
    <s v="Арсенович"/>
    <s v="Потапов"/>
    <s v="ИОФ"/>
    <s v="Никодим Арсенович Потапов"/>
    <s v="ИОФ"/>
    <s v="Никодим Арсенович Потапов"/>
  </r>
  <r>
    <n v="108"/>
    <s v="+998 313-336-2516"/>
    <x v="407"/>
    <s v="да"/>
    <d v="2022-10-01T00:00:00"/>
    <s v="+998"/>
    <x v="0"/>
    <x v="133"/>
    <s v="Рудольфовна"/>
    <s v="Сидорова"/>
    <s v="ИОФ"/>
    <s v="Алла Рудольфовна Сидорова"/>
    <s v="ИОФ"/>
    <s v="Алла Рудольфовна Сидорова"/>
  </r>
  <r>
    <n v="443"/>
    <s v="+7 210-575-0459"/>
    <x v="408"/>
    <s v="да"/>
    <d v="2022-03-29T00:00:00"/>
    <s v="+7"/>
    <x v="2"/>
    <x v="11"/>
    <s v="Олеговна"/>
    <s v="Мартынова"/>
    <s v="ИОФ"/>
    <s v="Агата Олеговна Мартынова"/>
    <s v="ИОФ"/>
    <s v="Агата Олеговна Мартынова"/>
  </r>
  <r>
    <n v="91"/>
    <s v="+7 289-019-1718"/>
    <x v="409"/>
    <s v="нет"/>
    <d v="2022-05-06T00:00:00"/>
    <s v="+7"/>
    <x v="2"/>
    <x v="82"/>
    <s v="Эдуардовна"/>
    <s v="Стрелкова"/>
    <s v="ФИО"/>
    <s v="Эдуардовна Стрелкова Наина"/>
    <s v="ИОФ"/>
    <s v="Наина Эдуардовна Стрелкова"/>
  </r>
  <r>
    <n v="473"/>
    <s v="+7 571-938-4741"/>
    <x v="410"/>
    <s v="да"/>
    <d v="2022-08-26T00:00:00"/>
    <s v="+7"/>
    <x v="2"/>
    <x v="225"/>
    <s v="Дмитриевич"/>
    <s v="Панов"/>
    <s v="ИОФ"/>
    <s v="Ипат Дмитриевич Панов"/>
    <s v="ИОФ"/>
    <s v="Ипат Дмитриевич Панов"/>
  </r>
  <r>
    <n v="482"/>
    <s v="+380 958-231-6305"/>
    <x v="411"/>
    <s v="нет"/>
    <d v="2022-04-28T00:00:00"/>
    <s v="+380"/>
    <x v="3"/>
    <x v="214"/>
    <s v="Артурович"/>
    <s v="Гришин"/>
    <s v="ИОФ"/>
    <s v="Творимир Артурович Гришин"/>
    <s v="ИОФ"/>
    <s v="Творимир Артурович Гришин"/>
  </r>
  <r>
    <n v="48"/>
    <s v="+998 849-649-9045"/>
    <x v="412"/>
    <s v="нет"/>
    <d v="2022-10-22T00:00:00"/>
    <s v="+998"/>
    <x v="0"/>
    <x v="1"/>
    <s v="Владиславовна"/>
    <s v="Лаврентьева"/>
    <s v="ИОФ"/>
    <s v="Вера Владиславовна Лаврентьева"/>
    <s v="ИОФ"/>
    <s v="Вера Владиславовна Лаврентьева"/>
  </r>
  <r>
    <n v="26"/>
    <s v="+992 666-298-7733"/>
    <x v="413"/>
    <s v="да"/>
    <d v="2022-09-15T00:00:00"/>
    <s v="+992"/>
    <x v="4"/>
    <x v="210"/>
    <s v="Иосипович"/>
    <s v="Корнилов"/>
    <s v="ИОФ"/>
    <s v="Леон Иосипович Корнилов"/>
    <s v="ИОФ"/>
    <s v="Леон Иосипович Корнилов"/>
  </r>
  <r>
    <n v="417"/>
    <s v="+992 772-470-1976"/>
    <x v="414"/>
    <s v="нет"/>
    <d v="2022-02-16T00:00:00"/>
    <s v="+992"/>
    <x v="4"/>
    <x v="1"/>
    <s v="Вячеславовна"/>
    <s v="Игнатова"/>
    <s v="ИОФ"/>
    <s v="Вера Вячеславовна Игнатова"/>
    <s v="ИОФ"/>
    <s v="Вера Вячеславовна Игнатова"/>
  </r>
  <r>
    <n v="491"/>
    <s v="+7 411-977-9395"/>
    <x v="415"/>
    <s v="да"/>
    <d v="2022-07-10T00:00:00"/>
    <s v="+7"/>
    <x v="2"/>
    <x v="37"/>
    <s v="Наумовна"/>
    <s v="Михайлова"/>
    <s v="ИОФ"/>
    <s v="Лора Наумовна Михайлова"/>
    <s v="ИОФ"/>
    <s v="Лора Наумовна Михайлова"/>
  </r>
  <r>
    <n v="492"/>
    <s v="+380 537-432-3099"/>
    <x v="416"/>
    <s v="да"/>
    <d v="2022-05-07T00:00:00"/>
    <s v="+380"/>
    <x v="3"/>
    <x v="226"/>
    <s v="Ааронович"/>
    <s v="Яковлев"/>
    <s v="ИОФ"/>
    <s v="Феликс Ааронович Яковлев"/>
    <s v="ИОФ"/>
    <s v="Феликс Ааронович Яковлев"/>
  </r>
  <r>
    <n v="155"/>
    <s v="+380 950-384-1472"/>
    <x v="417"/>
    <s v="нет"/>
    <d v="2022-01-03T00:00:00"/>
    <s v="+380"/>
    <x v="3"/>
    <x v="227"/>
    <s v="Андреевич"/>
    <s v="Емельянов"/>
    <s v="ИОФ"/>
    <s v="Игорь Андреевич Емельянов"/>
    <s v="ИОФ"/>
    <s v="Игорь Андреевич Емельянов"/>
  </r>
  <r>
    <n v="430"/>
    <s v="+992 570-665-8734"/>
    <x v="418"/>
    <s v="нет"/>
    <d v="2022-08-26T00:00:00"/>
    <s v="+992"/>
    <x v="4"/>
    <x v="228"/>
    <s v="Тихонович"/>
    <s v="Веселов"/>
    <s v="ИОФ"/>
    <s v="Любосмысл Тихонович Веселов"/>
    <s v="ИОФ"/>
    <s v="Любосмысл Тихонович Веселов"/>
  </r>
  <r>
    <n v="488"/>
    <s v="+375 477-336-9780"/>
    <x v="419"/>
    <s v="да"/>
    <d v="2022-06-26T00:00:00"/>
    <s v="+375"/>
    <x v="1"/>
    <x v="104"/>
    <s v="Аскольдовна"/>
    <s v="Данилова"/>
    <s v="ИОФ"/>
    <s v="Ольга Аскольдовна Данилова"/>
    <s v="ИОФ"/>
    <s v="Ольга Аскольдовна Данилова"/>
  </r>
  <r>
    <n v="6"/>
    <s v="+380 017-252-3368"/>
    <x v="420"/>
    <s v="нет"/>
    <d v="2022-05-29T00:00:00"/>
    <s v="+380"/>
    <x v="3"/>
    <x v="49"/>
    <s v="Болеславовна"/>
    <s v="Цветкова"/>
    <s v="ИОФ"/>
    <s v="Эмилия Болеславовна Цветкова"/>
    <s v="ИОФ"/>
    <s v="Эмилия Болеславовна Цветкова"/>
  </r>
  <r>
    <n v="400"/>
    <s v="+375 933-846-4405"/>
    <x v="421"/>
    <s v="да"/>
    <d v="2022-07-23T00:00:00"/>
    <s v="+375"/>
    <x v="1"/>
    <x v="110"/>
    <s v="Денисович"/>
    <s v="Константинов"/>
    <s v="ИОФ"/>
    <s v="Милован Денисович Константинов"/>
    <s v="ИОФ"/>
    <s v="Милован Денисович Константинов"/>
  </r>
  <r>
    <n v="282"/>
    <s v="+998 782-759-1031"/>
    <x v="422"/>
    <s v="да"/>
    <d v="2022-06-23T00:00:00"/>
    <s v="+998"/>
    <x v="0"/>
    <x v="145"/>
    <s v="Семеновна"/>
    <s v="Николаева"/>
    <s v="ИОФ"/>
    <s v="Светлана Семеновна Николаева"/>
    <s v="ИОФ"/>
    <s v="Светлана Семеновна Николаева"/>
  </r>
  <r>
    <n v="433"/>
    <s v="+992 614-322-7161"/>
    <x v="423"/>
    <s v="да"/>
    <d v="2022-09-28T00:00:00"/>
    <s v="+992"/>
    <x v="4"/>
    <x v="163"/>
    <s v="Борисовна"/>
    <s v="Иванова"/>
    <s v="ИОФ"/>
    <s v="Людмила Борисовна Иванова"/>
    <s v="ИОФ"/>
    <s v="Людмила Борисовна Иванова"/>
  </r>
  <r>
    <n v="212"/>
    <s v="+998 662-959-7800"/>
    <x v="424"/>
    <s v="нет"/>
    <d v="2022-09-11T00:00:00"/>
    <s v="+998"/>
    <x v="0"/>
    <x v="174"/>
    <s v="Гордеевич"/>
    <s v="Евсеев"/>
    <s v="ИОФ"/>
    <s v="Амос Гордеевич Евсеев"/>
    <s v="ИОФ"/>
    <s v="Амос Гордеевич Евсеев"/>
  </r>
  <r>
    <n v="499"/>
    <s v="+375 877-885-2826"/>
    <x v="425"/>
    <s v="да"/>
    <d v="2022-08-25T00:00:00"/>
    <s v="+375"/>
    <x v="1"/>
    <x v="229"/>
    <s v="Филатович"/>
    <s v="Молчанов"/>
    <s v="ИОФ"/>
    <s v="Якуб Филатович Молчанов"/>
    <s v="ИОФ"/>
    <s v="Якуб Филатович Молчанов"/>
  </r>
  <r>
    <n v="347"/>
    <s v="+992 145-030-4792"/>
    <x v="426"/>
    <s v="да"/>
    <d v="2022-01-27T00:00:00"/>
    <s v="+992"/>
    <x v="4"/>
    <x v="230"/>
    <s v="Исидорович"/>
    <s v="Афанасьев"/>
    <s v="ИОФ"/>
    <s v="Кузьма Исидорович Афанасьев"/>
    <s v="ИОФ"/>
    <s v="Кузьма Исидорович Афанасьев"/>
  </r>
  <r>
    <n v="469"/>
    <s v="+7 997-792-5112"/>
    <x v="427"/>
    <s v="да"/>
    <d v="2022-04-08T00:00:00"/>
    <s v="+7"/>
    <x v="2"/>
    <x v="181"/>
    <s v="Романовна"/>
    <s v="Крюкова"/>
    <s v="ИОФ"/>
    <s v="Лариса Романовна Крюкова"/>
    <s v="ИОФ"/>
    <s v="Лариса Романовна Крюкова"/>
  </r>
  <r>
    <n v="93"/>
    <s v="+380 686-730-6702"/>
    <x v="428"/>
    <s v="нет"/>
    <d v="2022-12-10T00:00:00"/>
    <s v="+380"/>
    <x v="3"/>
    <x v="22"/>
    <s v="Жанович"/>
    <s v="Авдеев"/>
    <s v="ИОФ"/>
    <s v="Олимпий Жанович Авдеев"/>
    <s v="ИОФ"/>
    <s v="Олимпий Жанович Авдеев"/>
  </r>
  <r>
    <n v="200"/>
    <s v="+998 342-700-2159"/>
    <x v="429"/>
    <s v="да"/>
    <d v="2022-08-10T00:00:00"/>
    <s v="+998"/>
    <x v="0"/>
    <x v="40"/>
    <s v="Аскольдовна"/>
    <s v="Воробьева"/>
    <s v="ИОФ"/>
    <s v="Анжела Аскольдовна Воробьева"/>
    <s v="ИОФ"/>
    <s v="Анжела Аскольдовна Воробьева"/>
  </r>
  <r>
    <n v="95"/>
    <s v="+998 662-556-3959"/>
    <x v="430"/>
    <s v="нет"/>
    <d v="2022-05-23T00:00:00"/>
    <s v="+998"/>
    <x v="0"/>
    <x v="122"/>
    <s v="Кузьминична"/>
    <s v="Белоусова"/>
    <s v="ИОФ"/>
    <s v="Жанна Кузьминична Белоусова"/>
    <s v="ИОФ"/>
    <s v="Жанна Кузьминична Белоусова"/>
  </r>
  <r>
    <n v="20"/>
    <s v="+998 678-480-0704"/>
    <x v="431"/>
    <s v="нет"/>
    <d v="2022-05-10T00:00:00"/>
    <s v="+998"/>
    <x v="0"/>
    <x v="212"/>
    <s v="Игнатович"/>
    <s v="Юдин"/>
    <s v="ИОФ"/>
    <s v="Амвросий Игнатович Юдин"/>
    <s v="ИОФ"/>
    <s v="Амвросий Игнатович Юдин"/>
  </r>
  <r>
    <n v="94"/>
    <s v="+380 293-011-4872"/>
    <x v="432"/>
    <s v="да"/>
    <d v="2022-06-11T00:00:00"/>
    <s v="+380"/>
    <x v="3"/>
    <x v="47"/>
    <s v="Эдуардовна"/>
    <s v="Соловьева"/>
    <s v="ИОФ"/>
    <s v="Евдокия Эдуардовна Соловьева"/>
    <s v="ИОФ"/>
    <s v="Евдокия Эдуардовна Соловьева"/>
  </r>
  <r>
    <n v="427"/>
    <s v="+7 630-011-3417"/>
    <x v="433"/>
    <s v="нет"/>
    <d v="2022-09-30T00:00:00"/>
    <s v="+7"/>
    <x v="2"/>
    <x v="18"/>
    <s v="Андреевна"/>
    <s v="Крюкова"/>
    <s v="ИОФ"/>
    <s v="Лидия Андреевна Крюкова"/>
    <s v="ИОФ"/>
    <s v="Лидия Андреевна Крюкова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BF0A4-2E4E-594D-96C3-4C3727779F9E}" name="Сводная таблица23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 rowHeaderCaption="Продуктовая сеть">
  <location ref="A3:B24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numFmtId="9" showAll="0"/>
    <pivotField showAll="0"/>
    <pivotField numFmtId="14" showAll="0"/>
    <pivotField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21">
    <i>
      <x v="15"/>
    </i>
    <i>
      <x v="6"/>
    </i>
    <i>
      <x v="14"/>
    </i>
    <i>
      <x v="19"/>
    </i>
    <i>
      <x v="5"/>
    </i>
    <i>
      <x v="7"/>
    </i>
    <i>
      <x v="1"/>
    </i>
    <i>
      <x v="18"/>
    </i>
    <i>
      <x v="4"/>
    </i>
    <i>
      <x v="13"/>
    </i>
    <i>
      <x v="12"/>
    </i>
    <i>
      <x v="10"/>
    </i>
    <i>
      <x v="11"/>
    </i>
    <i>
      <x/>
    </i>
    <i>
      <x v="16"/>
    </i>
    <i>
      <x v="9"/>
    </i>
    <i>
      <x v="8"/>
    </i>
    <i>
      <x v="2"/>
    </i>
    <i>
      <x v="17"/>
    </i>
    <i>
      <x v="3"/>
    </i>
    <i t="grand">
      <x/>
    </i>
  </rowItems>
  <colItems count="1">
    <i/>
  </colItems>
  <dataFields count="1">
    <dataField name="GMV" fld="4" baseField="0" baseItem="0" numFmtId="166"/>
  </dataFields>
  <formats count="2">
    <format dxfId="35">
      <pivotArea outline="0" collapsedLevelsAreSubtotals="1" fieldPosition="0"/>
    </format>
    <format dxfId="34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EA0BA-EC9E-9643-97CA-57861DBB3693}" name="Сводная таблица30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3:B235" firstHeaderRow="1" firstDataRow="1" firstDataCol="1"/>
  <pivotFields count="14">
    <pivotField showAll="0"/>
    <pivotField showAll="0"/>
    <pivotField showAll="0">
      <items count="645">
        <item m="1" x="530"/>
        <item m="1" x="630"/>
        <item m="1" x="458"/>
        <item m="1" x="467"/>
        <item x="9"/>
        <item m="1" x="641"/>
        <item m="1" x="500"/>
        <item x="119"/>
        <item x="189"/>
        <item x="223"/>
        <item x="56"/>
        <item x="408"/>
        <item x="12"/>
        <item x="327"/>
        <item x="71"/>
        <item x="380"/>
        <item x="211"/>
        <item x="360"/>
        <item x="299"/>
        <item x="166"/>
        <item x="196"/>
        <item x="92"/>
        <item x="400"/>
        <item x="4"/>
        <item m="1" x="446"/>
        <item x="313"/>
        <item m="1" x="460"/>
        <item x="322"/>
        <item x="407"/>
        <item x="344"/>
        <item x="431"/>
        <item x="424"/>
        <item x="245"/>
        <item x="281"/>
        <item x="180"/>
        <item x="168"/>
        <item x="108"/>
        <item x="171"/>
        <item x="144"/>
        <item x="328"/>
        <item x="125"/>
        <item x="278"/>
        <item m="1" x="567"/>
        <item m="1" x="640"/>
        <item x="61"/>
        <item m="1" x="554"/>
        <item m="1" x="608"/>
        <item m="1" x="521"/>
        <item m="1" x="484"/>
        <item m="1" x="643"/>
        <item m="1" x="443"/>
        <item m="1" x="527"/>
        <item m="1" x="481"/>
        <item m="1" x="478"/>
        <item m="1" x="617"/>
        <item m="1" x="534"/>
        <item x="274"/>
        <item m="1" x="489"/>
        <item m="1" x="519"/>
        <item m="1" x="487"/>
        <item x="339"/>
        <item x="52"/>
        <item x="316"/>
        <item x="159"/>
        <item x="162"/>
        <item x="227"/>
        <item x="133"/>
        <item m="1" x="501"/>
        <item m="1" x="605"/>
        <item x="219"/>
        <item x="1"/>
        <item x="235"/>
        <item x="17"/>
        <item x="212"/>
        <item x="269"/>
        <item x="79"/>
        <item x="83"/>
        <item x="350"/>
        <item x="172"/>
        <item m="1" x="444"/>
        <item m="1" x="494"/>
        <item m="1" x="550"/>
        <item x="72"/>
        <item m="1" x="580"/>
        <item m="1" x="552"/>
        <item m="1" x="586"/>
        <item m="1" x="631"/>
        <item m="1" x="529"/>
        <item m="1" x="642"/>
        <item m="1" x="628"/>
        <item m="1" x="609"/>
        <item m="1" x="604"/>
        <item m="1" x="610"/>
        <item m="1" x="502"/>
        <item m="1" x="442"/>
        <item m="1" x="504"/>
        <item m="1" x="599"/>
        <item x="298"/>
        <item x="65"/>
        <item x="397"/>
        <item m="1" x="439"/>
        <item m="1" x="574"/>
        <item x="206"/>
        <item x="147"/>
        <item m="1" x="597"/>
        <item m="1" x="480"/>
        <item x="379"/>
        <item m="1" x="459"/>
        <item m="1" x="620"/>
        <item x="361"/>
        <item m="1" x="621"/>
        <item m="1" x="587"/>
        <item m="1" x="544"/>
        <item m="1" x="437"/>
        <item m="1" x="485"/>
        <item m="1" x="556"/>
        <item m="1" x="505"/>
        <item x="201"/>
        <item x="326"/>
        <item m="1" x="560"/>
        <item x="304"/>
        <item x="44"/>
        <item x="282"/>
        <item x="252"/>
        <item m="1" x="472"/>
        <item m="1" x="568"/>
        <item x="247"/>
        <item m="1" x="474"/>
        <item x="311"/>
        <item x="432"/>
        <item x="251"/>
        <item m="1" x="558"/>
        <item x="151"/>
        <item x="266"/>
        <item x="354"/>
        <item x="249"/>
        <item x="358"/>
        <item x="238"/>
        <item x="276"/>
        <item x="364"/>
        <item x="177"/>
        <item m="1" x="638"/>
        <item x="399"/>
        <item m="1" x="483"/>
        <item m="1" x="614"/>
        <item m="1" x="589"/>
        <item m="1" x="553"/>
        <item m="1" x="569"/>
        <item m="1" x="468"/>
        <item x="349"/>
        <item m="1" x="496"/>
        <item m="1" x="466"/>
        <item m="1" x="583"/>
        <item m="1" x="542"/>
        <item m="1" x="492"/>
        <item x="338"/>
        <item x="307"/>
        <item x="78"/>
        <item x="6"/>
        <item m="1" x="512"/>
        <item m="1" x="499"/>
        <item x="181"/>
        <item x="62"/>
        <item m="1" x="449"/>
        <item m="1" x="636"/>
        <item x="342"/>
        <item m="1" x="463"/>
        <item x="410"/>
        <item x="58"/>
        <item x="260"/>
        <item x="257"/>
        <item x="287"/>
        <item x="205"/>
        <item x="374"/>
        <item m="1" x="549"/>
        <item x="45"/>
        <item x="193"/>
        <item m="1" x="513"/>
        <item m="1" x="581"/>
        <item m="1" x="435"/>
        <item x="64"/>
        <item x="63"/>
        <item m="1" x="447"/>
        <item x="49"/>
        <item x="152"/>
        <item x="258"/>
        <item m="1" x="490"/>
        <item m="1" x="629"/>
        <item x="242"/>
        <item x="244"/>
        <item m="1" x="624"/>
        <item m="1" x="473"/>
        <item m="1" x="457"/>
        <item x="176"/>
        <item m="1" x="571"/>
        <item m="1" x="612"/>
        <item x="250"/>
        <item m="1" x="639"/>
        <item m="1" x="591"/>
        <item m="1" x="585"/>
        <item x="312"/>
        <item m="1" x="635"/>
        <item m="1" x="486"/>
        <item m="1" x="535"/>
        <item m="1" x="578"/>
        <item m="1" x="543"/>
        <item x="248"/>
        <item m="1" x="438"/>
        <item m="1" x="445"/>
        <item m="1" x="618"/>
        <item m="1" x="476"/>
        <item m="1" x="563"/>
        <item m="1" x="508"/>
        <item m="1" x="577"/>
        <item x="309"/>
        <item m="1" x="634"/>
        <item m="1" x="594"/>
        <item x="73"/>
        <item m="1" x="561"/>
        <item m="1" x="488"/>
        <item m="1" x="477"/>
        <item m="1" x="498"/>
        <item x="427"/>
        <item x="263"/>
        <item x="337"/>
        <item x="87"/>
        <item x="433"/>
        <item x="14"/>
        <item x="39"/>
        <item x="230"/>
        <item x="308"/>
        <item m="1" x="533"/>
        <item m="1" x="451"/>
        <item x="28"/>
        <item m="1" x="464"/>
        <item m="1" x="606"/>
        <item x="268"/>
        <item x="164"/>
        <item x="376"/>
        <item x="8"/>
        <item x="277"/>
        <item x="154"/>
        <item x="237"/>
        <item x="289"/>
        <item x="396"/>
        <item x="418"/>
        <item x="423"/>
        <item x="27"/>
        <item x="347"/>
        <item m="1" x="517"/>
        <item m="1" x="546"/>
        <item x="118"/>
        <item x="279"/>
        <item x="122"/>
        <item x="156"/>
        <item m="1" x="545"/>
        <item m="1" x="575"/>
        <item x="321"/>
        <item m="1" x="615"/>
        <item x="401"/>
        <item x="334"/>
        <item x="363"/>
        <item m="1" x="588"/>
        <item m="1" x="503"/>
        <item m="1" x="518"/>
        <item m="1" x="590"/>
        <item m="1" x="557"/>
        <item x="228"/>
        <item m="1" x="469"/>
        <item m="1" x="625"/>
        <item x="10"/>
        <item x="231"/>
        <item m="1" x="515"/>
        <item m="1" x="619"/>
        <item m="1" x="637"/>
        <item m="1" x="593"/>
        <item x="286"/>
        <item m="1" x="603"/>
        <item m="1" x="454"/>
        <item m="1" x="579"/>
        <item m="1" x="537"/>
        <item m="1" x="526"/>
        <item x="98"/>
        <item m="1" x="566"/>
        <item m="1" x="555"/>
        <item x="331"/>
        <item m="1" x="551"/>
        <item m="1" x="611"/>
        <item x="195"/>
        <item x="209"/>
        <item x="222"/>
        <item m="1" x="482"/>
        <item m="1" x="596"/>
        <item m="1" x="547"/>
        <item x="406"/>
        <item x="2"/>
        <item m="1" x="471"/>
        <item x="216"/>
        <item x="319"/>
        <item m="1" x="538"/>
        <item x="295"/>
        <item x="21"/>
        <item m="1" x="602"/>
        <item m="1" x="598"/>
        <item m="1" x="440"/>
        <item m="1" x="434"/>
        <item m="1" x="495"/>
        <item m="1" x="622"/>
        <item m="1" x="632"/>
        <item x="365"/>
        <item x="264"/>
        <item x="419"/>
        <item m="1" x="582"/>
        <item m="1" x="436"/>
        <item m="1" x="461"/>
        <item x="66"/>
        <item x="302"/>
        <item x="253"/>
        <item m="1" x="462"/>
        <item m="1" x="616"/>
        <item x="29"/>
        <item m="1" x="448"/>
        <item m="1" x="573"/>
        <item m="1" x="452"/>
        <item m="1" x="600"/>
        <item x="221"/>
        <item x="310"/>
        <item x="270"/>
        <item x="113"/>
        <item x="320"/>
        <item x="114"/>
        <item x="80"/>
        <item x="35"/>
        <item x="76"/>
        <item x="59"/>
        <item x="60"/>
        <item m="1" x="592"/>
        <item x="271"/>
        <item m="1" x="493"/>
        <item m="1" x="522"/>
        <item x="315"/>
        <item m="1" x="509"/>
        <item m="1" x="523"/>
        <item m="1" x="613"/>
        <item x="265"/>
        <item m="1" x="528"/>
        <item m="1" x="507"/>
        <item m="1" x="514"/>
        <item m="1" x="455"/>
        <item m="1" x="531"/>
        <item x="123"/>
        <item x="422"/>
        <item m="1" x="572"/>
        <item x="75"/>
        <item x="38"/>
        <item m="1" x="465"/>
        <item m="1" x="584"/>
        <item x="275"/>
        <item m="1" x="601"/>
        <item x="67"/>
        <item m="1" x="475"/>
        <item m="1" x="565"/>
        <item m="1" x="516"/>
        <item m="1" x="441"/>
        <item x="165"/>
        <item x="140"/>
        <item x="330"/>
        <item m="1" x="456"/>
        <item m="1" x="633"/>
        <item m="1" x="541"/>
        <item m="1" x="520"/>
        <item m="1" x="532"/>
        <item x="157"/>
        <item x="82"/>
        <item x="291"/>
        <item x="411"/>
        <item m="1" x="548"/>
        <item m="1" x="491"/>
        <item m="1" x="623"/>
        <item m="1" x="506"/>
        <item m="1" x="627"/>
        <item x="94"/>
        <item x="149"/>
        <item m="1" x="479"/>
        <item m="1" x="540"/>
        <item m="1" x="536"/>
        <item x="0"/>
        <item x="359"/>
        <item x="283"/>
        <item x="345"/>
        <item m="1" x="511"/>
        <item m="1" x="559"/>
        <item m="1" x="450"/>
        <item m="1" x="470"/>
        <item x="240"/>
        <item x="115"/>
        <item x="416"/>
        <item x="33"/>
        <item x="160"/>
        <item x="15"/>
        <item m="1" x="497"/>
        <item m="1" x="453"/>
        <item x="170"/>
        <item m="1" x="539"/>
        <item m="1" x="562"/>
        <item m="1" x="576"/>
        <item m="1" x="607"/>
        <item x="106"/>
        <item x="386"/>
        <item x="145"/>
        <item m="1" x="525"/>
        <item x="85"/>
        <item x="24"/>
        <item m="1" x="524"/>
        <item m="1" x="570"/>
        <item m="1" x="564"/>
        <item m="1" x="595"/>
        <item x="280"/>
        <item x="30"/>
        <item x="420"/>
        <item x="294"/>
        <item x="93"/>
        <item x="54"/>
        <item x="74"/>
        <item x="367"/>
        <item x="402"/>
        <item x="31"/>
        <item x="232"/>
        <item x="207"/>
        <item x="13"/>
        <item x="175"/>
        <item x="425"/>
        <item m="1" x="510"/>
        <item m="1" x="626"/>
        <item x="3"/>
        <item x="5"/>
        <item x="7"/>
        <item x="11"/>
        <item x="16"/>
        <item x="18"/>
        <item x="19"/>
        <item x="20"/>
        <item x="22"/>
        <item x="23"/>
        <item x="25"/>
        <item x="26"/>
        <item x="32"/>
        <item x="34"/>
        <item x="36"/>
        <item x="37"/>
        <item x="40"/>
        <item x="41"/>
        <item x="42"/>
        <item x="43"/>
        <item x="46"/>
        <item x="47"/>
        <item x="48"/>
        <item x="50"/>
        <item x="51"/>
        <item x="53"/>
        <item x="55"/>
        <item x="57"/>
        <item x="68"/>
        <item x="69"/>
        <item x="70"/>
        <item x="77"/>
        <item x="81"/>
        <item x="84"/>
        <item x="86"/>
        <item x="88"/>
        <item x="89"/>
        <item x="90"/>
        <item x="91"/>
        <item x="95"/>
        <item x="96"/>
        <item x="97"/>
        <item x="99"/>
        <item x="100"/>
        <item x="101"/>
        <item x="102"/>
        <item x="103"/>
        <item x="104"/>
        <item x="105"/>
        <item x="107"/>
        <item x="109"/>
        <item x="110"/>
        <item x="111"/>
        <item x="112"/>
        <item x="116"/>
        <item x="117"/>
        <item x="120"/>
        <item x="121"/>
        <item x="124"/>
        <item x="126"/>
        <item x="127"/>
        <item x="128"/>
        <item x="129"/>
        <item x="130"/>
        <item x="131"/>
        <item x="132"/>
        <item x="134"/>
        <item x="135"/>
        <item x="136"/>
        <item x="137"/>
        <item x="138"/>
        <item x="139"/>
        <item x="141"/>
        <item x="142"/>
        <item x="143"/>
        <item x="146"/>
        <item x="148"/>
        <item x="150"/>
        <item x="153"/>
        <item x="155"/>
        <item x="158"/>
        <item x="161"/>
        <item x="163"/>
        <item x="167"/>
        <item x="169"/>
        <item x="173"/>
        <item x="174"/>
        <item x="178"/>
        <item x="179"/>
        <item x="182"/>
        <item x="183"/>
        <item x="184"/>
        <item x="185"/>
        <item x="186"/>
        <item x="187"/>
        <item x="188"/>
        <item x="190"/>
        <item x="191"/>
        <item x="192"/>
        <item x="194"/>
        <item x="197"/>
        <item x="198"/>
        <item x="199"/>
        <item x="200"/>
        <item x="202"/>
        <item x="203"/>
        <item x="204"/>
        <item x="208"/>
        <item x="210"/>
        <item x="213"/>
        <item x="214"/>
        <item x="215"/>
        <item x="217"/>
        <item x="218"/>
        <item x="220"/>
        <item x="224"/>
        <item x="225"/>
        <item x="226"/>
        <item x="229"/>
        <item x="233"/>
        <item x="234"/>
        <item x="236"/>
        <item x="239"/>
        <item x="241"/>
        <item x="243"/>
        <item x="246"/>
        <item x="254"/>
        <item x="255"/>
        <item x="256"/>
        <item x="259"/>
        <item x="261"/>
        <item x="262"/>
        <item x="267"/>
        <item x="272"/>
        <item x="273"/>
        <item x="284"/>
        <item x="285"/>
        <item x="288"/>
        <item x="290"/>
        <item x="292"/>
        <item x="293"/>
        <item x="296"/>
        <item x="297"/>
        <item x="300"/>
        <item x="301"/>
        <item x="303"/>
        <item x="305"/>
        <item x="306"/>
        <item x="314"/>
        <item x="317"/>
        <item x="318"/>
        <item x="323"/>
        <item x="324"/>
        <item x="325"/>
        <item x="329"/>
        <item x="332"/>
        <item x="333"/>
        <item x="335"/>
        <item x="336"/>
        <item x="340"/>
        <item x="341"/>
        <item x="343"/>
        <item x="346"/>
        <item x="348"/>
        <item x="351"/>
        <item x="352"/>
        <item x="353"/>
        <item x="355"/>
        <item x="356"/>
        <item x="357"/>
        <item x="362"/>
        <item x="366"/>
        <item x="368"/>
        <item x="369"/>
        <item x="370"/>
        <item x="371"/>
        <item x="372"/>
        <item x="373"/>
        <item x="375"/>
        <item x="377"/>
        <item x="378"/>
        <item x="381"/>
        <item x="382"/>
        <item x="383"/>
        <item x="384"/>
        <item x="385"/>
        <item x="387"/>
        <item x="388"/>
        <item x="389"/>
        <item x="390"/>
        <item x="391"/>
        <item x="392"/>
        <item x="393"/>
        <item x="394"/>
        <item x="395"/>
        <item x="398"/>
        <item x="403"/>
        <item x="404"/>
        <item x="405"/>
        <item x="409"/>
        <item x="412"/>
        <item x="413"/>
        <item x="414"/>
        <item x="415"/>
        <item x="417"/>
        <item x="421"/>
        <item x="426"/>
        <item x="428"/>
        <item x="429"/>
        <item x="430"/>
        <item t="default"/>
      </items>
    </pivotField>
    <pivotField showAll="0"/>
    <pivotField numFmtId="164" showAll="0"/>
    <pivotField showAll="0"/>
    <pivotField showAll="0"/>
    <pivotField axis="axisRow" dataField="1" showAll="0" sortType="descending">
      <items count="232">
        <item x="8"/>
        <item x="95"/>
        <item x="127"/>
        <item x="105"/>
        <item x="21"/>
        <item x="162"/>
        <item x="11"/>
        <item x="129"/>
        <item x="62"/>
        <item x="143"/>
        <item x="77"/>
        <item x="128"/>
        <item x="148"/>
        <item x="3"/>
        <item x="202"/>
        <item x="50"/>
        <item x="133"/>
        <item x="212"/>
        <item x="174"/>
        <item x="97"/>
        <item x="73"/>
        <item x="138"/>
        <item x="211"/>
        <item x="40"/>
        <item x="131"/>
        <item x="175"/>
        <item x="224"/>
        <item x="118"/>
        <item x="67"/>
        <item x="176"/>
        <item x="160"/>
        <item x="92"/>
        <item x="204"/>
        <item x="101"/>
        <item x="54"/>
        <item x="158"/>
        <item x="146"/>
        <item x="144"/>
        <item x="34"/>
        <item x="85"/>
        <item x="46"/>
        <item x="126"/>
        <item x="96"/>
        <item x="48"/>
        <item x="159"/>
        <item x="1"/>
        <item x="16"/>
        <item x="223"/>
        <item x="68"/>
        <item x="132"/>
        <item x="63"/>
        <item x="10"/>
        <item x="220"/>
        <item x="197"/>
        <item x="57"/>
        <item x="44"/>
        <item x="153"/>
        <item x="120"/>
        <item x="151"/>
        <item x="221"/>
        <item x="124"/>
        <item x="150"/>
        <item x="192"/>
        <item x="41"/>
        <item x="15"/>
        <item x="172"/>
        <item x="51"/>
        <item x="152"/>
        <item x="47"/>
        <item x="102"/>
        <item x="87"/>
        <item x="216"/>
        <item x="115"/>
        <item x="140"/>
        <item x="157"/>
        <item x="70"/>
        <item x="190"/>
        <item x="136"/>
        <item x="71"/>
        <item x="17"/>
        <item x="100"/>
        <item x="122"/>
        <item x="206"/>
        <item x="74"/>
        <item x="141"/>
        <item x="5"/>
        <item x="55"/>
        <item x="227"/>
        <item x="60"/>
        <item x="225"/>
        <item x="52"/>
        <item x="113"/>
        <item x="177"/>
        <item x="194"/>
        <item x="4"/>
        <item x="42"/>
        <item x="56"/>
        <item x="24"/>
        <item x="45"/>
        <item x="30"/>
        <item x="123"/>
        <item x="178"/>
        <item x="168"/>
        <item x="142"/>
        <item x="135"/>
        <item x="171"/>
        <item x="201"/>
        <item x="170"/>
        <item x="230"/>
        <item x="200"/>
        <item x="111"/>
        <item x="64"/>
        <item x="181"/>
        <item x="119"/>
        <item x="210"/>
        <item x="72"/>
        <item x="18"/>
        <item x="13"/>
        <item x="37"/>
        <item x="86"/>
        <item x="27"/>
        <item x="185"/>
        <item x="7"/>
        <item x="93"/>
        <item x="228"/>
        <item x="163"/>
        <item x="26"/>
        <item x="213"/>
        <item x="94"/>
        <item x="198"/>
        <item x="98"/>
        <item x="125"/>
        <item x="205"/>
        <item x="209"/>
        <item x="88"/>
        <item x="165"/>
        <item x="9"/>
        <item x="149"/>
        <item x="61"/>
        <item x="110"/>
        <item x="121"/>
        <item x="166"/>
        <item x="193"/>
        <item x="139"/>
        <item x="80"/>
        <item x="82"/>
        <item x="207"/>
        <item x="83"/>
        <item x="147"/>
        <item x="155"/>
        <item x="69"/>
        <item x="2"/>
        <item x="156"/>
        <item x="117"/>
        <item x="20"/>
        <item x="116"/>
        <item x="218"/>
        <item x="182"/>
        <item x="22"/>
        <item x="104"/>
        <item x="180"/>
        <item x="106"/>
        <item x="195"/>
        <item x="184"/>
        <item x="58"/>
        <item x="199"/>
        <item x="173"/>
        <item x="222"/>
        <item x="28"/>
        <item x="161"/>
        <item x="186"/>
        <item x="89"/>
        <item x="38"/>
        <item x="90"/>
        <item x="33"/>
        <item x="169"/>
        <item x="53"/>
        <item x="79"/>
        <item x="215"/>
        <item x="203"/>
        <item x="183"/>
        <item x="99"/>
        <item x="145"/>
        <item x="6"/>
        <item x="179"/>
        <item x="188"/>
        <item x="66"/>
        <item x="36"/>
        <item x="196"/>
        <item x="137"/>
        <item x="189"/>
        <item x="59"/>
        <item x="187"/>
        <item x="81"/>
        <item x="114"/>
        <item x="154"/>
        <item x="208"/>
        <item x="108"/>
        <item x="32"/>
        <item x="43"/>
        <item x="214"/>
        <item x="75"/>
        <item x="76"/>
        <item x="219"/>
        <item x="25"/>
        <item x="0"/>
        <item x="217"/>
        <item x="19"/>
        <item x="112"/>
        <item x="91"/>
        <item x="226"/>
        <item x="31"/>
        <item x="14"/>
        <item x="109"/>
        <item x="130"/>
        <item x="103"/>
        <item x="84"/>
        <item x="39"/>
        <item x="35"/>
        <item x="23"/>
        <item x="191"/>
        <item x="29"/>
        <item x="49"/>
        <item x="65"/>
        <item x="167"/>
        <item x="107"/>
        <item x="12"/>
        <item x="134"/>
        <item x="229"/>
        <item x="78"/>
        <item x="1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232">
    <i>
      <x v="11"/>
    </i>
    <i>
      <x v="207"/>
    </i>
    <i>
      <x v="43"/>
    </i>
    <i>
      <x v="122"/>
    </i>
    <i>
      <x v="222"/>
    </i>
    <i>
      <x v="226"/>
    </i>
    <i>
      <x v="134"/>
    </i>
    <i>
      <x v="45"/>
    </i>
    <i>
      <x v="81"/>
    </i>
    <i>
      <x v="102"/>
    </i>
    <i>
      <x v="123"/>
    </i>
    <i>
      <x v="118"/>
    </i>
    <i>
      <x v="199"/>
    </i>
    <i>
      <x v="46"/>
    </i>
    <i>
      <x v="19"/>
    </i>
    <i>
      <x v="40"/>
    </i>
    <i>
      <x v="86"/>
    </i>
    <i>
      <x v="13"/>
    </i>
    <i>
      <x v="92"/>
    </i>
    <i>
      <x v="16"/>
    </i>
    <i>
      <x v="221"/>
    </i>
    <i>
      <x v="23"/>
    </i>
    <i>
      <x v="85"/>
    </i>
    <i>
      <x v="95"/>
    </i>
    <i>
      <x v="170"/>
    </i>
    <i>
      <x v="94"/>
    </i>
    <i>
      <x v="182"/>
    </i>
    <i>
      <x v="68"/>
    </i>
    <i>
      <x v="151"/>
    </i>
    <i>
      <x v="69"/>
    </i>
    <i>
      <x v="176"/>
    </i>
    <i>
      <x v="72"/>
    </i>
    <i>
      <x v="197"/>
    </i>
    <i>
      <x v="75"/>
    </i>
    <i>
      <x v="219"/>
    </i>
    <i>
      <x v="119"/>
    </i>
    <i>
      <x v="168"/>
    </i>
    <i>
      <x v="17"/>
    </i>
    <i>
      <x v="173"/>
    </i>
    <i>
      <x v="15"/>
    </i>
    <i>
      <x v="177"/>
    </i>
    <i>
      <x v="125"/>
    </i>
    <i>
      <x v="191"/>
    </i>
    <i>
      <x v="126"/>
    </i>
    <i>
      <x v="27"/>
    </i>
    <i>
      <x v="128"/>
    </i>
    <i>
      <x v="215"/>
    </i>
    <i>
      <x v="6"/>
    </i>
    <i>
      <x v="66"/>
    </i>
    <i>
      <x v="149"/>
    </i>
    <i>
      <x v="223"/>
    </i>
    <i>
      <x v="101"/>
    </i>
    <i>
      <x v="107"/>
    </i>
    <i>
      <x v="73"/>
    </i>
    <i>
      <x v="202"/>
    </i>
    <i>
      <x v="187"/>
    </i>
    <i>
      <x v="7"/>
    </i>
    <i>
      <x v="218"/>
    </i>
    <i>
      <x v="8"/>
    </i>
    <i>
      <x v="33"/>
    </i>
    <i>
      <x v="48"/>
    </i>
    <i>
      <x v="195"/>
    </i>
    <i>
      <x v="112"/>
    </i>
    <i>
      <x v="211"/>
    </i>
    <i>
      <x v="113"/>
    </i>
    <i>
      <x v="18"/>
    </i>
    <i>
      <x v="230"/>
    </i>
    <i>
      <x v="74"/>
    </i>
    <i>
      <x v="116"/>
    </i>
    <i>
      <x v="79"/>
    </i>
    <i>
      <x v="49"/>
    </i>
    <i>
      <x v="193"/>
    </i>
    <i>
      <x v="51"/>
    </i>
    <i>
      <x v="39"/>
    </i>
    <i>
      <x v="54"/>
    </i>
    <i>
      <x v="4"/>
    </i>
    <i>
      <x v="60"/>
    </i>
    <i>
      <x v="88"/>
    </i>
    <i>
      <x v="61"/>
    </i>
    <i>
      <x v="41"/>
    </i>
    <i>
      <x v="62"/>
    </i>
    <i>
      <x v="29"/>
    </i>
    <i>
      <x v="64"/>
    </i>
    <i>
      <x v="172"/>
    </i>
    <i>
      <x v="129"/>
    </i>
    <i>
      <x v="174"/>
    </i>
    <i>
      <x v="130"/>
    </i>
    <i>
      <x v="76"/>
    </i>
    <i>
      <x v="24"/>
    </i>
    <i>
      <x v="183"/>
    </i>
    <i>
      <x v="135"/>
    </i>
    <i>
      <x v="38"/>
    </i>
    <i>
      <x v="139"/>
    </i>
    <i>
      <x v="194"/>
    </i>
    <i>
      <x v="145"/>
    </i>
    <i>
      <x v="82"/>
    </i>
    <i>
      <x v="9"/>
    </i>
    <i>
      <x v="200"/>
    </i>
    <i>
      <x v="28"/>
    </i>
    <i>
      <x v="204"/>
    </i>
    <i>
      <x v="152"/>
    </i>
    <i>
      <x v="209"/>
    </i>
    <i>
      <x v="154"/>
    </i>
    <i>
      <x v="212"/>
    </i>
    <i>
      <x v="158"/>
    </i>
    <i>
      <x v="217"/>
    </i>
    <i>
      <x v="159"/>
    </i>
    <i>
      <x v="91"/>
    </i>
    <i>
      <x v="160"/>
    </i>
    <i>
      <x v="42"/>
    </i>
    <i>
      <x v="161"/>
    </i>
    <i>
      <x v="96"/>
    </i>
    <i>
      <x v="166"/>
    </i>
    <i>
      <x v="114"/>
    </i>
    <i>
      <x v="89"/>
    </i>
    <i>
      <x v="103"/>
    </i>
    <i>
      <x v="10"/>
    </i>
    <i>
      <x/>
    </i>
    <i>
      <x v="225"/>
    </i>
    <i>
      <x v="31"/>
    </i>
    <i>
      <x v="185"/>
    </i>
    <i>
      <x v="117"/>
    </i>
    <i>
      <x v="201"/>
    </i>
    <i>
      <x v="32"/>
    </i>
    <i>
      <x v="56"/>
    </i>
    <i>
      <x v="2"/>
    </i>
    <i>
      <x v="47"/>
    </i>
    <i>
      <x v="120"/>
    </i>
    <i>
      <x v="181"/>
    </i>
    <i>
      <x v="121"/>
    </i>
    <i>
      <x v="189"/>
    </i>
    <i>
      <x v="63"/>
    </i>
    <i>
      <x v="97"/>
    </i>
    <i>
      <x v="34"/>
    </i>
    <i>
      <x v="205"/>
    </i>
    <i>
      <x v="124"/>
    </i>
    <i>
      <x v="213"/>
    </i>
    <i>
      <x v="65"/>
    </i>
    <i>
      <x v="110"/>
    </i>
    <i>
      <x v="35"/>
    </i>
    <i>
      <x v="229"/>
    </i>
    <i>
      <x v="127"/>
    </i>
    <i>
      <x v="175"/>
    </i>
    <i>
      <x v="67"/>
    </i>
    <i>
      <x v="179"/>
    </i>
    <i>
      <x v="36"/>
    </i>
    <i>
      <x v="5"/>
    </i>
    <i>
      <x v="37"/>
    </i>
    <i>
      <x v="50"/>
    </i>
    <i>
      <x v="131"/>
    </i>
    <i>
      <x v="93"/>
    </i>
    <i>
      <x v="132"/>
    </i>
    <i>
      <x v="53"/>
    </i>
    <i>
      <x v="133"/>
    </i>
    <i>
      <x v="98"/>
    </i>
    <i>
      <x v="70"/>
    </i>
    <i>
      <x v="203"/>
    </i>
    <i>
      <x v="71"/>
    </i>
    <i>
      <x v="55"/>
    </i>
    <i>
      <x v="136"/>
    </i>
    <i>
      <x v="104"/>
    </i>
    <i>
      <x v="137"/>
    </i>
    <i>
      <x v="106"/>
    </i>
    <i>
      <x v="138"/>
    </i>
    <i>
      <x v="109"/>
    </i>
    <i>
      <x v="12"/>
    </i>
    <i>
      <x v="57"/>
    </i>
    <i>
      <x v="140"/>
    </i>
    <i>
      <x v="227"/>
    </i>
    <i>
      <x v="141"/>
    </i>
    <i>
      <x v="26"/>
    </i>
    <i>
      <x v="142"/>
    </i>
    <i>
      <x v="87"/>
    </i>
    <i>
      <x v="143"/>
    </i>
    <i>
      <x v="1"/>
    </i>
    <i>
      <x v="144"/>
    </i>
    <i>
      <x v="178"/>
    </i>
    <i>
      <x v="20"/>
    </i>
    <i>
      <x v="180"/>
    </i>
    <i>
      <x v="146"/>
    </i>
    <i>
      <x v="90"/>
    </i>
    <i>
      <x v="147"/>
    </i>
    <i>
      <x v="184"/>
    </i>
    <i>
      <x v="148"/>
    </i>
    <i>
      <x v="186"/>
    </i>
    <i>
      <x v="21"/>
    </i>
    <i>
      <x v="188"/>
    </i>
    <i>
      <x v="150"/>
    </i>
    <i>
      <x v="190"/>
    </i>
    <i>
      <x v="22"/>
    </i>
    <i>
      <x v="192"/>
    </i>
    <i>
      <x v="3"/>
    </i>
    <i>
      <x v="52"/>
    </i>
    <i>
      <x v="153"/>
    </i>
    <i>
      <x v="196"/>
    </i>
    <i>
      <x v="77"/>
    </i>
    <i>
      <x v="198"/>
    </i>
    <i>
      <x v="155"/>
    </i>
    <i>
      <x v="99"/>
    </i>
    <i>
      <x v="156"/>
    </i>
    <i>
      <x v="100"/>
    </i>
    <i>
      <x v="157"/>
    </i>
    <i>
      <x v="30"/>
    </i>
    <i>
      <x v="78"/>
    </i>
    <i>
      <x v="206"/>
    </i>
    <i>
      <x v="14"/>
    </i>
    <i>
      <x v="208"/>
    </i>
    <i>
      <x v="80"/>
    </i>
    <i>
      <x v="210"/>
    </i>
    <i>
      <x v="44"/>
    </i>
    <i>
      <x v="105"/>
    </i>
    <i>
      <x v="162"/>
    </i>
    <i>
      <x v="214"/>
    </i>
    <i>
      <x v="163"/>
    </i>
    <i>
      <x v="216"/>
    </i>
    <i>
      <x v="164"/>
    </i>
    <i>
      <x v="108"/>
    </i>
    <i>
      <x v="165"/>
    </i>
    <i>
      <x v="220"/>
    </i>
    <i>
      <x v="25"/>
    </i>
    <i>
      <x v="111"/>
    </i>
    <i>
      <x v="167"/>
    </i>
    <i>
      <x v="224"/>
    </i>
    <i>
      <x v="83"/>
    </i>
    <i>
      <x v="58"/>
    </i>
    <i>
      <x v="169"/>
    </i>
    <i>
      <x v="228"/>
    </i>
    <i>
      <x v="84"/>
    </i>
    <i>
      <x v="59"/>
    </i>
    <i>
      <x v="171"/>
    </i>
    <i>
      <x v="115"/>
    </i>
    <i t="grand">
      <x/>
    </i>
  </rowItems>
  <colItems count="1">
    <i/>
  </colItems>
  <dataFields count="1">
    <dataField name="Количество по полю Имя" fld="7" subtotal="count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59CA3-88DA-7D48-ADA6-C2EFCFA0384F}" name="Сводная таблица25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 rowHeaderCaption="Страны">
  <location ref="A3:B9" firstHeaderRow="1" firstDataRow="1" firstDataCol="1"/>
  <pivotFields count="19">
    <pivotField showAll="0"/>
    <pivotField showAll="0"/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showAll="0"/>
    <pivotField numFmtId="165" showAll="0"/>
    <pivotField numFmtId="9" showAll="0"/>
    <pivotField showAll="0"/>
    <pivotField numFmtId="14" showAll="0"/>
    <pivotField showAll="0"/>
    <pivotField numFmtId="1" showAll="0"/>
    <pivotField axis="axisRow" showAll="0" sortType="descending">
      <items count="7">
        <item x="1"/>
        <item x="2"/>
        <item x="4"/>
        <item x="0"/>
        <item m="1"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5"/>
  </rowFields>
  <rowItems count="6">
    <i>
      <x v="1"/>
    </i>
    <i>
      <x v="3"/>
    </i>
    <i>
      <x v="5"/>
    </i>
    <i>
      <x v="2"/>
    </i>
    <i>
      <x/>
    </i>
    <i t="grand">
      <x/>
    </i>
  </rowItems>
  <colItems count="1">
    <i/>
  </colItems>
  <dataFields count="1">
    <dataField name="GMV" fld="4" baseField="0" baseItem="0"/>
  </dataFields>
  <formats count="1">
    <format dxfId="33">
      <pivotArea collapsedLevelsAreSubtotals="1" fieldPosition="0">
        <references count="1">
          <reference field="15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19EC7-7E45-4A43-8EE2-267CE8942018}" name="Сводная таблица2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 rowHeaderCaption="Категория товара">
  <location ref="A3:B24" firstHeaderRow="1" firstDataRow="1" firstDataCol="1"/>
  <pivotFields count="19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axis="axisRow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/>
    <pivotField numFmtId="14" showAll="0"/>
    <pivotField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5"/>
    </i>
    <i>
      <x v="2"/>
    </i>
    <i>
      <x v="7"/>
    </i>
    <i>
      <x v="13"/>
    </i>
    <i>
      <x v="19"/>
    </i>
    <i>
      <x v="14"/>
    </i>
    <i>
      <x v="15"/>
    </i>
    <i>
      <x v="12"/>
    </i>
    <i>
      <x v="18"/>
    </i>
    <i>
      <x v="17"/>
    </i>
    <i>
      <x v="6"/>
    </i>
    <i>
      <x/>
    </i>
    <i>
      <x v="9"/>
    </i>
    <i>
      <x v="16"/>
    </i>
    <i>
      <x v="11"/>
    </i>
    <i>
      <x v="8"/>
    </i>
    <i>
      <x v="3"/>
    </i>
    <i>
      <x v="4"/>
    </i>
    <i>
      <x v="10"/>
    </i>
    <i>
      <x v="1"/>
    </i>
    <i t="grand">
      <x/>
    </i>
  </rowItems>
  <colItems count="1">
    <i/>
  </colItems>
  <dataFields count="1">
    <dataField name="GMV" fld="4" baseField="0" baseItem="0" numFmtId="167"/>
  </dataFields>
  <formats count="1">
    <format dxfId="3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010D22-B21C-2342-85FB-2D65DBF7F7D8}" name="Сводная таблица27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 rowHeaderCaption="Категория товара">
  <location ref="A26:B47" firstHeaderRow="1" firstDataRow="1" firstDataCol="1"/>
  <pivotFields count="19">
    <pivotField showAll="0"/>
    <pivotField showAll="0"/>
    <pivotField showAll="0"/>
    <pivotField showAll="0"/>
    <pivotField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axis="axisRow" dataField="1" showAll="0" sortType="descending">
      <items count="21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5" showAll="0"/>
    <pivotField numFmtId="9" showAll="0"/>
    <pivotField showAll="0"/>
    <pivotField numFmtId="14" showAll="0"/>
    <pivotField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8"/>
  </rowFields>
  <rowItems count="21">
    <i>
      <x v="5"/>
    </i>
    <i>
      <x v="15"/>
    </i>
    <i>
      <x v="2"/>
    </i>
    <i>
      <x v="12"/>
    </i>
    <i>
      <x/>
    </i>
    <i>
      <x v="13"/>
    </i>
    <i>
      <x v="7"/>
    </i>
    <i>
      <x v="18"/>
    </i>
    <i>
      <x v="14"/>
    </i>
    <i>
      <x v="19"/>
    </i>
    <i>
      <x v="9"/>
    </i>
    <i>
      <x v="17"/>
    </i>
    <i>
      <x v="4"/>
    </i>
    <i>
      <x v="16"/>
    </i>
    <i>
      <x v="6"/>
    </i>
    <i>
      <x v="3"/>
    </i>
    <i>
      <x v="8"/>
    </i>
    <i>
      <x v="11"/>
    </i>
    <i>
      <x v="10"/>
    </i>
    <i>
      <x v="1"/>
    </i>
    <i t="grand">
      <x/>
    </i>
  </rowItems>
  <colItems count="1">
    <i/>
  </colItems>
  <dataFields count="1">
    <dataField name="Количество по полю Категория" fld="8" subtotal="count" baseField="0" baseItem="0"/>
  </dataFields>
  <formats count="1">
    <format dxfId="32">
      <pivotArea outline="0" collapsedLevelsAreSubtotals="1" fieldPosition="0"/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2A875-3AAC-F94B-92F0-6DF1FA2AEB79}" name="Сводная таблица2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B8" firstHeaderRow="1" firstDataRow="1" firstDataCol="1" rowPageCount="1" colPageCount="1"/>
  <pivotFields count="19"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numFmtId="14" showAll="0" defaultSubtotal="0">
      <items count="436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</items>
    </pivotField>
    <pivotField showAll="0" defaultSubtotal="0"/>
    <pivotField showAll="0" defaultSubtotal="0"/>
    <pivotField axis="axisPage" showAll="0" defaultSubtotal="0">
      <items count="20">
        <item x="9"/>
        <item x="19"/>
        <item x="17"/>
        <item x="7"/>
        <item x="18"/>
        <item x="3"/>
        <item x="15"/>
        <item x="10"/>
        <item x="4"/>
        <item x="2"/>
        <item x="13"/>
        <item x="6"/>
        <item x="0"/>
        <item x="5"/>
        <item x="1"/>
        <item x="11"/>
        <item x="12"/>
        <item x="16"/>
        <item x="8"/>
        <item x="14"/>
      </items>
    </pivotField>
    <pivotField numFmtId="165" showAll="0" defaultSubtotal="0"/>
    <pivotField numFmtId="9" showAll="0" defaultSubtotal="0"/>
    <pivotField axis="axisRow" showAll="0" sortType="ascending" defaultSubtotal="0">
      <items count="78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 defaultSubtotal="0"/>
    <pivotField showAll="0" defaultSubtotal="0"/>
    <pivotField numFmtId="1" showAll="0" defaultSubtotal="0"/>
    <pivotField showAll="0" defaultSubtota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5">
    <i>
      <x v="5"/>
    </i>
    <i>
      <x v="47"/>
    </i>
    <i>
      <x v="22"/>
    </i>
    <i>
      <x v="37"/>
    </i>
    <i t="grand">
      <x/>
    </i>
  </rowItems>
  <colItems count="1">
    <i/>
  </colItems>
  <pageFields count="1">
    <pageField fld="8" item="2" hier="-1"/>
  </pageFields>
  <dataFields count="1">
    <dataField name="Среднее по полю цена за шт в рублях" fld="2" subtotal="average" baseField="0" baseItem="0" numFmtId="1"/>
  </dataFields>
  <formats count="1">
    <format dxfId="3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77CD4-8439-EE42-B68C-1DF605CBEBEC}" name="Сводная таблица29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9">
    <pivotField showAll="0"/>
    <pivotField showAll="0"/>
    <pivotField showAll="0"/>
    <pivotField showAll="0"/>
    <pivotField dataField="1" showAll="0"/>
    <pivotField numFmtId="1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showAll="0"/>
    <pivotField showAll="0"/>
    <pivotField showAll="0">
      <items count="21">
        <item h="1" x="9"/>
        <item h="1" x="19"/>
        <item x="17"/>
        <item h="1" x="7"/>
        <item h="1" x="18"/>
        <item h="1" x="3"/>
        <item h="1" x="15"/>
        <item h="1" x="10"/>
        <item h="1" x="4"/>
        <item h="1" x="2"/>
        <item h="1" x="13"/>
        <item h="1" x="6"/>
        <item h="1" x="0"/>
        <item h="1" x="5"/>
        <item h="1" x="1"/>
        <item h="1" x="11"/>
        <item h="1" x="12"/>
        <item h="1" x="16"/>
        <item h="1" x="8"/>
        <item h="1" x="14"/>
        <item t="default"/>
      </items>
    </pivotField>
    <pivotField numFmtId="165" showAll="0"/>
    <pivotField numFmtId="9" showAll="0"/>
    <pivotField axis="axisRow" showAll="0" sortType="descending">
      <items count="79">
        <item x="30"/>
        <item x="10"/>
        <item x="68"/>
        <item x="55"/>
        <item x="52"/>
        <item x="35"/>
        <item x="60"/>
        <item x="53"/>
        <item x="36"/>
        <item x="20"/>
        <item x="3"/>
        <item x="74"/>
        <item x="56"/>
        <item x="38"/>
        <item x="28"/>
        <item x="41"/>
        <item x="42"/>
        <item x="4"/>
        <item x="1"/>
        <item x="51"/>
        <item x="17"/>
        <item x="31"/>
        <item x="66"/>
        <item x="19"/>
        <item x="6"/>
        <item x="71"/>
        <item x="15"/>
        <item x="34"/>
        <item x="61"/>
        <item x="25"/>
        <item x="40"/>
        <item x="16"/>
        <item x="46"/>
        <item x="0"/>
        <item x="23"/>
        <item x="29"/>
        <item x="9"/>
        <item x="27"/>
        <item x="58"/>
        <item x="45"/>
        <item x="57"/>
        <item x="54"/>
        <item x="12"/>
        <item x="32"/>
        <item x="69"/>
        <item x="26"/>
        <item x="75"/>
        <item x="70"/>
        <item x="64"/>
        <item x="11"/>
        <item x="37"/>
        <item x="47"/>
        <item x="48"/>
        <item x="67"/>
        <item x="65"/>
        <item x="5"/>
        <item x="50"/>
        <item x="24"/>
        <item x="73"/>
        <item x="39"/>
        <item x="43"/>
        <item x="18"/>
        <item x="13"/>
        <item x="33"/>
        <item x="2"/>
        <item x="72"/>
        <item x="63"/>
        <item x="76"/>
        <item x="8"/>
        <item x="62"/>
        <item x="7"/>
        <item x="44"/>
        <item x="14"/>
        <item x="59"/>
        <item x="21"/>
        <item x="22"/>
        <item x="49"/>
        <item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numFmtId="1"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1"/>
  </rowFields>
  <rowItems count="5">
    <i>
      <x v="5"/>
    </i>
    <i>
      <x v="37"/>
    </i>
    <i>
      <x v="22"/>
    </i>
    <i>
      <x v="47"/>
    </i>
    <i t="grand">
      <x/>
    </i>
  </rowItems>
  <colItems count="1">
    <i/>
  </colItems>
  <dataFields count="1">
    <dataField name="Сумма по полю сумма чека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639854-787B-7D4D-8EEC-EEB45AAB4A08}" name="Сводная таблица2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5">
  <location ref="A3:B23" firstHeaderRow="1" firstDataRow="1" firstDataCol="1" rowPageCount="1" colPageCount="1"/>
  <pivotFields count="19">
    <pivotField showAll="0"/>
    <pivotField showAll="0"/>
    <pivotField showAll="0"/>
    <pivotField showAll="0"/>
    <pivotField dataField="1" showAll="0"/>
    <pivotField numFmtId="164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Page" multipleItemSelectionAllowed="1" showAll="0">
      <items count="21">
        <item x="19"/>
        <item x="15"/>
        <item x="18"/>
        <item x="12"/>
        <item x="0"/>
        <item x="3"/>
        <item x="9"/>
        <item x="2"/>
        <item x="1"/>
        <item h="1"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</pivotField>
    <pivotField showAll="0"/>
    <pivotField showAll="0"/>
    <pivotField numFmtId="165" showAll="0"/>
    <pivotField numFmtId="9" showAll="0"/>
    <pivotField showAll="0"/>
    <pivotField numFmtId="14" showAll="0"/>
    <pivotField showAll="0"/>
    <pivotField numFmtI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8"/>
    <field x="16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pageFields count="1">
    <pageField fld="6" hier="-1"/>
  </pageFields>
  <dataFields count="1">
    <dataField name="Сумма по полю сумма чека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3718D-D903-BB46-A021-EC6145F8523F}" name="Сводная таблица22" cacheId="0" applyNumberFormats="0" applyBorderFormats="0" applyFontFormats="0" applyPatternFormats="0" applyAlignmentFormats="0" applyWidthHeightFormats="1" dataCaption="Значения" updatedVersion="8" minRefreshableVersion="3" useAutoFormatting="1" rowGrandTotals="0" colGrandTotals="0" itemPrintTitles="1" createdVersion="8" indent="0" outline="1" outlineData="1" multipleFieldFilters="0" chartFormat="4">
  <location ref="A3:B23" firstHeaderRow="1" firstDataRow="1" firstDataCol="1"/>
  <pivotFields count="19"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>
      <items count="437">
        <item x="83"/>
        <item x="276"/>
        <item x="363"/>
        <item x="71"/>
        <item x="286"/>
        <item x="261"/>
        <item x="206"/>
        <item x="59"/>
        <item x="296"/>
        <item x="232"/>
        <item x="420"/>
        <item x="254"/>
        <item x="80"/>
        <item x="431"/>
        <item x="92"/>
        <item x="224"/>
        <item x="378"/>
        <item x="212"/>
        <item x="76"/>
        <item x="36"/>
        <item x="106"/>
        <item x="144"/>
        <item x="342"/>
        <item x="203"/>
        <item x="284"/>
        <item x="234"/>
        <item x="347"/>
        <item x="107"/>
        <item x="111"/>
        <item x="205"/>
        <item x="423"/>
        <item x="385"/>
        <item x="324"/>
        <item x="23"/>
        <item x="167"/>
        <item x="161"/>
        <item x="418"/>
        <item x="35"/>
        <item x="14"/>
        <item x="62"/>
        <item x="65"/>
        <item x="45"/>
        <item x="364"/>
        <item x="15"/>
        <item x="57"/>
        <item x="269"/>
        <item x="172"/>
        <item x="230"/>
        <item x="225"/>
        <item x="285"/>
        <item x="195"/>
        <item x="63"/>
        <item x="133"/>
        <item x="140"/>
        <item x="383"/>
        <item x="69"/>
        <item x="433"/>
        <item x="192"/>
        <item x="32"/>
        <item x="354"/>
        <item x="67"/>
        <item x="223"/>
        <item x="331"/>
        <item x="308"/>
        <item x="78"/>
        <item x="186"/>
        <item x="201"/>
        <item x="295"/>
        <item x="297"/>
        <item x="118"/>
        <item x="168"/>
        <item x="199"/>
        <item x="139"/>
        <item x="102"/>
        <item x="366"/>
        <item x="325"/>
        <item x="386"/>
        <item x="180"/>
        <item x="171"/>
        <item x="382"/>
        <item x="304"/>
        <item x="179"/>
        <item x="343"/>
        <item x="115"/>
        <item x="425"/>
        <item x="22"/>
        <item x="200"/>
        <item x="119"/>
        <item x="421"/>
        <item x="173"/>
        <item x="9"/>
        <item x="100"/>
        <item x="393"/>
        <item x="255"/>
        <item x="214"/>
        <item x="123"/>
        <item x="103"/>
        <item x="28"/>
        <item x="146"/>
        <item x="210"/>
        <item x="66"/>
        <item x="332"/>
        <item x="415"/>
        <item x="137"/>
        <item x="268"/>
        <item x="357"/>
        <item x="259"/>
        <item x="349"/>
        <item x="398"/>
        <item x="198"/>
        <item x="18"/>
        <item x="194"/>
        <item x="410"/>
        <item x="353"/>
        <item x="396"/>
        <item x="46"/>
        <item x="239"/>
        <item x="391"/>
        <item x="291"/>
        <item x="228"/>
        <item x="129"/>
        <item x="124"/>
        <item x="428"/>
        <item x="339"/>
        <item x="289"/>
        <item x="263"/>
        <item x="185"/>
        <item x="93"/>
        <item x="312"/>
        <item x="82"/>
        <item x="50"/>
        <item x="138"/>
        <item x="96"/>
        <item x="1"/>
        <item x="160"/>
        <item x="372"/>
        <item x="242"/>
        <item x="346"/>
        <item x="251"/>
        <item x="174"/>
        <item x="411"/>
        <item x="309"/>
        <item x="99"/>
        <item x="426"/>
        <item x="266"/>
        <item x="26"/>
        <item x="388"/>
        <item x="422"/>
        <item x="246"/>
        <item x="130"/>
        <item x="42"/>
        <item x="175"/>
        <item x="136"/>
        <item x="229"/>
        <item x="177"/>
        <item x="73"/>
        <item x="125"/>
        <item x="417"/>
        <item x="348"/>
        <item x="367"/>
        <item x="61"/>
        <item x="17"/>
        <item x="39"/>
        <item x="290"/>
        <item x="329"/>
        <item x="381"/>
        <item x="21"/>
        <item x="278"/>
        <item x="30"/>
        <item x="219"/>
        <item x="406"/>
        <item x="37"/>
        <item x="315"/>
        <item x="265"/>
        <item x="13"/>
        <item x="390"/>
        <item x="414"/>
        <item x="10"/>
        <item x="344"/>
        <item x="430"/>
        <item x="184"/>
        <item x="375"/>
        <item x="213"/>
        <item x="376"/>
        <item x="389"/>
        <item x="279"/>
        <item x="341"/>
        <item x="191"/>
        <item x="359"/>
        <item x="365"/>
        <item x="4"/>
        <item x="135"/>
        <item x="412"/>
        <item x="318"/>
        <item x="303"/>
        <item x="211"/>
        <item x="19"/>
        <item x="409"/>
        <item x="264"/>
        <item x="247"/>
        <item x="400"/>
        <item x="75"/>
        <item x="153"/>
        <item x="218"/>
        <item x="128"/>
        <item x="233"/>
        <item x="97"/>
        <item x="77"/>
        <item x="25"/>
        <item x="149"/>
        <item x="105"/>
        <item x="327"/>
        <item x="169"/>
        <item x="345"/>
        <item x="248"/>
        <item x="87"/>
        <item x="238"/>
        <item x="134"/>
        <item x="338"/>
        <item x="0"/>
        <item x="307"/>
        <item x="81"/>
        <item x="352"/>
        <item x="231"/>
        <item x="164"/>
        <item x="40"/>
        <item x="183"/>
        <item x="41"/>
        <item x="91"/>
        <item x="287"/>
        <item x="217"/>
        <item x="143"/>
        <item x="334"/>
        <item x="282"/>
        <item x="292"/>
        <item x="267"/>
        <item x="47"/>
        <item x="95"/>
        <item x="237"/>
        <item x="155"/>
        <item x="302"/>
        <item x="55"/>
        <item x="16"/>
        <item x="256"/>
        <item x="88"/>
        <item x="298"/>
        <item x="236"/>
        <item x="361"/>
        <item x="182"/>
        <item x="84"/>
        <item x="249"/>
        <item x="377"/>
        <item x="402"/>
        <item x="277"/>
        <item x="250"/>
        <item x="281"/>
        <item x="43"/>
        <item x="90"/>
        <item x="401"/>
        <item x="395"/>
        <item x="427"/>
        <item x="49"/>
        <item x="416"/>
        <item x="108"/>
        <item x="244"/>
        <item x="20"/>
        <item x="58"/>
        <item x="52"/>
        <item x="319"/>
        <item x="435"/>
        <item x="432"/>
        <item x="215"/>
        <item x="170"/>
        <item x="429"/>
        <item x="156"/>
        <item x="271"/>
        <item x="166"/>
        <item x="294"/>
        <item x="240"/>
        <item x="98"/>
        <item x="117"/>
        <item x="207"/>
        <item x="3"/>
        <item x="340"/>
        <item x="131"/>
        <item x="176"/>
        <item x="12"/>
        <item x="33"/>
        <item x="322"/>
        <item x="305"/>
        <item x="79"/>
        <item x="434"/>
        <item x="260"/>
        <item x="403"/>
        <item x="162"/>
        <item x="104"/>
        <item x="350"/>
        <item x="241"/>
        <item x="60"/>
        <item x="5"/>
        <item x="181"/>
        <item x="141"/>
        <item x="328"/>
        <item x="101"/>
        <item x="369"/>
        <item x="64"/>
        <item x="370"/>
        <item x="148"/>
        <item x="89"/>
        <item x="142"/>
        <item x="257"/>
        <item x="374"/>
        <item x="404"/>
        <item x="368"/>
        <item x="384"/>
        <item x="235"/>
        <item x="397"/>
        <item x="227"/>
        <item x="202"/>
        <item x="316"/>
        <item x="74"/>
        <item x="392"/>
        <item x="310"/>
        <item x="68"/>
        <item x="51"/>
        <item x="159"/>
        <item x="132"/>
        <item x="326"/>
        <item x="299"/>
        <item x="113"/>
        <item x="121"/>
        <item x="380"/>
        <item x="72"/>
        <item x="321"/>
        <item x="356"/>
        <item x="407"/>
        <item x="413"/>
        <item x="197"/>
        <item x="226"/>
        <item x="371"/>
        <item x="154"/>
        <item x="24"/>
        <item x="7"/>
        <item x="208"/>
        <item x="333"/>
        <item x="94"/>
        <item x="274"/>
        <item x="399"/>
        <item x="165"/>
        <item x="127"/>
        <item x="209"/>
        <item x="109"/>
        <item x="424"/>
        <item x="270"/>
        <item x="147"/>
        <item x="272"/>
        <item x="110"/>
        <item x="314"/>
        <item x="253"/>
        <item x="280"/>
        <item x="6"/>
        <item x="252"/>
        <item x="187"/>
        <item x="31"/>
        <item x="151"/>
        <item x="335"/>
        <item x="53"/>
        <item x="283"/>
        <item x="362"/>
        <item x="317"/>
        <item x="70"/>
        <item x="114"/>
        <item x="222"/>
        <item x="2"/>
        <item x="323"/>
        <item x="196"/>
        <item x="245"/>
        <item x="27"/>
        <item x="150"/>
        <item x="243"/>
        <item x="178"/>
        <item x="126"/>
        <item x="273"/>
        <item x="262"/>
        <item x="275"/>
        <item x="8"/>
        <item x="288"/>
        <item x="336"/>
        <item x="116"/>
        <item x="163"/>
        <item x="34"/>
        <item x="320"/>
        <item x="120"/>
        <item x="258"/>
        <item x="337"/>
        <item x="44"/>
        <item x="85"/>
        <item x="311"/>
        <item x="394"/>
        <item x="220"/>
        <item x="221"/>
        <item x="355"/>
        <item x="11"/>
        <item x="408"/>
        <item x="193"/>
        <item x="330"/>
        <item x="48"/>
        <item x="54"/>
        <item x="419"/>
        <item x="351"/>
        <item x="358"/>
        <item x="204"/>
        <item x="38"/>
        <item x="313"/>
        <item x="306"/>
        <item x="190"/>
        <item x="300"/>
        <item x="158"/>
        <item x="145"/>
        <item x="152"/>
        <item x="29"/>
        <item x="373"/>
        <item x="216"/>
        <item x="405"/>
        <item x="301"/>
        <item x="157"/>
        <item x="387"/>
        <item x="56"/>
        <item x="86"/>
        <item x="293"/>
        <item x="189"/>
        <item x="360"/>
        <item x="188"/>
        <item x="379"/>
        <item x="112"/>
        <item x="122"/>
        <item t="default"/>
      </items>
    </pivotField>
    <pivotField axis="axisRow" subtotalTop="0" showAll="0" sortType="descending">
      <items count="21">
        <item x="19"/>
        <item x="15"/>
        <item x="18"/>
        <item x="12"/>
        <item x="0"/>
        <item x="3"/>
        <item x="9"/>
        <item x="2"/>
        <item x="1"/>
        <item x="5"/>
        <item x="10"/>
        <item x="16"/>
        <item x="11"/>
        <item x="6"/>
        <item x="7"/>
        <item x="14"/>
        <item x="8"/>
        <item x="13"/>
        <item x="17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numFmtId="165" subtotalTop="0" showAll="0"/>
    <pivotField dataField="1" numFmtId="9" subtotalTop="0" showAll="0"/>
    <pivotField subtotalTop="0" showAll="0"/>
    <pivotField numFmtId="14" subtotalTop="0" showAll="0"/>
    <pivotField subtotalTop="0" showAll="0"/>
    <pivotField numFmtId="1" subtotalTop="0" showAll="0"/>
    <pivotField subtotalTop="0" showAll="0"/>
    <pivotField subtotalTop="0" showAll="0"/>
    <pivotField subtotalTop="0" showAll="0"/>
    <pivotField subtotalTop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20">
    <i>
      <x v="10"/>
    </i>
    <i>
      <x v="18"/>
    </i>
    <i>
      <x v="7"/>
    </i>
    <i>
      <x v="3"/>
    </i>
    <i>
      <x v="12"/>
    </i>
    <i>
      <x/>
    </i>
    <i>
      <x v="14"/>
    </i>
    <i>
      <x v="13"/>
    </i>
    <i>
      <x v="9"/>
    </i>
    <i>
      <x v="1"/>
    </i>
    <i>
      <x v="4"/>
    </i>
    <i>
      <x v="8"/>
    </i>
    <i>
      <x v="2"/>
    </i>
    <i>
      <x v="6"/>
    </i>
    <i>
      <x v="11"/>
    </i>
    <i>
      <x v="15"/>
    </i>
    <i>
      <x v="16"/>
    </i>
    <i>
      <x v="5"/>
    </i>
    <i>
      <x v="19"/>
    </i>
    <i>
      <x v="17"/>
    </i>
  </rowItems>
  <colItems count="1">
    <i/>
  </colItems>
  <dataFields count="1">
    <dataField name="Среднее по полю Выгода для клиента" fld="10" subtotal="average" baseField="0" baseItem="0" numFmtId="9"/>
  </dataFields>
  <formats count="1">
    <format dxfId="29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39C8C-25AA-5A45-BA3E-70F0992B9F72}" name="Сводная таблица24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14">
    <pivotField dataField="1" showAll="0"/>
    <pivotField showAll="0"/>
    <pivotField showAll="0"/>
    <pivotField showAll="0"/>
    <pivotField numFmtId="164" showAll="0"/>
    <pivotField showAll="0"/>
    <pivotField axis="axisRow" showAll="0" sortType="descending">
      <items count="6">
        <item x="1"/>
        <item x="2"/>
        <item x="4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 v="1"/>
    </i>
    <i>
      <x v="3"/>
    </i>
    <i>
      <x v="4"/>
    </i>
    <i>
      <x v="2"/>
    </i>
    <i>
      <x/>
    </i>
    <i t="grand">
      <x/>
    </i>
  </rowItems>
  <colItems count="1">
    <i/>
  </colItems>
  <dataFields count="1">
    <dataField name="Количество по полю id клиента" fld="0" subtotal="count" showDataAs="percentOfTotal" baseField="0" baseItem="0" numFmtId="10"/>
  </dataFields>
  <formats count="2">
    <format dxfId="14">
      <pivotArea outline="0" collapsedLevelsAreSubtotals="1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_покупки" xr10:uid="{18E86747-F148-194E-93A1-F7C68FC607A2}" sourceName="магазин покупки">
  <pivotTables>
    <pivotTable tabId="6" name="Сводная таблица21"/>
  </pivotTables>
  <data>
    <tabular pivotCacheId="500860418">
      <items count="20">
        <i x="19" s="1"/>
        <i x="15" s="1"/>
        <i x="18" s="1"/>
        <i x="12" s="1"/>
        <i x="0" s="1"/>
        <i x="3" s="1"/>
        <i x="9" s="1"/>
        <i x="2" s="1"/>
        <i x="1" s="1"/>
        <i x="5"/>
        <i x="10" s="1"/>
        <i x="16" s="1"/>
        <i x="11" s="1"/>
        <i x="6" s="1"/>
        <i x="7" s="1"/>
        <i x="14" s="1"/>
        <i x="8" s="1"/>
        <i x="13" s="1"/>
        <i x="17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" xr10:uid="{C405ACE8-5758-6F48-909A-04C7EE71B0C3}" sourceName="Категория">
  <pivotTables>
    <pivotTable tabId="13" name="Сводная таблица28"/>
    <pivotTable tabId="14" name="Сводная таблица29"/>
  </pivotTables>
  <data>
    <tabular pivotCacheId="500860418">
      <items count="20">
        <i x="9"/>
        <i x="19"/>
        <i x="17" s="1"/>
        <i x="7"/>
        <i x="18"/>
        <i x="3"/>
        <i x="15"/>
        <i x="10"/>
        <i x="4"/>
        <i x="2"/>
        <i x="13"/>
        <i x="6"/>
        <i x="0"/>
        <i x="5"/>
        <i x="1"/>
        <i x="11"/>
        <i x="12"/>
        <i x="16"/>
        <i x="8"/>
        <i x="14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оставщик" xr10:uid="{517FBD22-433E-1E47-B28B-EFBB06303FC7}" sourceName="поставщик">
  <pivotTables>
    <pivotTable tabId="13" name="Сводная таблица28"/>
    <pivotTable tabId="14" name="Сводная таблица29"/>
  </pivotTables>
  <data>
    <tabular pivotCacheId="500860418">
      <items count="78">
        <i x="35" s="1"/>
        <i x="66" s="1"/>
        <i x="27" s="1"/>
        <i x="70" s="1"/>
        <i x="30" s="1" nd="1"/>
        <i x="10" s="1" nd="1"/>
        <i x="68" s="1" nd="1"/>
        <i x="55" s="1" nd="1"/>
        <i x="52" s="1" nd="1"/>
        <i x="60" s="1" nd="1"/>
        <i x="53" s="1" nd="1"/>
        <i x="36" s="1" nd="1"/>
        <i x="20" s="1" nd="1"/>
        <i x="3" s="1" nd="1"/>
        <i x="74" s="1" nd="1"/>
        <i x="56" s="1" nd="1"/>
        <i x="38" s="1" nd="1"/>
        <i x="28" s="1" nd="1"/>
        <i x="41" s="1" nd="1"/>
        <i x="42" s="1" nd="1"/>
        <i x="4" s="1" nd="1"/>
        <i x="1" s="1" nd="1"/>
        <i x="51" s="1" nd="1"/>
        <i x="17" s="1" nd="1"/>
        <i x="31" s="1" nd="1"/>
        <i x="19" s="1" nd="1"/>
        <i x="6" s="1" nd="1"/>
        <i x="71" s="1" nd="1"/>
        <i x="15" s="1" nd="1"/>
        <i x="34" s="1" nd="1"/>
        <i x="61" s="1" nd="1"/>
        <i x="25" s="1" nd="1"/>
        <i x="40" s="1" nd="1"/>
        <i x="16" s="1" nd="1"/>
        <i x="46" s="1" nd="1"/>
        <i x="0" s="1" nd="1"/>
        <i x="23" s="1" nd="1"/>
        <i x="29" s="1" nd="1"/>
        <i x="9" s="1" nd="1"/>
        <i x="58" s="1" nd="1"/>
        <i x="45" s="1" nd="1"/>
        <i x="57" s="1" nd="1"/>
        <i x="54" s="1" nd="1"/>
        <i x="12" s="1" nd="1"/>
        <i x="32" s="1" nd="1"/>
        <i x="69" s="1" nd="1"/>
        <i x="26" s="1" nd="1"/>
        <i x="75" s="1" nd="1"/>
        <i x="64" s="1" nd="1"/>
        <i x="11" s="1" nd="1"/>
        <i x="37" s="1" nd="1"/>
        <i x="47" s="1" nd="1"/>
        <i x="48" s="1" nd="1"/>
        <i x="67" s="1" nd="1"/>
        <i x="65" s="1" nd="1"/>
        <i x="5" s="1" nd="1"/>
        <i x="50" s="1" nd="1"/>
        <i x="24" s="1" nd="1"/>
        <i x="73" s="1" nd="1"/>
        <i x="39" s="1" nd="1"/>
        <i x="43" s="1" nd="1"/>
        <i x="18" s="1" nd="1"/>
        <i x="13" s="1" nd="1"/>
        <i x="33" s="1" nd="1"/>
        <i x="2" s="1" nd="1"/>
        <i x="72" s="1" nd="1"/>
        <i x="63" s="1" nd="1"/>
        <i x="76" s="1" nd="1"/>
        <i x="8" s="1" nd="1"/>
        <i x="62" s="1" nd="1"/>
        <i x="7" s="1" nd="1"/>
        <i x="44" s="1" nd="1"/>
        <i x="14" s="1" nd="1"/>
        <i x="59" s="1" nd="1"/>
        <i x="21" s="1" nd="1"/>
        <i x="22" s="1" nd="1"/>
        <i x="49" s="1" nd="1"/>
        <i x="7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агазин покупки 1" xr10:uid="{F9314AF5-EB87-4043-BEC8-48E421989F79}" cache="Срез_магазин_покупки" caption="магазин покупки" rowHeight="230716"/>
  <slicer name="Категория 1" xr10:uid="{65730339-53F6-944A-9E96-1D9B0FC2F767}" cache="Срез_Категория" caption="Категория" rowHeight="230716"/>
  <slicer name="поставщик" xr10:uid="{354C0AAC-2481-3E46-B6F2-65DEB0E7B9A3}" cache="Срез_поставщик" caption="поставщик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Категория" xr10:uid="{A9B9FA1F-4602-FE48-A0B8-0D4115D835BB}" cache="Срез_Категория" caption="Категория" rowHeight="230716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магазин покупки" xr10:uid="{AA1596D3-3E29-4343-9BFA-D220565398D6}" cache="Срез_магазин_покупки" caption="магазин покупки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DA044F-AF3C-1F45-8D22-EA82EA57C0C2}" name="Продажи" displayName="Продажи" ref="A1:P1001" totalsRowShown="0" headerRowDxfId="28" headerRowBorderDxfId="27" tableBorderDxfId="26">
  <autoFilter ref="A1:P1001" xr:uid="{ABDA044F-AF3C-1F45-8D22-EA82EA57C0C2}"/>
  <tableColumns count="16">
    <tableColumn id="1" xr3:uid="{C2C774BE-D5B8-A145-AE8B-E48522DCC267}" name="id чека"/>
    <tableColumn id="2" xr3:uid="{ED688758-1A67-C644-A7E2-EA66DA77EE96}" name="id товара"/>
    <tableColumn id="3" xr3:uid="{0D035EBB-6DB2-114F-9B95-C85483EF62B0}" name="цена за шт в рублях"/>
    <tableColumn id="4" xr3:uid="{6F0D0222-BEA5-A542-AD72-E8612D578F20}" name="кол-во штук в чеке"/>
    <tableColumn id="5" xr3:uid="{230D52D8-C1E1-9C47-88A8-68D8666C805C}" name="сумма чека"/>
    <tableColumn id="6" xr3:uid="{EAE706C3-0464-194D-AAB1-F2CBAA8C9902}" name="дата создания чека" dataDxfId="25"/>
    <tableColumn id="7" xr3:uid="{9015A6CA-06BB-544C-947E-EF4B313F3010}" name="магазин покупки"/>
    <tableColumn id="8" xr3:uid="{4004B57B-40E3-C348-8306-9DF4C1F2C01D}" name="id клиента"/>
    <tableColumn id="9" xr3:uid="{DB9EA3B3-CB20-BA41-9BAF-89CF3DE2F1FD}" name="Категория" dataDxfId="24">
      <calculatedColumnFormula>VLOOKUP(B2,товар!$A$1:$C$433,2,FALSE)</calculatedColumnFormula>
    </tableColumn>
    <tableColumn id="12" xr3:uid="{41660301-BC6D-7847-9EB1-8CAC3DAF4617}" name="Средняя цена в категории за шт" dataDxfId="23">
      <calculatedColumnFormula>AVERAGEIF($I$2:$I$1001,I2,$C$2:$C$1001)</calculatedColumnFormula>
    </tableColumn>
    <tableColumn id="11" xr3:uid="{4DE15D6F-8B73-4A4D-B629-8C709F0D340E}" name="Выгода для клиента" dataCellStyle="Процентный">
      <calculatedColumnFormula>C2/J2-1</calculatedColumnFormula>
    </tableColumn>
    <tableColumn id="10" xr3:uid="{7971E68A-82C0-7C44-A811-2F40CDAB91F6}" name="поставщик" dataDxfId="22">
      <calculatedColumnFormula>VLOOKUP(B2,товар!$A$1:$C$433,3,FALSE)</calculatedColumnFormula>
    </tableColumn>
    <tableColumn id="13" xr3:uid="{BFD03100-7FAC-3746-8366-9199BADB3F86}" name="Дата регистрации клиента" dataDxfId="21">
      <calculatedColumnFormula>VLOOKUP(H2,клиенты!$A$1:$G$435,5,0)</calculatedColumnFormula>
    </tableColumn>
    <tableColumn id="14" xr3:uid="{3F23F135-0B27-7047-99A8-F26E46552CA3}" name="кол-во дней с момент арегистрации" dataDxfId="20">
      <calculatedColumnFormula>F2-M2</calculatedColumnFormula>
    </tableColumn>
    <tableColumn id="15" xr3:uid="{95B6108D-C1FC-FF44-AB1F-23183968AAB1}" name="Время жизни клиента" dataDxfId="19">
      <calculatedColumnFormula>DATEDIF(M2,TODAY(),"m")</calculatedColumnFormula>
    </tableColumn>
    <tableColumn id="18" xr3:uid="{C0FF6BED-9400-FC41-B6B2-EEF8F4C101FA}" name="страна" dataDxfId="18">
      <calculatedColumnFormula>VLOOKUP(H2,клиенты!$A$2:$J$435,7,0)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DBE3A0-1FA2-134B-87CF-A80EE2C69A8E}" name="Товары" displayName="Товары" ref="A1:C433" totalsRowShown="0" headerRowDxfId="17" headerRowBorderDxfId="16" tableBorderDxfId="15">
  <autoFilter ref="A1:C433" xr:uid="{CADBE3A0-1FA2-134B-87CF-A80EE2C69A8E}"/>
  <tableColumns count="3">
    <tableColumn id="1" xr3:uid="{FFBE6E23-EEEB-3C4A-A773-EA4A1D8E3811}" name="id товара"/>
    <tableColumn id="2" xr3:uid="{05E96FDC-5213-104C-9D26-B68CEFFD2C7B}" name="категория товара"/>
    <tableColumn id="3" xr3:uid="{E25C5D4E-357F-9549-AB4D-BB5FB8A22444}" name="поставщик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2A278-34C2-FE48-B211-D1B8D0AA31DA}" name="Таблица3" displayName="Таблица3" ref="A1:N435" totalsRowShown="0" headerRowDxfId="12" headerRowBorderDxfId="11" tableBorderDxfId="10">
  <autoFilter ref="A1:N435" xr:uid="{5FD2A278-34C2-FE48-B211-D1B8D0AA31DA}"/>
  <tableColumns count="14">
    <tableColumn id="1" xr3:uid="{8407FEC0-3329-7842-8E8B-640C07A8C918}" name="id клиента"/>
    <tableColumn id="2" xr3:uid="{835A7967-CD45-8B45-B802-1CD150B7BDF8}" name="номер телефона клиента"/>
    <tableColumn id="3" xr3:uid="{B3E45D7C-0F99-5C4B-A5E1-66DAF3B2C6AD}" name="ФИО"/>
    <tableColumn id="4" xr3:uid="{C50C9FE8-83D9-E540-BF1D-9C2999D8C3A3}" name="Программа лояльности клиента"/>
    <tableColumn id="5" xr3:uid="{0123CB95-3064-544C-9430-07C860AEE82D}" name="Дата регистрации клиента" dataDxfId="9"/>
    <tableColumn id="6" xr3:uid="{D8791272-A48B-BE44-BD10-F6F2873E553E}" name="Коды телефона" dataDxfId="8">
      <calculatedColumnFormula>LEFT(B2,LEN(B2)-13)</calculatedColumnFormula>
    </tableColumn>
    <tableColumn id="9" xr3:uid="{936F520D-2AF5-ED44-BBB4-729082E99153}" name="Страна клиента" dataDxfId="7">
      <calculatedColumnFormula>_xlfn.XLOOKUP(F2,'коды стран'!$B$2:$B$7,'коды стран'!$A$2:$A$7,"не найдено",FALSE)</calculatedColumnFormula>
    </tableColumn>
    <tableColumn id="7" xr3:uid="{CA94C8ED-5097-EC4D-9530-4D97B29746CC}" name="Имя" dataDxfId="6">
      <calculatedColumnFormula>LEFT(C2,FIND(" ",C2)-1)</calculatedColumnFormula>
    </tableColumn>
    <tableColumn id="8" xr3:uid="{3CDC6925-0A42-0C42-99F8-D4BB6D0C7266}" name="Отчетство" dataDxfId="5">
      <calculatedColumnFormula>MID(C2,FIND(" ",C2)+1,FIND(" ",C2,FIND(" ",C2)+1)-FIND(" ",C2)-1)</calculatedColumnFormula>
    </tableColumn>
    <tableColumn id="10" xr3:uid="{F632B231-3AA6-B04A-ACB0-F7DDCDA0BADD}" name="фамилия" dataDxfId="4">
      <calculatedColumnFormula>RIGHT(C2,LEN(C2)-FIND(" ", C2, FIND(" ", C2)+1))</calculatedColumnFormula>
    </tableColumn>
    <tableColumn id="12" xr3:uid="{10AF8245-DC59-AA4C-8E00-B2CAD028C660}" name="формат имени" dataDxfId="3">
      <calculatedColumnFormula>IF(OR(COUNTIF(H2,"*ов"),COUNTIF(H2,"*ова"),COUNTIF(H2,"*ев"),COUNTIF(H2,"*ева"),COUNTIF(H2,"*ин"),COUNTIF(H2,"*ина")),"ФИО","ИОФ")</calculatedColumnFormula>
    </tableColumn>
    <tableColumn id="13" xr3:uid="{5C021521-AE46-7E4F-AB10-A800011CB9BB}" name="переворот" dataDxfId="2">
      <calculatedColumnFormula>IF(K2="ФИО", I2 &amp; " " &amp; J2 &amp; " " &amp;H2, C2)</calculatedColumnFormula>
    </tableColumn>
    <tableColumn id="14" xr3:uid="{A364F61A-5C48-0848-9BD5-2EE2A4215678}" name="формат отчества" dataDxfId="1">
      <calculatedColumnFormula>IF(OR(COUNTIF(H2,"*вич"),COUNTIF(H2,"*вна")),"ОИФ","ИОФ")</calculatedColumnFormula>
    </tableColumn>
    <tableColumn id="15" xr3:uid="{64A15138-5BB1-D240-BCEE-6CCAD6D2C574}" name="Переворот по отчеству" dataDxfId="0">
      <calculatedColumnFormula>IF(M2="ОИФ",J2 &amp; " " &amp; H2 &amp; " " &amp;I2, C2)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2F9B-FBD5-4648-932F-65C6D3263094}">
  <dimension ref="C2:N45"/>
  <sheetViews>
    <sheetView showGridLines="0" topLeftCell="A4" workbookViewId="0">
      <selection activeCell="F6" sqref="F6:F18"/>
    </sheetView>
  </sheetViews>
  <sheetFormatPr baseColWidth="10" defaultRowHeight="16" x14ac:dyDescent="0.2"/>
  <cols>
    <col min="1" max="1" width="10.83203125" style="2"/>
    <col min="2" max="2" width="5.33203125" style="2" customWidth="1"/>
    <col min="3" max="3" width="61" style="2" customWidth="1"/>
    <col min="4" max="4" width="3.33203125" style="2" bestFit="1" customWidth="1"/>
    <col min="5" max="5" width="48.1640625" style="2" bestFit="1" customWidth="1"/>
    <col min="6" max="6" width="93.1640625" style="2" bestFit="1" customWidth="1"/>
    <col min="7" max="7" width="13.5" style="2" bestFit="1" customWidth="1"/>
    <col min="8" max="8" width="57.33203125" style="2" bestFit="1" customWidth="1"/>
    <col min="9" max="9" width="54.6640625" style="2" customWidth="1"/>
    <col min="10" max="10" width="46.1640625" style="2" bestFit="1" customWidth="1"/>
    <col min="11" max="12" width="10.83203125" style="2"/>
    <col min="13" max="13" width="56.6640625" style="2" bestFit="1" customWidth="1"/>
    <col min="14" max="14" width="35.5" style="2" bestFit="1" customWidth="1"/>
    <col min="15" max="17" width="10.83203125" style="2"/>
    <col min="18" max="18" width="25.6640625" style="2" bestFit="1" customWidth="1"/>
    <col min="19" max="16384" width="10.83203125" style="2"/>
  </cols>
  <sheetData>
    <row r="2" spans="3:13" ht="17" thickBot="1" x14ac:dyDescent="0.25"/>
    <row r="3" spans="3:13" ht="22" thickBot="1" x14ac:dyDescent="0.3">
      <c r="C3" s="13" t="s">
        <v>833</v>
      </c>
    </row>
    <row r="4" spans="3:13" ht="19" x14ac:dyDescent="0.25">
      <c r="C4" s="14" t="s">
        <v>832</v>
      </c>
    </row>
    <row r="5" spans="3:13" ht="17" thickBot="1" x14ac:dyDescent="0.25"/>
    <row r="6" spans="3:13" x14ac:dyDescent="0.2">
      <c r="C6" s="10" t="s">
        <v>823</v>
      </c>
      <c r="D6" s="10" t="s">
        <v>831</v>
      </c>
      <c r="E6" s="10" t="s">
        <v>824</v>
      </c>
      <c r="F6" s="12" t="s">
        <v>828</v>
      </c>
      <c r="G6" s="4"/>
      <c r="I6" s="4"/>
      <c r="J6" s="4"/>
    </row>
    <row r="7" spans="3:13" x14ac:dyDescent="0.2">
      <c r="C7" s="38" t="s">
        <v>804</v>
      </c>
      <c r="D7" s="11">
        <v>1</v>
      </c>
      <c r="E7" s="24" t="s">
        <v>805</v>
      </c>
      <c r="F7" s="37" t="s">
        <v>1329</v>
      </c>
      <c r="G7" s="7"/>
    </row>
    <row r="8" spans="3:13" x14ac:dyDescent="0.2">
      <c r="C8" s="8"/>
      <c r="D8" s="8">
        <v>2</v>
      </c>
      <c r="E8" s="25" t="s">
        <v>825</v>
      </c>
      <c r="F8" s="28" t="s">
        <v>878</v>
      </c>
      <c r="G8" s="7"/>
    </row>
    <row r="9" spans="3:13" x14ac:dyDescent="0.2">
      <c r="C9" s="9"/>
      <c r="D9" s="9">
        <v>3</v>
      </c>
      <c r="E9" s="26" t="s">
        <v>829</v>
      </c>
      <c r="F9" s="28" t="s">
        <v>877</v>
      </c>
      <c r="G9" s="7"/>
    </row>
    <row r="10" spans="3:13" x14ac:dyDescent="0.2">
      <c r="C10" s="38" t="s">
        <v>808</v>
      </c>
      <c r="D10" s="11">
        <v>4</v>
      </c>
      <c r="E10" s="36" t="s">
        <v>826</v>
      </c>
      <c r="F10" s="37" t="s">
        <v>1328</v>
      </c>
      <c r="G10" s="7"/>
    </row>
    <row r="11" spans="3:13" x14ac:dyDescent="0.2">
      <c r="C11" s="9"/>
      <c r="D11" s="9">
        <v>5</v>
      </c>
      <c r="E11" s="35" t="s">
        <v>822</v>
      </c>
      <c r="F11" s="28" t="s">
        <v>880</v>
      </c>
      <c r="G11" s="7"/>
      <c r="J11" s="4"/>
    </row>
    <row r="12" spans="3:13" x14ac:dyDescent="0.2">
      <c r="C12" s="38" t="s">
        <v>806</v>
      </c>
      <c r="D12" s="11">
        <v>6</v>
      </c>
      <c r="E12" s="36" t="s">
        <v>830</v>
      </c>
      <c r="F12" s="28" t="s">
        <v>874</v>
      </c>
      <c r="G12" s="7"/>
      <c r="J12" s="4"/>
    </row>
    <row r="13" spans="3:13" x14ac:dyDescent="0.2">
      <c r="C13" s="9"/>
      <c r="D13" s="9">
        <v>7</v>
      </c>
      <c r="E13" s="35" t="s">
        <v>812</v>
      </c>
      <c r="F13" s="28" t="s">
        <v>876</v>
      </c>
      <c r="G13" s="7"/>
      <c r="J13" s="4"/>
    </row>
    <row r="14" spans="3:13" x14ac:dyDescent="0.2">
      <c r="C14" s="40" t="s">
        <v>807</v>
      </c>
      <c r="D14" s="8">
        <v>8</v>
      </c>
      <c r="E14" s="25" t="s">
        <v>814</v>
      </c>
      <c r="F14" s="28" t="s">
        <v>863</v>
      </c>
      <c r="G14" s="7"/>
      <c r="J14" s="4"/>
      <c r="M14" s="4"/>
    </row>
    <row r="15" spans="3:13" x14ac:dyDescent="0.2">
      <c r="C15" s="8"/>
      <c r="D15" s="8">
        <v>9</v>
      </c>
      <c r="E15" s="32" t="s">
        <v>860</v>
      </c>
      <c r="F15" s="28" t="s">
        <v>862</v>
      </c>
      <c r="G15" s="7"/>
      <c r="H15" s="4"/>
      <c r="J15" s="4"/>
      <c r="M15" s="4"/>
    </row>
    <row r="16" spans="3:13" x14ac:dyDescent="0.2">
      <c r="C16" s="8"/>
      <c r="D16" s="8">
        <v>10</v>
      </c>
      <c r="E16" s="31" t="s">
        <v>827</v>
      </c>
      <c r="F16" s="28" t="s">
        <v>872</v>
      </c>
      <c r="G16" s="7"/>
      <c r="H16" s="4"/>
      <c r="J16" s="4"/>
      <c r="M16" s="4"/>
    </row>
    <row r="17" spans="3:14" x14ac:dyDescent="0.2">
      <c r="C17" s="8"/>
      <c r="D17" s="8">
        <v>11</v>
      </c>
      <c r="E17" s="31" t="s">
        <v>820</v>
      </c>
      <c r="F17" s="37" t="s">
        <v>1327</v>
      </c>
      <c r="G17" s="7"/>
      <c r="H17" s="4"/>
      <c r="J17" s="4"/>
      <c r="M17" s="4"/>
    </row>
    <row r="18" spans="3:14" ht="17" thickBot="1" x14ac:dyDescent="0.25">
      <c r="C18" s="9"/>
      <c r="D18" s="9">
        <v>12</v>
      </c>
      <c r="E18" s="35" t="s">
        <v>821</v>
      </c>
      <c r="F18" s="34" t="s">
        <v>871</v>
      </c>
      <c r="G18" s="7"/>
      <c r="H18" s="4"/>
      <c r="J18" s="4"/>
      <c r="M18" s="4"/>
    </row>
    <row r="19" spans="3:14" ht="17" thickBot="1" x14ac:dyDescent="0.25">
      <c r="G19" s="7"/>
      <c r="H19" s="4"/>
    </row>
    <row r="20" spans="3:14" x14ac:dyDescent="0.2">
      <c r="C20" s="3" t="s">
        <v>809</v>
      </c>
      <c r="D20" s="4"/>
      <c r="J20" s="4"/>
    </row>
    <row r="21" spans="3:14" x14ac:dyDescent="0.2">
      <c r="C21" s="5" t="s">
        <v>810</v>
      </c>
      <c r="J21" s="4"/>
    </row>
    <row r="22" spans="3:14" x14ac:dyDescent="0.2">
      <c r="C22" s="5" t="s">
        <v>811</v>
      </c>
      <c r="F22" s="17"/>
      <c r="J22" s="4"/>
      <c r="M22" s="4"/>
      <c r="N22" s="4"/>
    </row>
    <row r="23" spans="3:14" x14ac:dyDescent="0.2">
      <c r="C23" s="5" t="s">
        <v>813</v>
      </c>
      <c r="F23" s="17"/>
    </row>
    <row r="24" spans="3:14" x14ac:dyDescent="0.2">
      <c r="C24" s="5" t="s">
        <v>815</v>
      </c>
      <c r="F24" s="17"/>
      <c r="M24" s="4"/>
      <c r="N24" s="4"/>
    </row>
    <row r="25" spans="3:14" x14ac:dyDescent="0.2">
      <c r="C25" s="5" t="s">
        <v>816</v>
      </c>
      <c r="F25" s="17"/>
    </row>
    <row r="26" spans="3:14" x14ac:dyDescent="0.2">
      <c r="C26" s="5" t="s">
        <v>817</v>
      </c>
      <c r="F26" s="17"/>
      <c r="M26" s="41"/>
      <c r="N26" s="41"/>
    </row>
    <row r="27" spans="3:14" x14ac:dyDescent="0.2">
      <c r="C27" s="5" t="s">
        <v>818</v>
      </c>
      <c r="F27" s="17"/>
      <c r="N27" s="4"/>
    </row>
    <row r="28" spans="3:14" ht="17" thickBot="1" x14ac:dyDescent="0.25">
      <c r="C28" s="6" t="s">
        <v>819</v>
      </c>
      <c r="F28" s="17"/>
      <c r="N28" s="4"/>
    </row>
    <row r="29" spans="3:14" x14ac:dyDescent="0.2">
      <c r="F29" s="17"/>
      <c r="N29" s="4"/>
    </row>
    <row r="30" spans="3:14" x14ac:dyDescent="0.2">
      <c r="F30" s="17"/>
    </row>
    <row r="31" spans="3:14" x14ac:dyDescent="0.2">
      <c r="F31" s="17"/>
      <c r="N31" s="4"/>
    </row>
    <row r="32" spans="3:14" x14ac:dyDescent="0.2">
      <c r="F32" s="17"/>
    </row>
    <row r="33" spans="6:6" x14ac:dyDescent="0.2">
      <c r="F33" s="17"/>
    </row>
    <row r="34" spans="6:6" x14ac:dyDescent="0.2">
      <c r="F34" s="17"/>
    </row>
    <row r="35" spans="6:6" x14ac:dyDescent="0.2">
      <c r="F35" s="17"/>
    </row>
    <row r="36" spans="6:6" x14ac:dyDescent="0.2">
      <c r="F36" s="17"/>
    </row>
    <row r="37" spans="6:6" x14ac:dyDescent="0.2">
      <c r="F37" s="17"/>
    </row>
    <row r="38" spans="6:6" x14ac:dyDescent="0.2">
      <c r="F38" s="17"/>
    </row>
    <row r="39" spans="6:6" x14ac:dyDescent="0.2">
      <c r="F39" s="17"/>
    </row>
    <row r="40" spans="6:6" x14ac:dyDescent="0.2">
      <c r="F40" s="17"/>
    </row>
    <row r="41" spans="6:6" x14ac:dyDescent="0.2">
      <c r="F41" s="17"/>
    </row>
    <row r="42" spans="6:6" x14ac:dyDescent="0.2">
      <c r="F42" s="17"/>
    </row>
    <row r="43" spans="6:6" x14ac:dyDescent="0.2">
      <c r="F43" s="17"/>
    </row>
    <row r="44" spans="6:6" x14ac:dyDescent="0.2">
      <c r="F44" s="17"/>
    </row>
    <row r="45" spans="6:6" x14ac:dyDescent="0.2">
      <c r="F45" s="17"/>
    </row>
  </sheetData>
  <mergeCells count="1">
    <mergeCell ref="M26:N2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opLeftCell="M1" workbookViewId="0">
      <selection activeCell="J2" sqref="J2"/>
    </sheetView>
  </sheetViews>
  <sheetFormatPr baseColWidth="10" defaultColWidth="8.83203125" defaultRowHeight="15" x14ac:dyDescent="0.2"/>
  <cols>
    <col min="1" max="1" width="8.83203125" customWidth="1"/>
    <col min="2" max="2" width="10.5" customWidth="1"/>
    <col min="3" max="3" width="18.6640625" customWidth="1"/>
    <col min="4" max="4" width="17.83203125" customWidth="1"/>
    <col min="5" max="5" width="12.5" customWidth="1"/>
    <col min="6" max="6" width="18.33203125" customWidth="1"/>
    <col min="7" max="7" width="20.1640625" bestFit="1" customWidth="1"/>
    <col min="8" max="8" width="11.6640625" customWidth="1"/>
    <col min="9" max="9" width="14.33203125" bestFit="1" customWidth="1"/>
    <col min="10" max="10" width="32.1640625" bestFit="1" customWidth="1"/>
    <col min="11" max="11" width="22.5" bestFit="1" customWidth="1"/>
    <col min="12" max="12" width="15" bestFit="1" customWidth="1"/>
    <col min="13" max="13" width="27.5" bestFit="1" customWidth="1"/>
    <col min="14" max="14" width="35.5" bestFit="1" customWidth="1"/>
    <col min="15" max="15" width="24" bestFit="1" customWidth="1"/>
    <col min="16" max="16" width="11.5" bestFit="1" customWidth="1"/>
  </cols>
  <sheetData>
    <row r="1" spans="1:16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850</v>
      </c>
      <c r="J1" s="15" t="s">
        <v>851</v>
      </c>
      <c r="K1" s="15" t="s">
        <v>852</v>
      </c>
      <c r="L1" s="15" t="s">
        <v>125</v>
      </c>
      <c r="M1" s="15" t="s">
        <v>800</v>
      </c>
      <c r="N1" s="15" t="s">
        <v>861</v>
      </c>
      <c r="O1" s="15" t="s">
        <v>864</v>
      </c>
      <c r="P1" s="15" t="s">
        <v>868</v>
      </c>
    </row>
    <row r="2" spans="1:16" x14ac:dyDescent="0.2">
      <c r="A2">
        <v>1</v>
      </c>
      <c r="B2">
        <v>300</v>
      </c>
      <c r="C2">
        <v>103</v>
      </c>
      <c r="D2">
        <v>4</v>
      </c>
      <c r="E2">
        <v>412</v>
      </c>
      <c r="F2" s="27">
        <v>45187</v>
      </c>
      <c r="G2" t="s">
        <v>8</v>
      </c>
      <c r="H2">
        <v>315</v>
      </c>
      <c r="I2" t="str">
        <f>VLOOKUP(B2,товар!$A$1:$C$433,2,FALSE)</f>
        <v>Сахар</v>
      </c>
      <c r="J2" s="20">
        <f t="shared" ref="J2:J65" si="0">AVERAGEIF($I$2:$I$1001,I2,$C$2:$C$1001)</f>
        <v>252.76271186440678</v>
      </c>
      <c r="K2" s="21">
        <f t="shared" ref="K2:K65" si="1">C2/J2-1</f>
        <v>-0.59250318514048139</v>
      </c>
      <c r="L2" t="str">
        <f>VLOOKUP(B2,товар!$A$1:$C$433,3,FALSE)</f>
        <v>Продимекс</v>
      </c>
      <c r="M2" s="27">
        <f>VLOOKUP(H2,клиенты!$A$1:$G$435,5,0)</f>
        <v>44747</v>
      </c>
      <c r="N2">
        <f t="shared" ref="N2:N65" si="2">F2-M2</f>
        <v>440</v>
      </c>
      <c r="O2" s="30">
        <f t="shared" ref="O2:O65" ca="1" si="3">DATEDIF(M2,TODAY(),"m")</f>
        <v>27</v>
      </c>
      <c r="P2" t="str">
        <f>VLOOKUP(H2,клиенты!$A$2:$J$435,7,0)</f>
        <v>Узбекистан</v>
      </c>
    </row>
    <row r="3" spans="1:16" x14ac:dyDescent="0.2">
      <c r="A3">
        <v>2</v>
      </c>
      <c r="B3">
        <v>486</v>
      </c>
      <c r="C3">
        <v>296</v>
      </c>
      <c r="D3">
        <v>3</v>
      </c>
      <c r="E3">
        <v>888</v>
      </c>
      <c r="F3" s="27">
        <v>45083</v>
      </c>
      <c r="G3" t="s">
        <v>9</v>
      </c>
      <c r="H3">
        <v>253</v>
      </c>
      <c r="I3" t="str">
        <f>VLOOKUP(B3,товар!$A$1:$C$433,2,FALSE)</f>
        <v>Соль</v>
      </c>
      <c r="J3" s="20">
        <f t="shared" si="0"/>
        <v>264.8679245283019</v>
      </c>
      <c r="K3" s="21">
        <f t="shared" si="1"/>
        <v>0.11753811084200017</v>
      </c>
      <c r="L3" t="str">
        <f>VLOOKUP(B3,товар!$A$1:$C$433,3,FALSE)</f>
        <v>Илецкая</v>
      </c>
      <c r="M3" s="27">
        <f>VLOOKUP(H3,клиенты!$A$1:$G$435,5,0)</f>
        <v>44750</v>
      </c>
      <c r="N3">
        <f t="shared" si="2"/>
        <v>333</v>
      </c>
      <c r="O3" s="30">
        <f t="shared" ca="1" si="3"/>
        <v>26</v>
      </c>
      <c r="P3" t="str">
        <f>VLOOKUP(H3,клиенты!$A$2:$J$435,7,0)</f>
        <v>Беларусь</v>
      </c>
    </row>
    <row r="4" spans="1:16" x14ac:dyDescent="0.2">
      <c r="A4">
        <v>3</v>
      </c>
      <c r="B4">
        <v>76</v>
      </c>
      <c r="C4">
        <v>139</v>
      </c>
      <c r="D4">
        <v>5</v>
      </c>
      <c r="E4">
        <v>695</v>
      </c>
      <c r="F4" s="27">
        <v>45363</v>
      </c>
      <c r="G4" t="s">
        <v>10</v>
      </c>
      <c r="H4">
        <v>12</v>
      </c>
      <c r="I4" t="str">
        <f>VLOOKUP(B4,товар!$A$1:$C$433,2,FALSE)</f>
        <v>Печенье</v>
      </c>
      <c r="J4" s="20">
        <f t="shared" si="0"/>
        <v>283.468085106383</v>
      </c>
      <c r="K4" s="21">
        <f t="shared" si="1"/>
        <v>-0.50964497485551308</v>
      </c>
      <c r="L4" t="str">
        <f>VLOOKUP(B4,товар!$A$1:$C$433,3,FALSE)</f>
        <v>Юбилейное</v>
      </c>
      <c r="M4" s="27">
        <f>VLOOKUP(H4,клиенты!$A$1:$G$435,5,0)</f>
        <v>44842</v>
      </c>
      <c r="N4">
        <f t="shared" si="2"/>
        <v>521</v>
      </c>
      <c r="O4" s="30">
        <f t="shared" ca="1" si="3"/>
        <v>23</v>
      </c>
      <c r="P4" t="str">
        <f>VLOOKUP(H4,клиенты!$A$2:$J$435,7,0)</f>
        <v>Беларусь</v>
      </c>
    </row>
    <row r="5" spans="1:16" x14ac:dyDescent="0.2">
      <c r="A5">
        <v>4</v>
      </c>
      <c r="B5">
        <v>240</v>
      </c>
      <c r="C5">
        <v>141</v>
      </c>
      <c r="D5">
        <v>5</v>
      </c>
      <c r="E5">
        <v>705</v>
      </c>
      <c r="F5" s="27">
        <v>45262</v>
      </c>
      <c r="G5" t="s">
        <v>11</v>
      </c>
      <c r="H5">
        <v>116</v>
      </c>
      <c r="I5" t="str">
        <f>VLOOKUP(B5,товар!$A$1:$C$433,2,FALSE)</f>
        <v>Макароны</v>
      </c>
      <c r="J5" s="20">
        <f t="shared" si="0"/>
        <v>265.47674418604652</v>
      </c>
      <c r="K5" s="21">
        <f t="shared" si="1"/>
        <v>-0.46888003153606939</v>
      </c>
      <c r="L5" t="str">
        <f>VLOOKUP(B5,товар!$A$1:$C$433,3,FALSE)</f>
        <v>Борилла</v>
      </c>
      <c r="M5" s="27">
        <f>VLOOKUP(H5,клиенты!$A$1:$G$435,5,0)</f>
        <v>44643</v>
      </c>
      <c r="N5">
        <f t="shared" si="2"/>
        <v>619</v>
      </c>
      <c r="O5" s="30">
        <f t="shared" ca="1" si="3"/>
        <v>30</v>
      </c>
      <c r="P5" t="str">
        <f>VLOOKUP(H5,клиенты!$A$2:$J$435,7,0)</f>
        <v>Россия</v>
      </c>
    </row>
    <row r="6" spans="1:16" x14ac:dyDescent="0.2">
      <c r="A6">
        <v>5</v>
      </c>
      <c r="B6">
        <v>32</v>
      </c>
      <c r="C6">
        <v>123</v>
      </c>
      <c r="D6">
        <v>2</v>
      </c>
      <c r="E6">
        <v>246</v>
      </c>
      <c r="F6" s="27">
        <v>45151</v>
      </c>
      <c r="G6" t="s">
        <v>12</v>
      </c>
      <c r="H6">
        <v>471</v>
      </c>
      <c r="I6" t="str">
        <f>VLOOKUP(B6,товар!$A$1:$C$433,2,FALSE)</f>
        <v>Овощи</v>
      </c>
      <c r="J6" s="20">
        <f t="shared" si="0"/>
        <v>250.48780487804879</v>
      </c>
      <c r="K6" s="21">
        <f t="shared" si="1"/>
        <v>-0.5089581304771178</v>
      </c>
      <c r="L6" t="str">
        <f>VLOOKUP(B6,товар!$A$1:$C$433,3,FALSE)</f>
        <v>Зеленая грядка</v>
      </c>
      <c r="M6" s="27">
        <f>VLOOKUP(H6,клиенты!$A$1:$G$435,5,0)</f>
        <v>44577</v>
      </c>
      <c r="N6">
        <f t="shared" si="2"/>
        <v>574</v>
      </c>
      <c r="O6" s="30">
        <f t="shared" ca="1" si="3"/>
        <v>32</v>
      </c>
      <c r="P6" t="str">
        <f>VLOOKUP(H6,клиенты!$A$2:$J$435,7,0)</f>
        <v>Украина</v>
      </c>
    </row>
    <row r="7" spans="1:16" x14ac:dyDescent="0.2">
      <c r="A7">
        <v>6</v>
      </c>
      <c r="B7">
        <v>162</v>
      </c>
      <c r="C7">
        <v>452</v>
      </c>
      <c r="D7">
        <v>2</v>
      </c>
      <c r="E7">
        <v>904</v>
      </c>
      <c r="F7" s="27">
        <v>45281</v>
      </c>
      <c r="G7" t="s">
        <v>8</v>
      </c>
      <c r="H7">
        <v>374</v>
      </c>
      <c r="I7" t="str">
        <f>VLOOKUP(B7,товар!$A$1:$C$433,2,FALSE)</f>
        <v>Сок</v>
      </c>
      <c r="J7" s="20">
        <f t="shared" si="0"/>
        <v>268.60344827586209</v>
      </c>
      <c r="K7" s="21">
        <f t="shared" si="1"/>
        <v>0.68277809872263928</v>
      </c>
      <c r="L7" t="str">
        <f>VLOOKUP(B7,товар!$A$1:$C$433,3,FALSE)</f>
        <v>Фруктовый сад</v>
      </c>
      <c r="M7" s="27">
        <f>VLOOKUP(H7,клиенты!$A$1:$G$435,5,0)</f>
        <v>44582</v>
      </c>
      <c r="N7">
        <f t="shared" si="2"/>
        <v>699</v>
      </c>
      <c r="O7" s="30">
        <f t="shared" ca="1" si="3"/>
        <v>32</v>
      </c>
      <c r="P7" t="str">
        <f>VLOOKUP(H7,клиенты!$A$2:$J$435,7,0)</f>
        <v>Украина</v>
      </c>
    </row>
    <row r="8" spans="1:16" x14ac:dyDescent="0.2">
      <c r="A8">
        <v>7</v>
      </c>
      <c r="B8">
        <v>323</v>
      </c>
      <c r="C8">
        <v>149</v>
      </c>
      <c r="D8">
        <v>5</v>
      </c>
      <c r="E8">
        <v>745</v>
      </c>
      <c r="F8" s="27">
        <v>45349</v>
      </c>
      <c r="G8" t="s">
        <v>13</v>
      </c>
      <c r="H8">
        <v>477</v>
      </c>
      <c r="I8" t="str">
        <f>VLOOKUP(B8,товар!$A$1:$C$433,2,FALSE)</f>
        <v>Рыба</v>
      </c>
      <c r="J8" s="20">
        <f t="shared" si="0"/>
        <v>258.5128205128205</v>
      </c>
      <c r="K8" s="21">
        <f t="shared" si="1"/>
        <v>-0.42362626463003372</v>
      </c>
      <c r="L8" t="str">
        <f>VLOOKUP(B8,товар!$A$1:$C$433,3,FALSE)</f>
        <v>Меридиан</v>
      </c>
      <c r="M8" s="27">
        <f>VLOOKUP(H8,клиенты!$A$1:$G$435,5,0)</f>
        <v>44738</v>
      </c>
      <c r="N8">
        <f t="shared" si="2"/>
        <v>611</v>
      </c>
      <c r="O8" s="30">
        <f t="shared" ca="1" si="3"/>
        <v>27</v>
      </c>
      <c r="P8" t="str">
        <f>VLOOKUP(H8,клиенты!$A$2:$J$435,7,0)</f>
        <v>Узбекистан</v>
      </c>
    </row>
    <row r="9" spans="1:16" x14ac:dyDescent="0.2">
      <c r="A9">
        <v>8</v>
      </c>
      <c r="B9">
        <v>60</v>
      </c>
      <c r="C9">
        <v>489</v>
      </c>
      <c r="D9">
        <v>4</v>
      </c>
      <c r="E9">
        <v>1956</v>
      </c>
      <c r="F9" s="27">
        <v>45327</v>
      </c>
      <c r="G9" t="s">
        <v>14</v>
      </c>
      <c r="H9">
        <v>335</v>
      </c>
      <c r="I9" t="str">
        <f>VLOOKUP(B9,товар!$A$1:$C$433,2,FALSE)</f>
        <v>Кофе</v>
      </c>
      <c r="J9" s="20">
        <f t="shared" si="0"/>
        <v>249.02380952380952</v>
      </c>
      <c r="K9" s="21">
        <f t="shared" si="1"/>
        <v>0.9636676546514964</v>
      </c>
      <c r="L9" t="str">
        <f>VLOOKUP(B9,товар!$A$1:$C$433,3,FALSE)</f>
        <v>Jacobs</v>
      </c>
      <c r="M9" s="27">
        <f>VLOOKUP(H9,клиенты!$A$1:$G$435,5,0)</f>
        <v>44619</v>
      </c>
      <c r="N9">
        <f t="shared" si="2"/>
        <v>708</v>
      </c>
      <c r="O9" s="30">
        <f t="shared" ca="1" si="3"/>
        <v>31</v>
      </c>
      <c r="P9" t="str">
        <f>VLOOKUP(H9,клиенты!$A$2:$J$435,7,0)</f>
        <v>Узбекистан</v>
      </c>
    </row>
    <row r="10" spans="1:16" x14ac:dyDescent="0.2">
      <c r="A10">
        <v>9</v>
      </c>
      <c r="B10">
        <v>401</v>
      </c>
      <c r="C10">
        <v>416</v>
      </c>
      <c r="D10">
        <v>5</v>
      </c>
      <c r="E10">
        <v>2080</v>
      </c>
      <c r="F10" s="27">
        <v>45376</v>
      </c>
      <c r="G10" t="s">
        <v>15</v>
      </c>
      <c r="H10">
        <v>350</v>
      </c>
      <c r="I10" t="str">
        <f>VLOOKUP(B10,товар!$A$1:$C$433,2,FALSE)</f>
        <v>Чай</v>
      </c>
      <c r="J10" s="20">
        <f t="shared" si="0"/>
        <v>271.18181818181819</v>
      </c>
      <c r="K10" s="21">
        <f t="shared" si="1"/>
        <v>0.53402614817298022</v>
      </c>
      <c r="L10" t="str">
        <f>VLOOKUP(B10,товар!$A$1:$C$433,3,FALSE)</f>
        <v>Greenfield</v>
      </c>
      <c r="M10" s="27">
        <f>VLOOKUP(H10,клиенты!$A$1:$G$435,5,0)</f>
        <v>44684</v>
      </c>
      <c r="N10">
        <f t="shared" si="2"/>
        <v>692</v>
      </c>
      <c r="O10" s="30">
        <f t="shared" ca="1" si="3"/>
        <v>29</v>
      </c>
      <c r="P10" t="str">
        <f>VLOOKUP(H10,клиенты!$A$2:$J$435,7,0)</f>
        <v>Украина</v>
      </c>
    </row>
    <row r="11" spans="1:16" x14ac:dyDescent="0.2">
      <c r="A11">
        <v>10</v>
      </c>
      <c r="B11">
        <v>100</v>
      </c>
      <c r="C11">
        <v>449</v>
      </c>
      <c r="D11">
        <v>2</v>
      </c>
      <c r="E11">
        <v>898</v>
      </c>
      <c r="F11" s="27">
        <v>45032</v>
      </c>
      <c r="G11" t="s">
        <v>13</v>
      </c>
      <c r="H11">
        <v>413</v>
      </c>
      <c r="I11" t="str">
        <f>VLOOKUP(B11,товар!$A$1:$C$433,2,FALSE)</f>
        <v>Йогурт</v>
      </c>
      <c r="J11" s="20">
        <f t="shared" si="0"/>
        <v>263.25423728813558</v>
      </c>
      <c r="K11" s="21">
        <f t="shared" si="1"/>
        <v>0.7055755858872006</v>
      </c>
      <c r="L11" t="str">
        <f>VLOOKUP(B11,товар!$A$1:$C$433,3,FALSE)</f>
        <v>Ростагроэкспорт</v>
      </c>
      <c r="M11" s="27">
        <f>VLOOKUP(H11,клиенты!$A$1:$G$435,5,0)</f>
        <v>44699</v>
      </c>
      <c r="N11">
        <f t="shared" si="2"/>
        <v>333</v>
      </c>
      <c r="O11" s="30">
        <f t="shared" ca="1" si="3"/>
        <v>28</v>
      </c>
      <c r="P11" t="str">
        <f>VLOOKUP(H11,клиенты!$A$2:$J$435,7,0)</f>
        <v>Россия</v>
      </c>
    </row>
    <row r="12" spans="1:16" x14ac:dyDescent="0.2">
      <c r="A12">
        <v>11</v>
      </c>
      <c r="B12">
        <v>217</v>
      </c>
      <c r="C12">
        <v>296</v>
      </c>
      <c r="D12">
        <v>2</v>
      </c>
      <c r="E12">
        <v>592</v>
      </c>
      <c r="F12" s="27">
        <v>45136</v>
      </c>
      <c r="G12" t="s">
        <v>13</v>
      </c>
      <c r="H12">
        <v>495</v>
      </c>
      <c r="I12" t="str">
        <f>VLOOKUP(B12,товар!$A$1:$C$433,2,FALSE)</f>
        <v>Мясо</v>
      </c>
      <c r="J12" s="20">
        <f t="shared" si="0"/>
        <v>271.74545454545455</v>
      </c>
      <c r="K12" s="21">
        <f t="shared" si="1"/>
        <v>8.925465007359823E-2</v>
      </c>
      <c r="L12" t="str">
        <f>VLOOKUP(B12,товар!$A$1:$C$433,3,FALSE)</f>
        <v>Агрокомплекс</v>
      </c>
      <c r="M12" s="27">
        <f>VLOOKUP(H12,клиенты!$A$1:$G$435,5,0)</f>
        <v>44654</v>
      </c>
      <c r="N12">
        <f t="shared" si="2"/>
        <v>482</v>
      </c>
      <c r="O12" s="30">
        <f t="shared" ca="1" si="3"/>
        <v>30</v>
      </c>
      <c r="P12" t="str">
        <f>VLOOKUP(H12,клиенты!$A$2:$J$435,7,0)</f>
        <v>Узбекистан</v>
      </c>
    </row>
    <row r="13" spans="1:16" x14ac:dyDescent="0.2">
      <c r="A13">
        <v>12</v>
      </c>
      <c r="B13">
        <v>445</v>
      </c>
      <c r="C13">
        <v>109</v>
      </c>
      <c r="D13">
        <v>5</v>
      </c>
      <c r="E13">
        <v>545</v>
      </c>
      <c r="F13" s="27">
        <v>45394</v>
      </c>
      <c r="G13" t="s">
        <v>14</v>
      </c>
      <c r="H13">
        <v>353</v>
      </c>
      <c r="I13" t="str">
        <f>VLOOKUP(B13,товар!$A$1:$C$433,2,FALSE)</f>
        <v>Сахар</v>
      </c>
      <c r="J13" s="20">
        <f t="shared" si="0"/>
        <v>252.76271186440678</v>
      </c>
      <c r="K13" s="21">
        <f t="shared" si="1"/>
        <v>-0.56876550660497549</v>
      </c>
      <c r="L13" t="str">
        <f>VLOOKUP(B13,товар!$A$1:$C$433,3,FALSE)</f>
        <v>Сладов</v>
      </c>
      <c r="M13" s="27">
        <f>VLOOKUP(H13,клиенты!$A$1:$G$435,5,0)</f>
        <v>44656</v>
      </c>
      <c r="N13">
        <f t="shared" si="2"/>
        <v>738</v>
      </c>
      <c r="O13" s="30">
        <f t="shared" ca="1" si="3"/>
        <v>30</v>
      </c>
      <c r="P13" t="str">
        <f>VLOOKUP(H13,клиенты!$A$2:$J$435,7,0)</f>
        <v>Таджикистан</v>
      </c>
    </row>
    <row r="14" spans="1:16" x14ac:dyDescent="0.2">
      <c r="A14">
        <v>13</v>
      </c>
      <c r="B14">
        <v>284</v>
      </c>
      <c r="C14">
        <v>213</v>
      </c>
      <c r="D14">
        <v>3</v>
      </c>
      <c r="E14">
        <v>639</v>
      </c>
      <c r="F14" s="27">
        <v>45266</v>
      </c>
      <c r="G14" t="s">
        <v>10</v>
      </c>
      <c r="H14">
        <v>332</v>
      </c>
      <c r="I14" t="str">
        <f>VLOOKUP(B14,товар!$A$1:$C$433,2,FALSE)</f>
        <v>Мясо</v>
      </c>
      <c r="J14" s="20">
        <f t="shared" si="0"/>
        <v>271.74545454545455</v>
      </c>
      <c r="K14" s="21">
        <f t="shared" si="1"/>
        <v>-0.21617824167001209</v>
      </c>
      <c r="L14" t="str">
        <f>VLOOKUP(B14,товар!$A$1:$C$433,3,FALSE)</f>
        <v>Сава</v>
      </c>
      <c r="M14" s="27">
        <f>VLOOKUP(H14,клиенты!$A$1:$G$435,5,0)</f>
        <v>44858</v>
      </c>
      <c r="N14">
        <f t="shared" si="2"/>
        <v>408</v>
      </c>
      <c r="O14" s="30">
        <f t="shared" ca="1" si="3"/>
        <v>23</v>
      </c>
      <c r="P14" t="str">
        <f>VLOOKUP(H14,клиенты!$A$2:$J$435,7,0)</f>
        <v>Узбекистан</v>
      </c>
    </row>
    <row r="15" spans="1:16" x14ac:dyDescent="0.2">
      <c r="A15">
        <v>14</v>
      </c>
      <c r="B15">
        <v>116</v>
      </c>
      <c r="C15">
        <v>190</v>
      </c>
      <c r="D15">
        <v>4</v>
      </c>
      <c r="E15">
        <v>760</v>
      </c>
      <c r="F15" s="27">
        <v>45133</v>
      </c>
      <c r="G15" t="s">
        <v>11</v>
      </c>
      <c r="H15">
        <v>414</v>
      </c>
      <c r="I15" t="str">
        <f>VLOOKUP(B15,товар!$A$1:$C$433,2,FALSE)</f>
        <v>Соль</v>
      </c>
      <c r="J15" s="20">
        <f t="shared" si="0"/>
        <v>264.8679245283019</v>
      </c>
      <c r="K15" s="21">
        <f t="shared" si="1"/>
        <v>-0.28266134777033769</v>
      </c>
      <c r="L15" t="str">
        <f>VLOOKUP(B15,товар!$A$1:$C$433,3,FALSE)</f>
        <v>Экстра</v>
      </c>
      <c r="M15" s="27">
        <f>VLOOKUP(H15,клиенты!$A$1:$G$435,5,0)</f>
        <v>44794</v>
      </c>
      <c r="N15">
        <f t="shared" si="2"/>
        <v>339</v>
      </c>
      <c r="O15" s="30">
        <f t="shared" ca="1" si="3"/>
        <v>25</v>
      </c>
      <c r="P15" t="str">
        <f>VLOOKUP(H15,клиенты!$A$2:$J$435,7,0)</f>
        <v>Беларусь</v>
      </c>
    </row>
    <row r="16" spans="1:16" x14ac:dyDescent="0.2">
      <c r="A16">
        <v>15</v>
      </c>
      <c r="B16">
        <v>378</v>
      </c>
      <c r="C16">
        <v>237</v>
      </c>
      <c r="D16">
        <v>1</v>
      </c>
      <c r="E16">
        <v>237</v>
      </c>
      <c r="F16" s="27">
        <v>44972</v>
      </c>
      <c r="G16" t="s">
        <v>13</v>
      </c>
      <c r="H16">
        <v>236</v>
      </c>
      <c r="I16" t="str">
        <f>VLOOKUP(B16,товар!$A$1:$C$433,2,FALSE)</f>
        <v>Сок</v>
      </c>
      <c r="J16" s="20">
        <f t="shared" si="0"/>
        <v>268.60344827586209</v>
      </c>
      <c r="K16" s="21">
        <f t="shared" si="1"/>
        <v>-0.11765838628923564</v>
      </c>
      <c r="L16" t="str">
        <f>VLOOKUP(B16,товар!$A$1:$C$433,3,FALSE)</f>
        <v>Фруктовый сад</v>
      </c>
      <c r="M16" s="27">
        <f>VLOOKUP(H16,клиенты!$A$1:$G$435,5,0)</f>
        <v>44820</v>
      </c>
      <c r="N16">
        <f t="shared" si="2"/>
        <v>152</v>
      </c>
      <c r="O16" s="30">
        <f t="shared" ca="1" si="3"/>
        <v>24</v>
      </c>
      <c r="P16" t="str">
        <f>VLOOKUP(H16,клиенты!$A$2:$J$435,7,0)</f>
        <v>Узбекистан</v>
      </c>
    </row>
    <row r="17" spans="1:16" x14ac:dyDescent="0.2">
      <c r="A17">
        <v>16</v>
      </c>
      <c r="B17">
        <v>299</v>
      </c>
      <c r="C17">
        <v>178</v>
      </c>
      <c r="D17">
        <v>3</v>
      </c>
      <c r="E17">
        <v>534</v>
      </c>
      <c r="F17" s="27">
        <v>44980</v>
      </c>
      <c r="G17" t="s">
        <v>14</v>
      </c>
      <c r="H17">
        <v>164</v>
      </c>
      <c r="I17" t="str">
        <f>VLOOKUP(B17,товар!$A$1:$C$433,2,FALSE)</f>
        <v>Чай</v>
      </c>
      <c r="J17" s="20">
        <f t="shared" si="0"/>
        <v>271.18181818181819</v>
      </c>
      <c r="K17" s="21">
        <f t="shared" si="1"/>
        <v>-0.34361381159906135</v>
      </c>
      <c r="L17" t="str">
        <f>VLOOKUP(B17,товар!$A$1:$C$433,3,FALSE)</f>
        <v>Lipton</v>
      </c>
      <c r="M17" s="27">
        <f>VLOOKUP(H17,клиенты!$A$1:$G$435,5,0)</f>
        <v>44678</v>
      </c>
      <c r="N17">
        <f t="shared" si="2"/>
        <v>302</v>
      </c>
      <c r="O17" s="30">
        <f t="shared" ca="1" si="3"/>
        <v>29</v>
      </c>
      <c r="P17" t="str">
        <f>VLOOKUP(H17,клиенты!$A$2:$J$435,7,0)</f>
        <v>Россия</v>
      </c>
    </row>
    <row r="18" spans="1:16" x14ac:dyDescent="0.2">
      <c r="A18">
        <v>17</v>
      </c>
      <c r="B18">
        <v>359</v>
      </c>
      <c r="C18">
        <v>320</v>
      </c>
      <c r="D18">
        <v>5</v>
      </c>
      <c r="E18">
        <v>1600</v>
      </c>
      <c r="F18" s="27">
        <v>45216</v>
      </c>
      <c r="G18" t="s">
        <v>16</v>
      </c>
      <c r="H18">
        <v>490</v>
      </c>
      <c r="I18" t="str">
        <f>VLOOKUP(B18,товар!$A$1:$C$433,2,FALSE)</f>
        <v>Мясо</v>
      </c>
      <c r="J18" s="20">
        <f t="shared" si="0"/>
        <v>271.74545454545455</v>
      </c>
      <c r="K18" s="21">
        <f t="shared" si="1"/>
        <v>0.1775725946741602</v>
      </c>
      <c r="L18" t="str">
        <f>VLOOKUP(B18,товар!$A$1:$C$433,3,FALSE)</f>
        <v>Мираторг</v>
      </c>
      <c r="M18" s="27">
        <f>VLOOKUP(H18,клиенты!$A$1:$G$435,5,0)</f>
        <v>44603</v>
      </c>
      <c r="N18">
        <f t="shared" si="2"/>
        <v>613</v>
      </c>
      <c r="O18" s="30">
        <f t="shared" ca="1" si="3"/>
        <v>31</v>
      </c>
      <c r="P18" t="str">
        <f>VLOOKUP(H18,клиенты!$A$2:$J$435,7,0)</f>
        <v>Россия</v>
      </c>
    </row>
    <row r="19" spans="1:16" x14ac:dyDescent="0.2">
      <c r="A19">
        <v>18</v>
      </c>
      <c r="B19">
        <v>337</v>
      </c>
      <c r="C19">
        <v>419</v>
      </c>
      <c r="D19">
        <v>2</v>
      </c>
      <c r="E19">
        <v>838</v>
      </c>
      <c r="F19" s="27">
        <v>45116</v>
      </c>
      <c r="G19" t="s">
        <v>10</v>
      </c>
      <c r="H19">
        <v>223</v>
      </c>
      <c r="I19" t="str">
        <f>VLOOKUP(B19,товар!$A$1:$C$433,2,FALSE)</f>
        <v>Макароны</v>
      </c>
      <c r="J19" s="20">
        <f t="shared" si="0"/>
        <v>265.47674418604652</v>
      </c>
      <c r="K19" s="21">
        <f t="shared" si="1"/>
        <v>0.57829267224387881</v>
      </c>
      <c r="L19" t="str">
        <f>VLOOKUP(B19,товар!$A$1:$C$433,3,FALSE)</f>
        <v>Паста Зара</v>
      </c>
      <c r="M19" s="27">
        <f>VLOOKUP(H19,клиенты!$A$1:$G$435,5,0)</f>
        <v>44893</v>
      </c>
      <c r="N19">
        <f t="shared" si="2"/>
        <v>223</v>
      </c>
      <c r="O19" s="30">
        <f t="shared" ca="1" si="3"/>
        <v>22</v>
      </c>
      <c r="P19" t="str">
        <f>VLOOKUP(H19,клиенты!$A$2:$J$435,7,0)</f>
        <v>Украина</v>
      </c>
    </row>
    <row r="20" spans="1:16" x14ac:dyDescent="0.2">
      <c r="A20">
        <v>19</v>
      </c>
      <c r="B20">
        <v>226</v>
      </c>
      <c r="C20">
        <v>190</v>
      </c>
      <c r="D20">
        <v>5</v>
      </c>
      <c r="E20">
        <v>950</v>
      </c>
      <c r="F20" s="27">
        <v>45058</v>
      </c>
      <c r="G20" t="s">
        <v>17</v>
      </c>
      <c r="H20">
        <v>204</v>
      </c>
      <c r="I20" t="str">
        <f>VLOOKUP(B20,товар!$A$1:$C$433,2,FALSE)</f>
        <v>Сыр</v>
      </c>
      <c r="J20" s="20">
        <f t="shared" si="0"/>
        <v>262.63492063492066</v>
      </c>
      <c r="K20" s="21">
        <f t="shared" si="1"/>
        <v>-0.2765623111326001</v>
      </c>
      <c r="L20" t="str">
        <f>VLOOKUP(B20,товар!$A$1:$C$433,3,FALSE)</f>
        <v>Карат</v>
      </c>
      <c r="M20" s="27">
        <f>VLOOKUP(H20,клиенты!$A$1:$G$435,5,0)</f>
        <v>44867</v>
      </c>
      <c r="N20">
        <f t="shared" si="2"/>
        <v>191</v>
      </c>
      <c r="O20" s="30">
        <f t="shared" ca="1" si="3"/>
        <v>23</v>
      </c>
      <c r="P20" t="str">
        <f>VLOOKUP(H20,клиенты!$A$2:$J$435,7,0)</f>
        <v>Россия</v>
      </c>
    </row>
    <row r="21" spans="1:16" x14ac:dyDescent="0.2">
      <c r="A21">
        <v>20</v>
      </c>
      <c r="B21">
        <v>310</v>
      </c>
      <c r="C21">
        <v>458</v>
      </c>
      <c r="D21">
        <v>2</v>
      </c>
      <c r="E21">
        <v>916</v>
      </c>
      <c r="F21" s="27">
        <v>45158</v>
      </c>
      <c r="G21" t="s">
        <v>17</v>
      </c>
      <c r="H21">
        <v>481</v>
      </c>
      <c r="I21" t="str">
        <f>VLOOKUP(B21,товар!$A$1:$C$433,2,FALSE)</f>
        <v>Макароны</v>
      </c>
      <c r="J21" s="20">
        <f t="shared" si="0"/>
        <v>265.47674418604652</v>
      </c>
      <c r="K21" s="21">
        <f t="shared" si="1"/>
        <v>0.72519819543603004</v>
      </c>
      <c r="L21" t="str">
        <f>VLOOKUP(B21,товар!$A$1:$C$433,3,FALSE)</f>
        <v>Паста Зара</v>
      </c>
      <c r="M21" s="27">
        <f>VLOOKUP(H21,клиенты!$A$1:$G$435,5,0)</f>
        <v>44756</v>
      </c>
      <c r="N21">
        <f t="shared" si="2"/>
        <v>402</v>
      </c>
      <c r="O21" s="30">
        <f t="shared" ca="1" si="3"/>
        <v>26</v>
      </c>
      <c r="P21" t="str">
        <f>VLOOKUP(H21,клиенты!$A$2:$J$435,7,0)</f>
        <v>Беларусь</v>
      </c>
    </row>
    <row r="22" spans="1:16" x14ac:dyDescent="0.2">
      <c r="A22">
        <v>21</v>
      </c>
      <c r="B22">
        <v>137</v>
      </c>
      <c r="C22">
        <v>152</v>
      </c>
      <c r="D22">
        <v>2</v>
      </c>
      <c r="E22">
        <v>304</v>
      </c>
      <c r="F22" s="27">
        <v>45244</v>
      </c>
      <c r="G22" t="s">
        <v>8</v>
      </c>
      <c r="H22">
        <v>363</v>
      </c>
      <c r="I22" t="str">
        <f>VLOOKUP(B22,товар!$A$1:$C$433,2,FALSE)</f>
        <v>Фрукты</v>
      </c>
      <c r="J22" s="20">
        <f t="shared" si="0"/>
        <v>274.16279069767444</v>
      </c>
      <c r="K22" s="21">
        <f t="shared" si="1"/>
        <v>-0.4455848672491306</v>
      </c>
      <c r="L22" t="str">
        <f>VLOOKUP(B22,товар!$A$1:$C$433,3,FALSE)</f>
        <v>Экзотик</v>
      </c>
      <c r="M22" s="27">
        <f>VLOOKUP(H22,клиенты!$A$1:$G$435,5,0)</f>
        <v>44675</v>
      </c>
      <c r="N22">
        <f t="shared" si="2"/>
        <v>569</v>
      </c>
      <c r="O22" s="30">
        <f t="shared" ca="1" si="3"/>
        <v>29</v>
      </c>
      <c r="P22" t="str">
        <f>VLOOKUP(H22,клиенты!$A$2:$J$435,7,0)</f>
        <v>Узбекистан</v>
      </c>
    </row>
    <row r="23" spans="1:16" x14ac:dyDescent="0.2">
      <c r="A23">
        <v>22</v>
      </c>
      <c r="B23">
        <v>385</v>
      </c>
      <c r="C23">
        <v>352</v>
      </c>
      <c r="D23">
        <v>2</v>
      </c>
      <c r="E23">
        <v>704</v>
      </c>
      <c r="F23" s="27">
        <v>45123</v>
      </c>
      <c r="G23" t="s">
        <v>14</v>
      </c>
      <c r="H23">
        <v>397</v>
      </c>
      <c r="I23" t="str">
        <f>VLOOKUP(B23,товар!$A$1:$C$433,2,FALSE)</f>
        <v>Макароны</v>
      </c>
      <c r="J23" s="20">
        <f t="shared" si="0"/>
        <v>265.47674418604652</v>
      </c>
      <c r="K23" s="21">
        <f t="shared" si="1"/>
        <v>0.32591651701633739</v>
      </c>
      <c r="L23" t="str">
        <f>VLOOKUP(B23,товар!$A$1:$C$433,3,FALSE)</f>
        <v>Макфа</v>
      </c>
      <c r="M23" s="27">
        <f>VLOOKUP(H23,клиенты!$A$1:$G$435,5,0)</f>
        <v>44728</v>
      </c>
      <c r="N23">
        <f t="shared" si="2"/>
        <v>395</v>
      </c>
      <c r="O23" s="30">
        <f t="shared" ca="1" si="3"/>
        <v>27</v>
      </c>
      <c r="P23" t="str">
        <f>VLOOKUP(H23,клиенты!$A$2:$J$435,7,0)</f>
        <v>Беларусь</v>
      </c>
    </row>
    <row r="24" spans="1:16" x14ac:dyDescent="0.2">
      <c r="A24">
        <v>23</v>
      </c>
      <c r="B24">
        <v>226</v>
      </c>
      <c r="C24">
        <v>228</v>
      </c>
      <c r="D24">
        <v>2</v>
      </c>
      <c r="E24">
        <v>456</v>
      </c>
      <c r="F24" s="27">
        <v>45027</v>
      </c>
      <c r="G24" t="s">
        <v>18</v>
      </c>
      <c r="H24">
        <v>280</v>
      </c>
      <c r="I24" t="str">
        <f>VLOOKUP(B24,товар!$A$1:$C$433,2,FALSE)</f>
        <v>Сыр</v>
      </c>
      <c r="J24" s="20">
        <f t="shared" si="0"/>
        <v>262.63492063492066</v>
      </c>
      <c r="K24" s="21">
        <f t="shared" si="1"/>
        <v>-0.13187477335912012</v>
      </c>
      <c r="L24" t="str">
        <f>VLOOKUP(B24,товар!$A$1:$C$433,3,FALSE)</f>
        <v>Карат</v>
      </c>
      <c r="M24" s="27">
        <f>VLOOKUP(H24,клиенты!$A$1:$G$435,5,0)</f>
        <v>44563</v>
      </c>
      <c r="N24">
        <f t="shared" si="2"/>
        <v>464</v>
      </c>
      <c r="O24" s="30">
        <f t="shared" ca="1" si="3"/>
        <v>33</v>
      </c>
      <c r="P24" t="str">
        <f>VLOOKUP(H24,клиенты!$A$2:$J$435,7,0)</f>
        <v>Россия</v>
      </c>
    </row>
    <row r="25" spans="1:16" x14ac:dyDescent="0.2">
      <c r="A25">
        <v>24</v>
      </c>
      <c r="B25">
        <v>451</v>
      </c>
      <c r="C25">
        <v>161</v>
      </c>
      <c r="D25">
        <v>4</v>
      </c>
      <c r="E25">
        <v>644</v>
      </c>
      <c r="F25" s="27">
        <v>44966</v>
      </c>
      <c r="G25" t="s">
        <v>15</v>
      </c>
      <c r="H25">
        <v>39</v>
      </c>
      <c r="I25" t="str">
        <f>VLOOKUP(B25,товар!$A$1:$C$433,2,FALSE)</f>
        <v>Рис</v>
      </c>
      <c r="J25" s="20">
        <f t="shared" si="0"/>
        <v>258.375</v>
      </c>
      <c r="K25" s="21">
        <f t="shared" si="1"/>
        <v>-0.37687469762941461</v>
      </c>
      <c r="L25" t="str">
        <f>VLOOKUP(B25,товар!$A$1:$C$433,3,FALSE)</f>
        <v>Белый Злат</v>
      </c>
      <c r="M25" s="27">
        <f>VLOOKUP(H25,клиенты!$A$1:$G$435,5,0)</f>
        <v>44653</v>
      </c>
      <c r="N25">
        <f t="shared" si="2"/>
        <v>313</v>
      </c>
      <c r="O25" s="30">
        <f t="shared" ca="1" si="3"/>
        <v>30</v>
      </c>
      <c r="P25" t="str">
        <f>VLOOKUP(H25,клиенты!$A$2:$J$435,7,0)</f>
        <v>Беларусь</v>
      </c>
    </row>
    <row r="26" spans="1:16" x14ac:dyDescent="0.2">
      <c r="A26">
        <v>25</v>
      </c>
      <c r="B26">
        <v>7</v>
      </c>
      <c r="C26">
        <v>362</v>
      </c>
      <c r="D26">
        <v>1</v>
      </c>
      <c r="E26">
        <v>362</v>
      </c>
      <c r="F26" s="27">
        <v>45326</v>
      </c>
      <c r="G26" t="s">
        <v>12</v>
      </c>
      <c r="H26">
        <v>303</v>
      </c>
      <c r="I26" t="str">
        <f>VLOOKUP(B26,товар!$A$1:$C$433,2,FALSE)</f>
        <v>Сыр</v>
      </c>
      <c r="J26" s="20">
        <f t="shared" si="0"/>
        <v>262.63492063492066</v>
      </c>
      <c r="K26" s="21">
        <f t="shared" si="1"/>
        <v>0.37833917563157238</v>
      </c>
      <c r="L26" t="str">
        <f>VLOOKUP(B26,товар!$A$1:$C$433,3,FALSE)</f>
        <v>President</v>
      </c>
      <c r="M26" s="27">
        <f>VLOOKUP(H26,клиенты!$A$1:$G$435,5,0)</f>
        <v>44689</v>
      </c>
      <c r="N26">
        <f t="shared" si="2"/>
        <v>637</v>
      </c>
      <c r="O26" s="30">
        <f t="shared" ca="1" si="3"/>
        <v>28</v>
      </c>
      <c r="P26" t="str">
        <f>VLOOKUP(H26,клиенты!$A$2:$J$435,7,0)</f>
        <v>Узбекистан</v>
      </c>
    </row>
    <row r="27" spans="1:16" x14ac:dyDescent="0.2">
      <c r="A27">
        <v>26</v>
      </c>
      <c r="B27">
        <v>495</v>
      </c>
      <c r="C27">
        <v>312</v>
      </c>
      <c r="D27">
        <v>1</v>
      </c>
      <c r="E27">
        <v>312</v>
      </c>
      <c r="F27" s="27">
        <v>45174</v>
      </c>
      <c r="G27" t="s">
        <v>16</v>
      </c>
      <c r="H27">
        <v>422</v>
      </c>
      <c r="I27" t="str">
        <f>VLOOKUP(B27,товар!$A$1:$C$433,2,FALSE)</f>
        <v>Чай</v>
      </c>
      <c r="J27" s="20">
        <f t="shared" si="0"/>
        <v>271.18181818181819</v>
      </c>
      <c r="K27" s="21">
        <f t="shared" si="1"/>
        <v>0.15051961112973511</v>
      </c>
      <c r="L27" t="str">
        <f>VLOOKUP(B27,товар!$A$1:$C$433,3,FALSE)</f>
        <v>Greenfield</v>
      </c>
      <c r="M27" s="27">
        <f>VLOOKUP(H27,клиенты!$A$1:$G$435,5,0)</f>
        <v>44784</v>
      </c>
      <c r="N27">
        <f t="shared" si="2"/>
        <v>390</v>
      </c>
      <c r="O27" s="30">
        <f t="shared" ca="1" si="3"/>
        <v>25</v>
      </c>
      <c r="P27" t="str">
        <f>VLOOKUP(H27,клиенты!$A$2:$J$435,7,0)</f>
        <v>Украина</v>
      </c>
    </row>
    <row r="28" spans="1:16" x14ac:dyDescent="0.2">
      <c r="A28">
        <v>27</v>
      </c>
      <c r="B28">
        <v>415</v>
      </c>
      <c r="C28">
        <v>311</v>
      </c>
      <c r="D28">
        <v>5</v>
      </c>
      <c r="E28">
        <v>1555</v>
      </c>
      <c r="F28" s="27">
        <v>45099</v>
      </c>
      <c r="G28" t="s">
        <v>19</v>
      </c>
      <c r="H28">
        <v>24</v>
      </c>
      <c r="I28" t="str">
        <f>VLOOKUP(B28,товар!$A$1:$C$433,2,FALSE)</f>
        <v>Чипсы</v>
      </c>
      <c r="J28" s="20">
        <f t="shared" si="0"/>
        <v>273.72549019607845</v>
      </c>
      <c r="K28" s="21">
        <f t="shared" si="1"/>
        <v>0.13617478510028636</v>
      </c>
      <c r="L28" t="str">
        <f>VLOOKUP(B28,товар!$A$1:$C$433,3,FALSE)</f>
        <v>Pringles</v>
      </c>
      <c r="M28" s="27">
        <f>VLOOKUP(H28,клиенты!$A$1:$G$435,5,0)</f>
        <v>44609</v>
      </c>
      <c r="N28">
        <f t="shared" si="2"/>
        <v>490</v>
      </c>
      <c r="O28" s="30">
        <f t="shared" ca="1" si="3"/>
        <v>31</v>
      </c>
      <c r="P28" t="str">
        <f>VLOOKUP(H28,клиенты!$A$2:$J$435,7,0)</f>
        <v>Узбекистан</v>
      </c>
    </row>
    <row r="29" spans="1:16" x14ac:dyDescent="0.2">
      <c r="A29">
        <v>28</v>
      </c>
      <c r="B29">
        <v>176</v>
      </c>
      <c r="C29">
        <v>220</v>
      </c>
      <c r="D29">
        <v>1</v>
      </c>
      <c r="E29">
        <v>220</v>
      </c>
      <c r="F29" s="27">
        <v>45368</v>
      </c>
      <c r="G29" t="s">
        <v>8</v>
      </c>
      <c r="H29">
        <v>112</v>
      </c>
      <c r="I29" t="str">
        <f>VLOOKUP(B29,товар!$A$1:$C$433,2,FALSE)</f>
        <v>Сахар</v>
      </c>
      <c r="J29" s="20">
        <f t="shared" si="0"/>
        <v>252.76271186440678</v>
      </c>
      <c r="K29" s="21">
        <f t="shared" si="1"/>
        <v>-0.12961845369811575</v>
      </c>
      <c r="L29" t="str">
        <f>VLOOKUP(B29,товар!$A$1:$C$433,3,FALSE)</f>
        <v>Продимекс</v>
      </c>
      <c r="M29" s="27">
        <f>VLOOKUP(H29,клиенты!$A$1:$G$435,5,0)</f>
        <v>44652</v>
      </c>
      <c r="N29">
        <f t="shared" si="2"/>
        <v>716</v>
      </c>
      <c r="O29" s="30">
        <f t="shared" ca="1" si="3"/>
        <v>30</v>
      </c>
      <c r="P29" t="str">
        <f>VLOOKUP(H29,клиенты!$A$2:$J$435,7,0)</f>
        <v>Россия</v>
      </c>
    </row>
    <row r="30" spans="1:16" x14ac:dyDescent="0.2">
      <c r="A30">
        <v>29</v>
      </c>
      <c r="B30">
        <v>181</v>
      </c>
      <c r="C30">
        <v>476</v>
      </c>
      <c r="D30">
        <v>4</v>
      </c>
      <c r="E30">
        <v>1904</v>
      </c>
      <c r="F30" s="27">
        <v>45040</v>
      </c>
      <c r="G30" t="s">
        <v>8</v>
      </c>
      <c r="H30">
        <v>451</v>
      </c>
      <c r="I30" t="str">
        <f>VLOOKUP(B30,товар!$A$1:$C$433,2,FALSE)</f>
        <v>Молоко</v>
      </c>
      <c r="J30" s="20">
        <f t="shared" si="0"/>
        <v>294.95238095238096</v>
      </c>
      <c r="K30" s="21">
        <f t="shared" si="1"/>
        <v>0.61381982563771387</v>
      </c>
      <c r="L30" t="str">
        <f>VLOOKUP(B30,товар!$A$1:$C$433,3,FALSE)</f>
        <v>Простоквашино</v>
      </c>
      <c r="M30" s="27">
        <f>VLOOKUP(H30,клиенты!$A$1:$G$435,5,0)</f>
        <v>44584</v>
      </c>
      <c r="N30">
        <f t="shared" si="2"/>
        <v>456</v>
      </c>
      <c r="O30" s="30">
        <f t="shared" ca="1" si="3"/>
        <v>32</v>
      </c>
      <c r="P30" t="str">
        <f>VLOOKUP(H30,клиенты!$A$2:$J$435,7,0)</f>
        <v>Россия</v>
      </c>
    </row>
    <row r="31" spans="1:16" x14ac:dyDescent="0.2">
      <c r="A31">
        <v>30</v>
      </c>
      <c r="B31">
        <v>399</v>
      </c>
      <c r="C31">
        <v>190</v>
      </c>
      <c r="D31">
        <v>1</v>
      </c>
      <c r="E31">
        <v>190</v>
      </c>
      <c r="F31" s="27">
        <v>45414</v>
      </c>
      <c r="G31" t="s">
        <v>10</v>
      </c>
      <c r="H31">
        <v>131</v>
      </c>
      <c r="I31" t="str">
        <f>VLOOKUP(B31,товар!$A$1:$C$433,2,FALSE)</f>
        <v>Хлеб</v>
      </c>
      <c r="J31" s="20">
        <f t="shared" si="0"/>
        <v>300.31818181818181</v>
      </c>
      <c r="K31" s="21">
        <f t="shared" si="1"/>
        <v>-0.36733767216588464</v>
      </c>
      <c r="L31" t="str">
        <f>VLOOKUP(B31,товар!$A$1:$C$433,3,FALSE)</f>
        <v>Хлебный Дом</v>
      </c>
      <c r="M31" s="27">
        <f>VLOOKUP(H31,клиенты!$A$1:$G$435,5,0)</f>
        <v>44693</v>
      </c>
      <c r="N31">
        <f t="shared" si="2"/>
        <v>721</v>
      </c>
      <c r="O31" s="30">
        <f t="shared" ca="1" si="3"/>
        <v>28</v>
      </c>
      <c r="P31" t="str">
        <f>VLOOKUP(H31,клиенты!$A$2:$J$435,7,0)</f>
        <v>Россия</v>
      </c>
    </row>
    <row r="32" spans="1:16" x14ac:dyDescent="0.2">
      <c r="A32">
        <v>31</v>
      </c>
      <c r="B32">
        <v>382</v>
      </c>
      <c r="C32">
        <v>198</v>
      </c>
      <c r="D32">
        <v>5</v>
      </c>
      <c r="E32">
        <v>990</v>
      </c>
      <c r="F32" s="27">
        <v>45125</v>
      </c>
      <c r="G32" t="s">
        <v>20</v>
      </c>
      <c r="H32">
        <v>160</v>
      </c>
      <c r="I32" t="str">
        <f>VLOOKUP(B32,товар!$A$1:$C$433,2,FALSE)</f>
        <v>Овощи</v>
      </c>
      <c r="J32" s="20">
        <f t="shared" si="0"/>
        <v>250.48780487804879</v>
      </c>
      <c r="K32" s="21">
        <f t="shared" si="1"/>
        <v>-0.2095423563777995</v>
      </c>
      <c r="L32" t="str">
        <f>VLOOKUP(B32,товар!$A$1:$C$433,3,FALSE)</f>
        <v>Овощной ряд</v>
      </c>
      <c r="M32" s="27">
        <f>VLOOKUP(H32,клиенты!$A$1:$G$435,5,0)</f>
        <v>44649</v>
      </c>
      <c r="N32">
        <f t="shared" si="2"/>
        <v>476</v>
      </c>
      <c r="O32" s="30">
        <f t="shared" ca="1" si="3"/>
        <v>30</v>
      </c>
      <c r="P32" t="str">
        <f>VLOOKUP(H32,клиенты!$A$2:$J$435,7,0)</f>
        <v>Узбекистан</v>
      </c>
    </row>
    <row r="33" spans="1:16" x14ac:dyDescent="0.2">
      <c r="A33">
        <v>32</v>
      </c>
      <c r="B33">
        <v>103</v>
      </c>
      <c r="C33">
        <v>254</v>
      </c>
      <c r="D33">
        <v>3</v>
      </c>
      <c r="E33">
        <v>762</v>
      </c>
      <c r="F33" s="27">
        <v>45352</v>
      </c>
      <c r="G33" t="s">
        <v>21</v>
      </c>
      <c r="H33">
        <v>408</v>
      </c>
      <c r="I33" t="str">
        <f>VLOOKUP(B33,товар!$A$1:$C$433,2,FALSE)</f>
        <v>Рыба</v>
      </c>
      <c r="J33" s="20">
        <f t="shared" si="0"/>
        <v>258.5128205128205</v>
      </c>
      <c r="K33" s="21">
        <f t="shared" si="1"/>
        <v>-1.7456853798849425E-2</v>
      </c>
      <c r="L33" t="str">
        <f>VLOOKUP(B33,товар!$A$1:$C$433,3,FALSE)</f>
        <v>Санта Бремор</v>
      </c>
      <c r="M33" s="27">
        <f>VLOOKUP(H33,клиенты!$A$1:$G$435,5,0)</f>
        <v>44857</v>
      </c>
      <c r="N33">
        <f t="shared" si="2"/>
        <v>495</v>
      </c>
      <c r="O33" s="30">
        <f t="shared" ca="1" si="3"/>
        <v>23</v>
      </c>
      <c r="P33" t="str">
        <f>VLOOKUP(H33,клиенты!$A$2:$J$435,7,0)</f>
        <v>Россия</v>
      </c>
    </row>
    <row r="34" spans="1:16" x14ac:dyDescent="0.2">
      <c r="A34">
        <v>33</v>
      </c>
      <c r="B34">
        <v>104</v>
      </c>
      <c r="C34">
        <v>351</v>
      </c>
      <c r="D34">
        <v>1</v>
      </c>
      <c r="E34">
        <v>351</v>
      </c>
      <c r="F34" s="27">
        <v>44997</v>
      </c>
      <c r="G34" t="s">
        <v>20</v>
      </c>
      <c r="H34">
        <v>324</v>
      </c>
      <c r="I34" t="str">
        <f>VLOOKUP(B34,товар!$A$1:$C$433,2,FALSE)</f>
        <v>Йогурт</v>
      </c>
      <c r="J34" s="20">
        <f t="shared" si="0"/>
        <v>263.25423728813558</v>
      </c>
      <c r="K34" s="21">
        <f t="shared" si="1"/>
        <v>0.33331187226371362</v>
      </c>
      <c r="L34" t="str">
        <f>VLOOKUP(B34,товар!$A$1:$C$433,3,FALSE)</f>
        <v>Ростагроэкспорт</v>
      </c>
      <c r="M34" s="27">
        <f>VLOOKUP(H34,клиенты!$A$1:$G$435,5,0)</f>
        <v>44761</v>
      </c>
      <c r="N34">
        <f t="shared" si="2"/>
        <v>236</v>
      </c>
      <c r="O34" s="30">
        <f t="shared" ca="1" si="3"/>
        <v>26</v>
      </c>
      <c r="P34" t="str">
        <f>VLOOKUP(H34,клиенты!$A$2:$J$435,7,0)</f>
        <v>Узбекистан</v>
      </c>
    </row>
    <row r="35" spans="1:16" x14ac:dyDescent="0.2">
      <c r="A35">
        <v>34</v>
      </c>
      <c r="B35">
        <v>213</v>
      </c>
      <c r="C35">
        <v>387</v>
      </c>
      <c r="D35">
        <v>1</v>
      </c>
      <c r="E35">
        <v>387</v>
      </c>
      <c r="F35" s="27">
        <v>45267</v>
      </c>
      <c r="G35" t="s">
        <v>13</v>
      </c>
      <c r="H35">
        <v>310</v>
      </c>
      <c r="I35" t="str">
        <f>VLOOKUP(B35,товар!$A$1:$C$433,2,FALSE)</f>
        <v>Сахар</v>
      </c>
      <c r="J35" s="20">
        <f t="shared" si="0"/>
        <v>252.76271186440678</v>
      </c>
      <c r="K35" s="21">
        <f t="shared" si="1"/>
        <v>0.53108026554013277</v>
      </c>
      <c r="L35" t="str">
        <f>VLOOKUP(B35,товар!$A$1:$C$433,3,FALSE)</f>
        <v>Продимекс</v>
      </c>
      <c r="M35" s="27">
        <f>VLOOKUP(H35,клиенты!$A$1:$G$435,5,0)</f>
        <v>44807</v>
      </c>
      <c r="N35">
        <f t="shared" si="2"/>
        <v>460</v>
      </c>
      <c r="O35" s="30">
        <f t="shared" ca="1" si="3"/>
        <v>25</v>
      </c>
      <c r="P35" t="str">
        <f>VLOOKUP(H35,клиенты!$A$2:$J$435,7,0)</f>
        <v>Таджикистан</v>
      </c>
    </row>
    <row r="36" spans="1:16" x14ac:dyDescent="0.2">
      <c r="A36">
        <v>35</v>
      </c>
      <c r="B36">
        <v>157</v>
      </c>
      <c r="C36">
        <v>55</v>
      </c>
      <c r="D36">
        <v>2</v>
      </c>
      <c r="E36">
        <v>110</v>
      </c>
      <c r="F36" s="27">
        <v>45381</v>
      </c>
      <c r="G36" t="s">
        <v>10</v>
      </c>
      <c r="H36">
        <v>179</v>
      </c>
      <c r="I36" t="str">
        <f>VLOOKUP(B36,товар!$A$1:$C$433,2,FALSE)</f>
        <v>Сыр</v>
      </c>
      <c r="J36" s="20">
        <f t="shared" si="0"/>
        <v>262.63492063492066</v>
      </c>
      <c r="K36" s="21">
        <f t="shared" si="1"/>
        <v>-0.79058382690680529</v>
      </c>
      <c r="L36" t="str">
        <f>VLOOKUP(B36,товар!$A$1:$C$433,3,FALSE)</f>
        <v>President</v>
      </c>
      <c r="M36" s="27">
        <f>VLOOKUP(H36,клиенты!$A$1:$G$435,5,0)</f>
        <v>44833</v>
      </c>
      <c r="N36">
        <f t="shared" si="2"/>
        <v>548</v>
      </c>
      <c r="O36" s="30">
        <f t="shared" ca="1" si="3"/>
        <v>24</v>
      </c>
      <c r="P36" t="str">
        <f>VLOOKUP(H36,клиенты!$A$2:$J$435,7,0)</f>
        <v>Россия</v>
      </c>
    </row>
    <row r="37" spans="1:16" x14ac:dyDescent="0.2">
      <c r="A37">
        <v>36</v>
      </c>
      <c r="B37">
        <v>237</v>
      </c>
      <c r="C37">
        <v>336</v>
      </c>
      <c r="D37">
        <v>1</v>
      </c>
      <c r="E37">
        <v>336</v>
      </c>
      <c r="F37" s="27">
        <v>44971</v>
      </c>
      <c r="G37" t="s">
        <v>17</v>
      </c>
      <c r="H37">
        <v>64</v>
      </c>
      <c r="I37" t="str">
        <f>VLOOKUP(B37,товар!$A$1:$C$433,2,FALSE)</f>
        <v>Конфеты</v>
      </c>
      <c r="J37" s="20">
        <f t="shared" si="0"/>
        <v>267.85483870967744</v>
      </c>
      <c r="K37" s="21">
        <f t="shared" si="1"/>
        <v>0.25441079063045691</v>
      </c>
      <c r="L37" t="str">
        <f>VLOOKUP(B37,товар!$A$1:$C$433,3,FALSE)</f>
        <v>Рот Фронт</v>
      </c>
      <c r="M37" s="27">
        <f>VLOOKUP(H37,клиенты!$A$1:$G$435,5,0)</f>
        <v>44707</v>
      </c>
      <c r="N37">
        <f t="shared" si="2"/>
        <v>264</v>
      </c>
      <c r="O37" s="30">
        <f t="shared" ca="1" si="3"/>
        <v>28</v>
      </c>
      <c r="P37" t="str">
        <f>VLOOKUP(H37,клиенты!$A$2:$J$435,7,0)</f>
        <v>Узбекистан</v>
      </c>
    </row>
    <row r="38" spans="1:16" x14ac:dyDescent="0.2">
      <c r="A38">
        <v>37</v>
      </c>
      <c r="B38">
        <v>8</v>
      </c>
      <c r="C38">
        <v>480</v>
      </c>
      <c r="D38">
        <v>4</v>
      </c>
      <c r="E38">
        <v>1920</v>
      </c>
      <c r="F38" s="27">
        <v>44947</v>
      </c>
      <c r="G38" t="s">
        <v>22</v>
      </c>
      <c r="H38">
        <v>318</v>
      </c>
      <c r="I38" t="str">
        <f>VLOOKUP(B38,товар!$A$1:$C$433,2,FALSE)</f>
        <v>Макароны</v>
      </c>
      <c r="J38" s="20">
        <f t="shared" si="0"/>
        <v>265.47674418604652</v>
      </c>
      <c r="K38" s="21">
        <f t="shared" si="1"/>
        <v>0.80806797774955097</v>
      </c>
      <c r="L38" t="str">
        <f>VLOOKUP(B38,товар!$A$1:$C$433,3,FALSE)</f>
        <v>Паста Зара</v>
      </c>
      <c r="M38" s="27">
        <f>VLOOKUP(H38,клиенты!$A$1:$G$435,5,0)</f>
        <v>44892</v>
      </c>
      <c r="N38">
        <f t="shared" si="2"/>
        <v>55</v>
      </c>
      <c r="O38" s="30">
        <f t="shared" ca="1" si="3"/>
        <v>22</v>
      </c>
      <c r="P38" t="str">
        <f>VLOOKUP(H38,клиенты!$A$2:$J$435,7,0)</f>
        <v>Узбекистан</v>
      </c>
    </row>
    <row r="39" spans="1:16" x14ac:dyDescent="0.2">
      <c r="A39">
        <v>38</v>
      </c>
      <c r="B39">
        <v>65</v>
      </c>
      <c r="C39">
        <v>214</v>
      </c>
      <c r="D39">
        <v>3</v>
      </c>
      <c r="E39">
        <v>642</v>
      </c>
      <c r="F39" s="27">
        <v>45129</v>
      </c>
      <c r="G39" t="s">
        <v>8</v>
      </c>
      <c r="H39">
        <v>239</v>
      </c>
      <c r="I39" t="str">
        <f>VLOOKUP(B39,товар!$A$1:$C$433,2,FALSE)</f>
        <v>Хлеб</v>
      </c>
      <c r="J39" s="20">
        <f t="shared" si="0"/>
        <v>300.31818181818181</v>
      </c>
      <c r="K39" s="21">
        <f t="shared" si="1"/>
        <v>-0.28742243075525953</v>
      </c>
      <c r="L39" t="str">
        <f>VLOOKUP(B39,товар!$A$1:$C$433,3,FALSE)</f>
        <v>Хлебный Дом</v>
      </c>
      <c r="M39" s="27">
        <f>VLOOKUP(H39,клиенты!$A$1:$G$435,5,0)</f>
        <v>44767</v>
      </c>
      <c r="N39">
        <f t="shared" si="2"/>
        <v>362</v>
      </c>
      <c r="O39" s="30">
        <f t="shared" ca="1" si="3"/>
        <v>26</v>
      </c>
      <c r="P39" t="str">
        <f>VLOOKUP(H39,клиенты!$A$2:$J$435,7,0)</f>
        <v>Узбекистан</v>
      </c>
    </row>
    <row r="40" spans="1:16" x14ac:dyDescent="0.2">
      <c r="A40">
        <v>39</v>
      </c>
      <c r="B40">
        <v>45</v>
      </c>
      <c r="C40">
        <v>60</v>
      </c>
      <c r="D40">
        <v>2</v>
      </c>
      <c r="E40">
        <v>120</v>
      </c>
      <c r="F40" s="27">
        <v>45406</v>
      </c>
      <c r="G40" t="s">
        <v>23</v>
      </c>
      <c r="H40">
        <v>194</v>
      </c>
      <c r="I40" t="str">
        <f>VLOOKUP(B40,товар!$A$1:$C$433,2,FALSE)</f>
        <v>Сок</v>
      </c>
      <c r="J40" s="20">
        <f t="shared" si="0"/>
        <v>268.60344827586209</v>
      </c>
      <c r="K40" s="21">
        <f t="shared" si="1"/>
        <v>-0.77662237627575581</v>
      </c>
      <c r="L40" t="str">
        <f>VLOOKUP(B40,товар!$A$1:$C$433,3,FALSE)</f>
        <v>Добрый</v>
      </c>
      <c r="M40" s="27">
        <f>VLOOKUP(H40,клиенты!$A$1:$G$435,5,0)</f>
        <v>44924</v>
      </c>
      <c r="N40">
        <f t="shared" si="2"/>
        <v>482</v>
      </c>
      <c r="O40" s="30">
        <f t="shared" ca="1" si="3"/>
        <v>21</v>
      </c>
      <c r="P40" t="str">
        <f>VLOOKUP(H40,клиенты!$A$2:$J$435,7,0)</f>
        <v>Россия</v>
      </c>
    </row>
    <row r="41" spans="1:16" x14ac:dyDescent="0.2">
      <c r="A41">
        <v>40</v>
      </c>
      <c r="B41">
        <v>36</v>
      </c>
      <c r="C41">
        <v>414</v>
      </c>
      <c r="D41">
        <v>3</v>
      </c>
      <c r="E41">
        <v>1242</v>
      </c>
      <c r="F41" s="27">
        <v>45117</v>
      </c>
      <c r="G41" t="s">
        <v>14</v>
      </c>
      <c r="H41">
        <v>267</v>
      </c>
      <c r="I41" t="str">
        <f>VLOOKUP(B41,товар!$A$1:$C$433,2,FALSE)</f>
        <v>Макароны</v>
      </c>
      <c r="J41" s="20">
        <f t="shared" si="0"/>
        <v>265.47674418604652</v>
      </c>
      <c r="K41" s="21">
        <f t="shared" si="1"/>
        <v>0.55945863080898772</v>
      </c>
      <c r="L41" t="str">
        <f>VLOOKUP(B41,товар!$A$1:$C$433,3,FALSE)</f>
        <v>Роллтон</v>
      </c>
      <c r="M41" s="27">
        <f>VLOOKUP(H41,клиенты!$A$1:$G$435,5,0)</f>
        <v>44910</v>
      </c>
      <c r="N41">
        <f t="shared" si="2"/>
        <v>207</v>
      </c>
      <c r="O41" s="30">
        <f t="shared" ca="1" si="3"/>
        <v>21</v>
      </c>
      <c r="P41" t="str">
        <f>VLOOKUP(H41,клиенты!$A$2:$J$435,7,0)</f>
        <v>Россия</v>
      </c>
    </row>
    <row r="42" spans="1:16" x14ac:dyDescent="0.2">
      <c r="A42">
        <v>41</v>
      </c>
      <c r="B42">
        <v>443</v>
      </c>
      <c r="C42">
        <v>62</v>
      </c>
      <c r="D42">
        <v>3</v>
      </c>
      <c r="E42">
        <v>186</v>
      </c>
      <c r="F42" s="27">
        <v>45194</v>
      </c>
      <c r="G42" t="s">
        <v>12</v>
      </c>
      <c r="H42">
        <v>334</v>
      </c>
      <c r="I42" t="str">
        <f>VLOOKUP(B42,товар!$A$1:$C$433,2,FALSE)</f>
        <v>Кофе</v>
      </c>
      <c r="J42" s="20">
        <f t="shared" si="0"/>
        <v>249.02380952380952</v>
      </c>
      <c r="K42" s="21">
        <f t="shared" si="1"/>
        <v>-0.75102782292762216</v>
      </c>
      <c r="L42" t="str">
        <f>VLOOKUP(B42,товар!$A$1:$C$433,3,FALSE)</f>
        <v>Jacobs</v>
      </c>
      <c r="M42" s="27">
        <f>VLOOKUP(H42,клиенты!$A$1:$G$435,5,0)</f>
        <v>44881</v>
      </c>
      <c r="N42">
        <f t="shared" si="2"/>
        <v>313</v>
      </c>
      <c r="O42" s="30">
        <f t="shared" ca="1" si="3"/>
        <v>22</v>
      </c>
      <c r="P42" t="str">
        <f>VLOOKUP(H42,клиенты!$A$2:$J$435,7,0)</f>
        <v>Украина</v>
      </c>
    </row>
    <row r="43" spans="1:16" x14ac:dyDescent="0.2">
      <c r="A43">
        <v>42</v>
      </c>
      <c r="B43">
        <v>384</v>
      </c>
      <c r="C43">
        <v>357</v>
      </c>
      <c r="D43">
        <v>1</v>
      </c>
      <c r="E43">
        <v>357</v>
      </c>
      <c r="F43" s="27">
        <v>45196</v>
      </c>
      <c r="G43" t="s">
        <v>24</v>
      </c>
      <c r="H43">
        <v>47</v>
      </c>
      <c r="I43" t="str">
        <f>VLOOKUP(B43,товар!$A$1:$C$433,2,FALSE)</f>
        <v>Сахар</v>
      </c>
      <c r="J43" s="20">
        <f t="shared" si="0"/>
        <v>252.76271186440678</v>
      </c>
      <c r="K43" s="21">
        <f t="shared" si="1"/>
        <v>0.41239187286260304</v>
      </c>
      <c r="L43" t="str">
        <f>VLOOKUP(B43,товар!$A$1:$C$433,3,FALSE)</f>
        <v>Сладов</v>
      </c>
      <c r="M43" s="27">
        <f>VLOOKUP(H43,клиенты!$A$1:$G$435,5,0)</f>
        <v>44693</v>
      </c>
      <c r="N43">
        <f t="shared" si="2"/>
        <v>503</v>
      </c>
      <c r="O43" s="30">
        <f t="shared" ca="1" si="3"/>
        <v>28</v>
      </c>
      <c r="P43" t="str">
        <f>VLOOKUP(H43,клиенты!$A$2:$J$435,7,0)</f>
        <v>Беларусь</v>
      </c>
    </row>
    <row r="44" spans="1:16" x14ac:dyDescent="0.2">
      <c r="A44">
        <v>43</v>
      </c>
      <c r="B44">
        <v>41</v>
      </c>
      <c r="C44">
        <v>493</v>
      </c>
      <c r="D44">
        <v>3</v>
      </c>
      <c r="E44">
        <v>1479</v>
      </c>
      <c r="F44" s="27">
        <v>45104</v>
      </c>
      <c r="G44" t="s">
        <v>9</v>
      </c>
      <c r="H44">
        <v>287</v>
      </c>
      <c r="I44" t="str">
        <f>VLOOKUP(B44,товар!$A$1:$C$433,2,FALSE)</f>
        <v>Рис</v>
      </c>
      <c r="J44" s="20">
        <f t="shared" si="0"/>
        <v>258.375</v>
      </c>
      <c r="K44" s="21">
        <f t="shared" si="1"/>
        <v>0.90807934204160623</v>
      </c>
      <c r="L44" t="str">
        <f>VLOOKUP(B44,товар!$A$1:$C$433,3,FALSE)</f>
        <v>Агро-Альянс</v>
      </c>
      <c r="M44" s="27">
        <f>VLOOKUP(H44,клиенты!$A$1:$G$435,5,0)</f>
        <v>44608</v>
      </c>
      <c r="N44">
        <f t="shared" si="2"/>
        <v>496</v>
      </c>
      <c r="O44" s="30">
        <f t="shared" ca="1" si="3"/>
        <v>31</v>
      </c>
      <c r="P44" t="str">
        <f>VLOOKUP(H44,клиенты!$A$2:$J$435,7,0)</f>
        <v>Россия</v>
      </c>
    </row>
    <row r="45" spans="1:16" x14ac:dyDescent="0.2">
      <c r="A45">
        <v>44</v>
      </c>
      <c r="B45">
        <v>484</v>
      </c>
      <c r="C45">
        <v>305</v>
      </c>
      <c r="D45">
        <v>2</v>
      </c>
      <c r="E45">
        <v>610</v>
      </c>
      <c r="F45" s="27">
        <v>45234</v>
      </c>
      <c r="G45" t="s">
        <v>19</v>
      </c>
      <c r="H45">
        <v>145</v>
      </c>
      <c r="I45" t="str">
        <f>VLOOKUP(B45,товар!$A$1:$C$433,2,FALSE)</f>
        <v>Печенье</v>
      </c>
      <c r="J45" s="20">
        <f t="shared" si="0"/>
        <v>283.468085106383</v>
      </c>
      <c r="K45" s="21">
        <f t="shared" si="1"/>
        <v>7.5958868122795176E-2</v>
      </c>
      <c r="L45" t="str">
        <f>VLOOKUP(B45,товар!$A$1:$C$433,3,FALSE)</f>
        <v>КДВ</v>
      </c>
      <c r="M45" s="27">
        <f>VLOOKUP(H45,клиенты!$A$1:$G$435,5,0)</f>
        <v>44653</v>
      </c>
      <c r="N45">
        <f t="shared" si="2"/>
        <v>581</v>
      </c>
      <c r="O45" s="30">
        <f t="shared" ca="1" si="3"/>
        <v>30</v>
      </c>
      <c r="P45" t="str">
        <f>VLOOKUP(H45,клиенты!$A$2:$J$435,7,0)</f>
        <v>Украина</v>
      </c>
    </row>
    <row r="46" spans="1:16" x14ac:dyDescent="0.2">
      <c r="A46">
        <v>45</v>
      </c>
      <c r="B46">
        <v>7</v>
      </c>
      <c r="C46">
        <v>162</v>
      </c>
      <c r="D46">
        <v>4</v>
      </c>
      <c r="E46">
        <v>648</v>
      </c>
      <c r="F46" s="27">
        <v>45387</v>
      </c>
      <c r="G46" t="s">
        <v>16</v>
      </c>
      <c r="H46">
        <v>270</v>
      </c>
      <c r="I46" t="str">
        <f>VLOOKUP(B46,товар!$A$1:$C$433,2,FALSE)</f>
        <v>Сыр</v>
      </c>
      <c r="J46" s="20">
        <f t="shared" si="0"/>
        <v>262.63492063492066</v>
      </c>
      <c r="K46" s="21">
        <f t="shared" si="1"/>
        <v>-0.3831741810709538</v>
      </c>
      <c r="L46" t="str">
        <f>VLOOKUP(B46,товар!$A$1:$C$433,3,FALSE)</f>
        <v>President</v>
      </c>
      <c r="M46" s="27">
        <f>VLOOKUP(H46,клиенты!$A$1:$G$435,5,0)</f>
        <v>44827</v>
      </c>
      <c r="N46">
        <f t="shared" si="2"/>
        <v>560</v>
      </c>
      <c r="O46" s="30">
        <f t="shared" ca="1" si="3"/>
        <v>24</v>
      </c>
      <c r="P46" t="str">
        <f>VLOOKUP(H46,клиенты!$A$2:$J$435,7,0)</f>
        <v>Таджикистан</v>
      </c>
    </row>
    <row r="47" spans="1:16" x14ac:dyDescent="0.2">
      <c r="A47">
        <v>46</v>
      </c>
      <c r="B47">
        <v>390</v>
      </c>
      <c r="C47">
        <v>78</v>
      </c>
      <c r="D47">
        <v>1</v>
      </c>
      <c r="E47">
        <v>78</v>
      </c>
      <c r="F47" s="27">
        <v>44976</v>
      </c>
      <c r="G47" t="s">
        <v>15</v>
      </c>
      <c r="H47">
        <v>64</v>
      </c>
      <c r="I47" t="str">
        <f>VLOOKUP(B47,товар!$A$1:$C$433,2,FALSE)</f>
        <v>Сок</v>
      </c>
      <c r="J47" s="20">
        <f t="shared" si="0"/>
        <v>268.60344827586209</v>
      </c>
      <c r="K47" s="21">
        <f t="shared" si="1"/>
        <v>-0.70960908915848253</v>
      </c>
      <c r="L47" t="str">
        <f>VLOOKUP(B47,товар!$A$1:$C$433,3,FALSE)</f>
        <v>Сады Придонья</v>
      </c>
      <c r="M47" s="27">
        <f>VLOOKUP(H47,клиенты!$A$1:$G$435,5,0)</f>
        <v>44707</v>
      </c>
      <c r="N47">
        <f t="shared" si="2"/>
        <v>269</v>
      </c>
      <c r="O47" s="30">
        <f t="shared" ca="1" si="3"/>
        <v>28</v>
      </c>
      <c r="P47" t="str">
        <f>VLOOKUP(H47,клиенты!$A$2:$J$435,7,0)</f>
        <v>Узбекистан</v>
      </c>
    </row>
    <row r="48" spans="1:16" x14ac:dyDescent="0.2">
      <c r="A48">
        <v>47</v>
      </c>
      <c r="B48">
        <v>57</v>
      </c>
      <c r="C48">
        <v>343</v>
      </c>
      <c r="D48">
        <v>5</v>
      </c>
      <c r="E48">
        <v>1715</v>
      </c>
      <c r="F48" s="27">
        <v>45063</v>
      </c>
      <c r="G48" t="s">
        <v>9</v>
      </c>
      <c r="H48">
        <v>183</v>
      </c>
      <c r="I48" t="str">
        <f>VLOOKUP(B48,товар!$A$1:$C$433,2,FALSE)</f>
        <v>Печенье</v>
      </c>
      <c r="J48" s="20">
        <f t="shared" si="0"/>
        <v>283.468085106383</v>
      </c>
      <c r="K48" s="21">
        <f t="shared" si="1"/>
        <v>0.21001275988891388</v>
      </c>
      <c r="L48" t="str">
        <f>VLOOKUP(B48,товар!$A$1:$C$433,3,FALSE)</f>
        <v>Юбилейное</v>
      </c>
      <c r="M48" s="27">
        <f>VLOOKUP(H48,клиенты!$A$1:$G$435,5,0)</f>
        <v>44900</v>
      </c>
      <c r="N48">
        <f t="shared" si="2"/>
        <v>163</v>
      </c>
      <c r="O48" s="30">
        <f t="shared" ca="1" si="3"/>
        <v>22</v>
      </c>
      <c r="P48" t="str">
        <f>VLOOKUP(H48,клиенты!$A$2:$J$435,7,0)</f>
        <v>Таджикистан</v>
      </c>
    </row>
    <row r="49" spans="1:16" x14ac:dyDescent="0.2">
      <c r="A49">
        <v>48</v>
      </c>
      <c r="B49">
        <v>285</v>
      </c>
      <c r="C49">
        <v>498</v>
      </c>
      <c r="D49">
        <v>4</v>
      </c>
      <c r="E49">
        <v>1992</v>
      </c>
      <c r="F49" s="27">
        <v>45208</v>
      </c>
      <c r="G49" t="s">
        <v>17</v>
      </c>
      <c r="H49">
        <v>2</v>
      </c>
      <c r="I49" t="str">
        <f>VLOOKUP(B49,товар!$A$1:$C$433,2,FALSE)</f>
        <v>Макароны</v>
      </c>
      <c r="J49" s="20">
        <f t="shared" si="0"/>
        <v>265.47674418604652</v>
      </c>
      <c r="K49" s="21">
        <f t="shared" si="1"/>
        <v>0.87587052691515921</v>
      </c>
      <c r="L49" t="str">
        <f>VLOOKUP(B49,товар!$A$1:$C$433,3,FALSE)</f>
        <v>Паста Зара</v>
      </c>
      <c r="M49" s="27">
        <f>VLOOKUP(H49,клиенты!$A$1:$G$435,5,0)</f>
        <v>44775</v>
      </c>
      <c r="N49">
        <f t="shared" si="2"/>
        <v>433</v>
      </c>
      <c r="O49" s="30">
        <f t="shared" ca="1" si="3"/>
        <v>26</v>
      </c>
      <c r="P49" t="str">
        <f>VLOOKUP(H49,клиенты!$A$2:$J$435,7,0)</f>
        <v>Узбекистан</v>
      </c>
    </row>
    <row r="50" spans="1:16" x14ac:dyDescent="0.2">
      <c r="A50">
        <v>49</v>
      </c>
      <c r="B50">
        <v>299</v>
      </c>
      <c r="C50">
        <v>133</v>
      </c>
      <c r="D50">
        <v>1</v>
      </c>
      <c r="E50">
        <v>133</v>
      </c>
      <c r="F50" s="27">
        <v>45104</v>
      </c>
      <c r="G50" t="s">
        <v>16</v>
      </c>
      <c r="H50">
        <v>204</v>
      </c>
      <c r="I50" t="str">
        <f>VLOOKUP(B50,товар!$A$1:$C$433,2,FALSE)</f>
        <v>Чай</v>
      </c>
      <c r="J50" s="20">
        <f t="shared" si="0"/>
        <v>271.18181818181819</v>
      </c>
      <c r="K50" s="21">
        <f t="shared" si="1"/>
        <v>-0.50955414012738853</v>
      </c>
      <c r="L50" t="str">
        <f>VLOOKUP(B50,товар!$A$1:$C$433,3,FALSE)</f>
        <v>Lipton</v>
      </c>
      <c r="M50" s="27">
        <f>VLOOKUP(H50,клиенты!$A$1:$G$435,5,0)</f>
        <v>44867</v>
      </c>
      <c r="N50">
        <f t="shared" si="2"/>
        <v>237</v>
      </c>
      <c r="O50" s="30">
        <f t="shared" ca="1" si="3"/>
        <v>23</v>
      </c>
      <c r="P50" t="str">
        <f>VLOOKUP(H50,клиенты!$A$2:$J$435,7,0)</f>
        <v>Россия</v>
      </c>
    </row>
    <row r="51" spans="1:16" x14ac:dyDescent="0.2">
      <c r="A51">
        <v>50</v>
      </c>
      <c r="B51">
        <v>444</v>
      </c>
      <c r="C51">
        <v>311</v>
      </c>
      <c r="D51">
        <v>4</v>
      </c>
      <c r="E51">
        <v>1244</v>
      </c>
      <c r="F51" s="27">
        <v>45398</v>
      </c>
      <c r="G51" t="s">
        <v>23</v>
      </c>
      <c r="H51">
        <v>229</v>
      </c>
      <c r="I51" t="str">
        <f>VLOOKUP(B51,товар!$A$1:$C$433,2,FALSE)</f>
        <v>Йогурт</v>
      </c>
      <c r="J51" s="20">
        <f t="shared" si="0"/>
        <v>263.25423728813558</v>
      </c>
      <c r="K51" s="21">
        <f t="shared" si="1"/>
        <v>0.18136749935616803</v>
      </c>
      <c r="L51" t="str">
        <f>VLOOKUP(B51,товар!$A$1:$C$433,3,FALSE)</f>
        <v>Эрманн</v>
      </c>
      <c r="M51" s="27">
        <f>VLOOKUP(H51,клиенты!$A$1:$G$435,5,0)</f>
        <v>44766</v>
      </c>
      <c r="N51">
        <f t="shared" si="2"/>
        <v>632</v>
      </c>
      <c r="O51" s="30">
        <f t="shared" ca="1" si="3"/>
        <v>26</v>
      </c>
      <c r="P51" t="str">
        <f>VLOOKUP(H51,клиенты!$A$2:$J$435,7,0)</f>
        <v>Беларусь</v>
      </c>
    </row>
    <row r="52" spans="1:16" x14ac:dyDescent="0.2">
      <c r="A52">
        <v>51</v>
      </c>
      <c r="B52">
        <v>35</v>
      </c>
      <c r="C52">
        <v>242</v>
      </c>
      <c r="D52">
        <v>2</v>
      </c>
      <c r="E52">
        <v>484</v>
      </c>
      <c r="F52" s="27">
        <v>45239</v>
      </c>
      <c r="G52" t="s">
        <v>22</v>
      </c>
      <c r="H52">
        <v>385</v>
      </c>
      <c r="I52" t="str">
        <f>VLOOKUP(B52,товар!$A$1:$C$433,2,FALSE)</f>
        <v>Крупа</v>
      </c>
      <c r="J52" s="20">
        <f t="shared" si="0"/>
        <v>255.11627906976744</v>
      </c>
      <c r="K52" s="21">
        <f t="shared" si="1"/>
        <v>-5.1412944393801285E-2</v>
      </c>
      <c r="L52" t="str">
        <f>VLOOKUP(B52,товар!$A$1:$C$433,3,FALSE)</f>
        <v>Мистраль</v>
      </c>
      <c r="M52" s="27">
        <f>VLOOKUP(H52,клиенты!$A$1:$G$435,5,0)</f>
        <v>44753</v>
      </c>
      <c r="N52">
        <f t="shared" si="2"/>
        <v>486</v>
      </c>
      <c r="O52" s="30">
        <f t="shared" ca="1" si="3"/>
        <v>26</v>
      </c>
      <c r="P52" t="str">
        <f>VLOOKUP(H52,клиенты!$A$2:$J$435,7,0)</f>
        <v>Украина</v>
      </c>
    </row>
    <row r="53" spans="1:16" x14ac:dyDescent="0.2">
      <c r="A53">
        <v>52</v>
      </c>
      <c r="B53">
        <v>296</v>
      </c>
      <c r="C53">
        <v>101</v>
      </c>
      <c r="D53">
        <v>3</v>
      </c>
      <c r="E53">
        <v>303</v>
      </c>
      <c r="F53" s="27">
        <v>45080</v>
      </c>
      <c r="G53" t="s">
        <v>19</v>
      </c>
      <c r="H53">
        <v>407</v>
      </c>
      <c r="I53" t="str">
        <f>VLOOKUP(B53,товар!$A$1:$C$433,2,FALSE)</f>
        <v>Крупа</v>
      </c>
      <c r="J53" s="20">
        <f t="shared" si="0"/>
        <v>255.11627906976744</v>
      </c>
      <c r="K53" s="21">
        <f t="shared" si="1"/>
        <v>-0.60410209662716507</v>
      </c>
      <c r="L53" t="str">
        <f>VLOOKUP(B53,товар!$A$1:$C$433,3,FALSE)</f>
        <v>Мистраль</v>
      </c>
      <c r="M53" s="27">
        <f>VLOOKUP(H53,клиенты!$A$1:$G$435,5,0)</f>
        <v>44621</v>
      </c>
      <c r="N53">
        <f t="shared" si="2"/>
        <v>459</v>
      </c>
      <c r="O53" s="30">
        <f t="shared" ca="1" si="3"/>
        <v>31</v>
      </c>
      <c r="P53" t="str">
        <f>VLOOKUP(H53,клиенты!$A$2:$J$435,7,0)</f>
        <v>Беларусь</v>
      </c>
    </row>
    <row r="54" spans="1:16" x14ac:dyDescent="0.2">
      <c r="A54">
        <v>53</v>
      </c>
      <c r="B54">
        <v>227</v>
      </c>
      <c r="C54">
        <v>65</v>
      </c>
      <c r="D54">
        <v>1</v>
      </c>
      <c r="E54">
        <v>65</v>
      </c>
      <c r="F54" s="27">
        <v>45308</v>
      </c>
      <c r="G54" t="s">
        <v>10</v>
      </c>
      <c r="H54">
        <v>493</v>
      </c>
      <c r="I54" t="str">
        <f>VLOOKUP(B54,товар!$A$1:$C$433,2,FALSE)</f>
        <v>Макароны</v>
      </c>
      <c r="J54" s="20">
        <f t="shared" si="0"/>
        <v>265.47674418604652</v>
      </c>
      <c r="K54" s="21">
        <f t="shared" si="1"/>
        <v>-0.75515746134641493</v>
      </c>
      <c r="L54" t="str">
        <f>VLOOKUP(B54,товар!$A$1:$C$433,3,FALSE)</f>
        <v>Макфа</v>
      </c>
      <c r="M54" s="27">
        <f>VLOOKUP(H54,клиенты!$A$1:$G$435,5,0)</f>
        <v>44855</v>
      </c>
      <c r="N54">
        <f t="shared" si="2"/>
        <v>453</v>
      </c>
      <c r="O54" s="30">
        <f t="shared" ca="1" si="3"/>
        <v>23</v>
      </c>
      <c r="P54" t="str">
        <f>VLOOKUP(H54,клиенты!$A$2:$J$435,7,0)</f>
        <v>Украина</v>
      </c>
    </row>
    <row r="55" spans="1:16" x14ac:dyDescent="0.2">
      <c r="A55">
        <v>54</v>
      </c>
      <c r="B55">
        <v>167</v>
      </c>
      <c r="C55">
        <v>143</v>
      </c>
      <c r="D55">
        <v>3</v>
      </c>
      <c r="E55">
        <v>429</v>
      </c>
      <c r="F55" s="27">
        <v>45246</v>
      </c>
      <c r="G55" t="s">
        <v>22</v>
      </c>
      <c r="H55">
        <v>34</v>
      </c>
      <c r="I55" t="str">
        <f>VLOOKUP(B55,товар!$A$1:$C$433,2,FALSE)</f>
        <v>Мясо</v>
      </c>
      <c r="J55" s="20">
        <f t="shared" si="0"/>
        <v>271.74545454545455</v>
      </c>
      <c r="K55" s="21">
        <f t="shared" si="1"/>
        <v>-0.47377224675498464</v>
      </c>
      <c r="L55" t="str">
        <f>VLOOKUP(B55,товар!$A$1:$C$433,3,FALSE)</f>
        <v>Сава</v>
      </c>
      <c r="M55" s="27">
        <f>VLOOKUP(H55,клиенты!$A$1:$G$435,5,0)</f>
        <v>44654</v>
      </c>
      <c r="N55">
        <f t="shared" si="2"/>
        <v>592</v>
      </c>
      <c r="O55" s="30">
        <f t="shared" ca="1" si="3"/>
        <v>30</v>
      </c>
      <c r="P55" t="str">
        <f>VLOOKUP(H55,клиенты!$A$2:$J$435,7,0)</f>
        <v>Таджикистан</v>
      </c>
    </row>
    <row r="56" spans="1:16" x14ac:dyDescent="0.2">
      <c r="A56">
        <v>55</v>
      </c>
      <c r="B56">
        <v>146</v>
      </c>
      <c r="C56">
        <v>402</v>
      </c>
      <c r="D56">
        <v>5</v>
      </c>
      <c r="E56">
        <v>2010</v>
      </c>
      <c r="F56" s="27">
        <v>45356</v>
      </c>
      <c r="G56" t="s">
        <v>13</v>
      </c>
      <c r="H56">
        <v>190</v>
      </c>
      <c r="I56" t="str">
        <f>VLOOKUP(B56,товар!$A$1:$C$433,2,FALSE)</f>
        <v>Сок</v>
      </c>
      <c r="J56" s="20">
        <f t="shared" si="0"/>
        <v>268.60344827586209</v>
      </c>
      <c r="K56" s="21">
        <f t="shared" si="1"/>
        <v>0.49663007895243583</v>
      </c>
      <c r="L56" t="str">
        <f>VLOOKUP(B56,товар!$A$1:$C$433,3,FALSE)</f>
        <v>Добрый</v>
      </c>
      <c r="M56" s="27">
        <f>VLOOKUP(H56,клиенты!$A$1:$G$435,5,0)</f>
        <v>44689</v>
      </c>
      <c r="N56">
        <f t="shared" si="2"/>
        <v>667</v>
      </c>
      <c r="O56" s="30">
        <f t="shared" ca="1" si="3"/>
        <v>28</v>
      </c>
      <c r="P56" t="str">
        <f>VLOOKUP(H56,клиенты!$A$2:$J$435,7,0)</f>
        <v>Беларусь</v>
      </c>
    </row>
    <row r="57" spans="1:16" x14ac:dyDescent="0.2">
      <c r="A57">
        <v>56</v>
      </c>
      <c r="B57">
        <v>338</v>
      </c>
      <c r="C57">
        <v>97</v>
      </c>
      <c r="D57">
        <v>1</v>
      </c>
      <c r="E57">
        <v>97</v>
      </c>
      <c r="F57" s="27">
        <v>45234</v>
      </c>
      <c r="G57" t="s">
        <v>17</v>
      </c>
      <c r="H57">
        <v>266</v>
      </c>
      <c r="I57" t="str">
        <f>VLOOKUP(B57,товар!$A$1:$C$433,2,FALSE)</f>
        <v>Сыр</v>
      </c>
      <c r="J57" s="20">
        <f t="shared" si="0"/>
        <v>262.63492063492066</v>
      </c>
      <c r="K57" s="21">
        <f t="shared" si="1"/>
        <v>-0.6306660219992748</v>
      </c>
      <c r="L57" t="str">
        <f>VLOOKUP(B57,товар!$A$1:$C$433,3,FALSE)</f>
        <v>President</v>
      </c>
      <c r="M57" s="27">
        <f>VLOOKUP(H57,клиенты!$A$1:$G$435,5,0)</f>
        <v>44795</v>
      </c>
      <c r="N57">
        <f t="shared" si="2"/>
        <v>439</v>
      </c>
      <c r="O57" s="30">
        <f t="shared" ca="1" si="3"/>
        <v>25</v>
      </c>
      <c r="P57" t="str">
        <f>VLOOKUP(H57,клиенты!$A$2:$J$435,7,0)</f>
        <v>Россия</v>
      </c>
    </row>
    <row r="58" spans="1:16" x14ac:dyDescent="0.2">
      <c r="A58">
        <v>57</v>
      </c>
      <c r="B58">
        <v>155</v>
      </c>
      <c r="C58">
        <v>482</v>
      </c>
      <c r="D58">
        <v>1</v>
      </c>
      <c r="E58">
        <v>482</v>
      </c>
      <c r="F58" s="27">
        <v>45400</v>
      </c>
      <c r="G58" t="s">
        <v>14</v>
      </c>
      <c r="H58">
        <v>222</v>
      </c>
      <c r="I58" t="str">
        <f>VLOOKUP(B58,товар!$A$1:$C$433,2,FALSE)</f>
        <v>Йогурт</v>
      </c>
      <c r="J58" s="20">
        <f t="shared" si="0"/>
        <v>263.25423728813558</v>
      </c>
      <c r="K58" s="21">
        <f t="shared" si="1"/>
        <v>0.83092969353592583</v>
      </c>
      <c r="L58" t="str">
        <f>VLOOKUP(B58,товар!$A$1:$C$433,3,FALSE)</f>
        <v>Эрманн</v>
      </c>
      <c r="M58" s="27">
        <f>VLOOKUP(H58,клиенты!$A$1:$G$435,5,0)</f>
        <v>44694</v>
      </c>
      <c r="N58">
        <f t="shared" si="2"/>
        <v>706</v>
      </c>
      <c r="O58" s="30">
        <f t="shared" ca="1" si="3"/>
        <v>28</v>
      </c>
      <c r="P58" t="str">
        <f>VLOOKUP(H58,клиенты!$A$2:$J$435,7,0)</f>
        <v>Украина</v>
      </c>
    </row>
    <row r="59" spans="1:16" x14ac:dyDescent="0.2">
      <c r="A59">
        <v>58</v>
      </c>
      <c r="B59">
        <v>239</v>
      </c>
      <c r="C59">
        <v>59</v>
      </c>
      <c r="D59">
        <v>1</v>
      </c>
      <c r="E59">
        <v>59</v>
      </c>
      <c r="F59" s="27">
        <v>45214</v>
      </c>
      <c r="G59" t="s">
        <v>25</v>
      </c>
      <c r="H59">
        <v>382</v>
      </c>
      <c r="I59" t="str">
        <f>VLOOKUP(B59,товар!$A$1:$C$433,2,FALSE)</f>
        <v>Йогурт</v>
      </c>
      <c r="J59" s="20">
        <f t="shared" si="0"/>
        <v>263.25423728813558</v>
      </c>
      <c r="K59" s="21">
        <f t="shared" si="1"/>
        <v>-0.77588204996137011</v>
      </c>
      <c r="L59" t="str">
        <f>VLOOKUP(B59,товар!$A$1:$C$433,3,FALSE)</f>
        <v>Эрманн</v>
      </c>
      <c r="M59" s="27">
        <f>VLOOKUP(H59,клиенты!$A$1:$G$435,5,0)</f>
        <v>44850</v>
      </c>
      <c r="N59">
        <f t="shared" si="2"/>
        <v>364</v>
      </c>
      <c r="O59" s="30">
        <f t="shared" ca="1" si="3"/>
        <v>23</v>
      </c>
      <c r="P59" t="str">
        <f>VLOOKUP(H59,клиенты!$A$2:$J$435,7,0)</f>
        <v>Беларусь</v>
      </c>
    </row>
    <row r="60" spans="1:16" x14ac:dyDescent="0.2">
      <c r="A60">
        <v>59</v>
      </c>
      <c r="B60">
        <v>158</v>
      </c>
      <c r="C60">
        <v>87</v>
      </c>
      <c r="D60">
        <v>4</v>
      </c>
      <c r="E60">
        <v>348</v>
      </c>
      <c r="F60" s="27">
        <v>45423</v>
      </c>
      <c r="G60" t="s">
        <v>16</v>
      </c>
      <c r="H60">
        <v>142</v>
      </c>
      <c r="I60" t="str">
        <f>VLOOKUP(B60,товар!$A$1:$C$433,2,FALSE)</f>
        <v>Сахар</v>
      </c>
      <c r="J60" s="20">
        <f t="shared" si="0"/>
        <v>252.76271186440678</v>
      </c>
      <c r="K60" s="21">
        <f t="shared" si="1"/>
        <v>-0.65580366123516398</v>
      </c>
      <c r="L60" t="str">
        <f>VLOOKUP(B60,товар!$A$1:$C$433,3,FALSE)</f>
        <v>Сладов</v>
      </c>
      <c r="M60" s="27">
        <f>VLOOKUP(H60,клиенты!$A$1:$G$435,5,0)</f>
        <v>44683</v>
      </c>
      <c r="N60">
        <f t="shared" si="2"/>
        <v>740</v>
      </c>
      <c r="O60" s="30">
        <f t="shared" ca="1" si="3"/>
        <v>29</v>
      </c>
      <c r="P60" t="str">
        <f>VLOOKUP(H60,клиенты!$A$2:$J$435,7,0)</f>
        <v>Россия</v>
      </c>
    </row>
    <row r="61" spans="1:16" x14ac:dyDescent="0.2">
      <c r="A61">
        <v>60</v>
      </c>
      <c r="B61">
        <v>147</v>
      </c>
      <c r="C61">
        <v>238</v>
      </c>
      <c r="D61">
        <v>5</v>
      </c>
      <c r="E61">
        <v>1190</v>
      </c>
      <c r="F61" s="27">
        <v>44981</v>
      </c>
      <c r="G61" t="s">
        <v>15</v>
      </c>
      <c r="H61">
        <v>270</v>
      </c>
      <c r="I61" t="str">
        <f>VLOOKUP(B61,товар!$A$1:$C$433,2,FALSE)</f>
        <v>Конфеты</v>
      </c>
      <c r="J61" s="20">
        <f t="shared" si="0"/>
        <v>267.85483870967744</v>
      </c>
      <c r="K61" s="21">
        <f t="shared" si="1"/>
        <v>-0.11145902330342627</v>
      </c>
      <c r="L61" t="str">
        <f>VLOOKUP(B61,товар!$A$1:$C$433,3,FALSE)</f>
        <v>Бабаевский</v>
      </c>
      <c r="M61" s="27">
        <f>VLOOKUP(H61,клиенты!$A$1:$G$435,5,0)</f>
        <v>44827</v>
      </c>
      <c r="N61">
        <f t="shared" si="2"/>
        <v>154</v>
      </c>
      <c r="O61" s="30">
        <f t="shared" ca="1" si="3"/>
        <v>24</v>
      </c>
      <c r="P61" t="str">
        <f>VLOOKUP(H61,клиенты!$A$2:$J$435,7,0)</f>
        <v>Таджикистан</v>
      </c>
    </row>
    <row r="62" spans="1:16" x14ac:dyDescent="0.2">
      <c r="A62">
        <v>61</v>
      </c>
      <c r="B62">
        <v>311</v>
      </c>
      <c r="C62">
        <v>238</v>
      </c>
      <c r="D62">
        <v>5</v>
      </c>
      <c r="E62">
        <v>1190</v>
      </c>
      <c r="F62" s="27">
        <v>45245</v>
      </c>
      <c r="G62" t="s">
        <v>15</v>
      </c>
      <c r="H62">
        <v>150</v>
      </c>
      <c r="I62" t="str">
        <f>VLOOKUP(B62,товар!$A$1:$C$433,2,FALSE)</f>
        <v>Макароны</v>
      </c>
      <c r="J62" s="20">
        <f t="shared" si="0"/>
        <v>265.47674418604652</v>
      </c>
      <c r="K62" s="21">
        <f t="shared" si="1"/>
        <v>-0.10349962769918097</v>
      </c>
      <c r="L62" t="str">
        <f>VLOOKUP(B62,товар!$A$1:$C$433,3,FALSE)</f>
        <v>Паста Зара</v>
      </c>
      <c r="M62" s="27">
        <f>VLOOKUP(H62,клиенты!$A$1:$G$435,5,0)</f>
        <v>44622</v>
      </c>
      <c r="N62">
        <f t="shared" si="2"/>
        <v>623</v>
      </c>
      <c r="O62" s="30">
        <f t="shared" ca="1" si="3"/>
        <v>31</v>
      </c>
      <c r="P62" t="str">
        <f>VLOOKUP(H62,клиенты!$A$2:$J$435,7,0)</f>
        <v>Узбекистан</v>
      </c>
    </row>
    <row r="63" spans="1:16" x14ac:dyDescent="0.2">
      <c r="A63">
        <v>62</v>
      </c>
      <c r="B63">
        <v>465</v>
      </c>
      <c r="C63">
        <v>311</v>
      </c>
      <c r="D63">
        <v>2</v>
      </c>
      <c r="E63">
        <v>622</v>
      </c>
      <c r="F63" s="27">
        <v>44934</v>
      </c>
      <c r="G63" t="s">
        <v>9</v>
      </c>
      <c r="H63">
        <v>14</v>
      </c>
      <c r="I63" t="str">
        <f>VLOOKUP(B63,товар!$A$1:$C$433,2,FALSE)</f>
        <v>Йогурт</v>
      </c>
      <c r="J63" s="20">
        <f t="shared" si="0"/>
        <v>263.25423728813558</v>
      </c>
      <c r="K63" s="21">
        <f t="shared" si="1"/>
        <v>0.18136749935616803</v>
      </c>
      <c r="L63" t="str">
        <f>VLOOKUP(B63,товар!$A$1:$C$433,3,FALSE)</f>
        <v>Ростагроэкспорт</v>
      </c>
      <c r="M63" s="27">
        <f>VLOOKUP(H63,клиенты!$A$1:$G$435,5,0)</f>
        <v>44775</v>
      </c>
      <c r="N63">
        <f t="shared" si="2"/>
        <v>159</v>
      </c>
      <c r="O63" s="30">
        <f t="shared" ca="1" si="3"/>
        <v>26</v>
      </c>
      <c r="P63" t="str">
        <f>VLOOKUP(H63,клиенты!$A$2:$J$435,7,0)</f>
        <v>Таджикистан</v>
      </c>
    </row>
    <row r="64" spans="1:16" x14ac:dyDescent="0.2">
      <c r="A64">
        <v>63</v>
      </c>
      <c r="B64">
        <v>449</v>
      </c>
      <c r="C64">
        <v>392</v>
      </c>
      <c r="D64">
        <v>3</v>
      </c>
      <c r="E64">
        <v>1176</v>
      </c>
      <c r="F64" s="27">
        <v>45267</v>
      </c>
      <c r="G64" t="s">
        <v>19</v>
      </c>
      <c r="H64">
        <v>371</v>
      </c>
      <c r="I64" t="str">
        <f>VLOOKUP(B64,товар!$A$1:$C$433,2,FALSE)</f>
        <v>Мясо</v>
      </c>
      <c r="J64" s="20">
        <f t="shared" si="0"/>
        <v>271.74545454545455</v>
      </c>
      <c r="K64" s="21">
        <f t="shared" si="1"/>
        <v>0.44252642847584633</v>
      </c>
      <c r="L64" t="str">
        <f>VLOOKUP(B64,товар!$A$1:$C$433,3,FALSE)</f>
        <v>Агрокомплекс</v>
      </c>
      <c r="M64" s="27">
        <f>VLOOKUP(H64,клиенты!$A$1:$G$435,5,0)</f>
        <v>44844</v>
      </c>
      <c r="N64">
        <f t="shared" si="2"/>
        <v>423</v>
      </c>
      <c r="O64" s="30">
        <f t="shared" ca="1" si="3"/>
        <v>23</v>
      </c>
      <c r="P64" t="str">
        <f>VLOOKUP(H64,клиенты!$A$2:$J$435,7,0)</f>
        <v>Украина</v>
      </c>
    </row>
    <row r="65" spans="1:16" x14ac:dyDescent="0.2">
      <c r="A65">
        <v>64</v>
      </c>
      <c r="B65">
        <v>144</v>
      </c>
      <c r="C65">
        <v>473</v>
      </c>
      <c r="D65">
        <v>5</v>
      </c>
      <c r="E65">
        <v>2365</v>
      </c>
      <c r="F65" s="27">
        <v>45280</v>
      </c>
      <c r="G65" t="s">
        <v>17</v>
      </c>
      <c r="H65">
        <v>328</v>
      </c>
      <c r="I65" t="str">
        <f>VLOOKUP(B65,товар!$A$1:$C$433,2,FALSE)</f>
        <v>Макароны</v>
      </c>
      <c r="J65" s="20">
        <f t="shared" si="0"/>
        <v>265.47674418604652</v>
      </c>
      <c r="K65" s="21">
        <f t="shared" si="1"/>
        <v>0.78170031974070331</v>
      </c>
      <c r="L65" t="str">
        <f>VLOOKUP(B65,товар!$A$1:$C$433,3,FALSE)</f>
        <v>Роллтон</v>
      </c>
      <c r="M65" s="27">
        <f>VLOOKUP(H65,клиенты!$A$1:$G$435,5,0)</f>
        <v>44568</v>
      </c>
      <c r="N65">
        <f t="shared" si="2"/>
        <v>712</v>
      </c>
      <c r="O65" s="30">
        <f t="shared" ca="1" si="3"/>
        <v>32</v>
      </c>
      <c r="P65" t="str">
        <f>VLOOKUP(H65,клиенты!$A$2:$J$435,7,0)</f>
        <v>Россия</v>
      </c>
    </row>
    <row r="66" spans="1:16" x14ac:dyDescent="0.2">
      <c r="A66">
        <v>65</v>
      </c>
      <c r="B66">
        <v>375</v>
      </c>
      <c r="C66">
        <v>231</v>
      </c>
      <c r="D66">
        <v>2</v>
      </c>
      <c r="E66">
        <v>462</v>
      </c>
      <c r="F66" s="27">
        <v>45114</v>
      </c>
      <c r="G66" t="s">
        <v>18</v>
      </c>
      <c r="H66">
        <v>171</v>
      </c>
      <c r="I66" t="str">
        <f>VLOOKUP(B66,товар!$A$1:$C$433,2,FALSE)</f>
        <v>Макароны</v>
      </c>
      <c r="J66" s="20">
        <f t="shared" ref="J66:J129" si="4">AVERAGEIF($I$2:$I$1001,I66,$C$2:$C$1001)</f>
        <v>265.47674418604652</v>
      </c>
      <c r="K66" s="21">
        <f t="shared" ref="K66:K129" si="5">C66/J66-1</f>
        <v>-0.12986728570802852</v>
      </c>
      <c r="L66" t="str">
        <f>VLOOKUP(B66,товар!$A$1:$C$433,3,FALSE)</f>
        <v>Борилла</v>
      </c>
      <c r="M66" s="27">
        <f>VLOOKUP(H66,клиенты!$A$1:$G$435,5,0)</f>
        <v>44710</v>
      </c>
      <c r="N66">
        <f t="shared" ref="N66:N129" si="6">F66-M66</f>
        <v>404</v>
      </c>
      <c r="O66" s="30">
        <f t="shared" ref="O66:O129" ca="1" si="7">DATEDIF(M66,TODAY(),"m")</f>
        <v>28</v>
      </c>
      <c r="P66" t="str">
        <f>VLOOKUP(H66,клиенты!$A$2:$J$435,7,0)</f>
        <v>Россия</v>
      </c>
    </row>
    <row r="67" spans="1:16" x14ac:dyDescent="0.2">
      <c r="A67">
        <v>66</v>
      </c>
      <c r="B67">
        <v>408</v>
      </c>
      <c r="C67">
        <v>438</v>
      </c>
      <c r="D67">
        <v>3</v>
      </c>
      <c r="E67">
        <v>1314</v>
      </c>
      <c r="F67" s="27">
        <v>44973</v>
      </c>
      <c r="G67" t="s">
        <v>19</v>
      </c>
      <c r="H67">
        <v>68</v>
      </c>
      <c r="I67" t="str">
        <f>VLOOKUP(B67,товар!$A$1:$C$433,2,FALSE)</f>
        <v>Йогурт</v>
      </c>
      <c r="J67" s="20">
        <f t="shared" si="4"/>
        <v>263.25423728813558</v>
      </c>
      <c r="K67" s="21">
        <f t="shared" si="5"/>
        <v>0.66379088333762559</v>
      </c>
      <c r="L67" t="str">
        <f>VLOOKUP(B67,товар!$A$1:$C$433,3,FALSE)</f>
        <v>Эрманн</v>
      </c>
      <c r="M67" s="27">
        <f>VLOOKUP(H67,клиенты!$A$1:$G$435,5,0)</f>
        <v>44882</v>
      </c>
      <c r="N67">
        <f t="shared" si="6"/>
        <v>91</v>
      </c>
      <c r="O67" s="30">
        <f t="shared" ca="1" si="7"/>
        <v>22</v>
      </c>
      <c r="P67" t="str">
        <f>VLOOKUP(H67,клиенты!$A$2:$J$435,7,0)</f>
        <v>Узбекистан</v>
      </c>
    </row>
    <row r="68" spans="1:16" x14ac:dyDescent="0.2">
      <c r="A68">
        <v>67</v>
      </c>
      <c r="B68">
        <v>425</v>
      </c>
      <c r="C68">
        <v>365</v>
      </c>
      <c r="D68">
        <v>2</v>
      </c>
      <c r="E68">
        <v>730</v>
      </c>
      <c r="F68" s="27">
        <v>44989</v>
      </c>
      <c r="G68" t="s">
        <v>21</v>
      </c>
      <c r="H68">
        <v>346</v>
      </c>
      <c r="I68" t="str">
        <f>VLOOKUP(B68,товар!$A$1:$C$433,2,FALSE)</f>
        <v>Соль</v>
      </c>
      <c r="J68" s="20">
        <f t="shared" si="4"/>
        <v>264.8679245283019</v>
      </c>
      <c r="K68" s="21">
        <f t="shared" si="5"/>
        <v>0.37804530559908822</v>
      </c>
      <c r="L68" t="str">
        <f>VLOOKUP(B68,товар!$A$1:$C$433,3,FALSE)</f>
        <v>Экстра</v>
      </c>
      <c r="M68" s="27">
        <f>VLOOKUP(H68,клиенты!$A$1:$G$435,5,0)</f>
        <v>44636</v>
      </c>
      <c r="N68">
        <f t="shared" si="6"/>
        <v>353</v>
      </c>
      <c r="O68" s="30">
        <f t="shared" ca="1" si="7"/>
        <v>30</v>
      </c>
      <c r="P68" t="str">
        <f>VLOOKUP(H68,клиенты!$A$2:$J$435,7,0)</f>
        <v>Россия</v>
      </c>
    </row>
    <row r="69" spans="1:16" x14ac:dyDescent="0.2">
      <c r="A69">
        <v>68</v>
      </c>
      <c r="B69">
        <v>277</v>
      </c>
      <c r="C69">
        <v>324</v>
      </c>
      <c r="D69">
        <v>2</v>
      </c>
      <c r="E69">
        <v>648</v>
      </c>
      <c r="F69" s="27">
        <v>45287</v>
      </c>
      <c r="G69" t="s">
        <v>21</v>
      </c>
      <c r="H69">
        <v>415</v>
      </c>
      <c r="I69" t="str">
        <f>VLOOKUP(B69,товар!$A$1:$C$433,2,FALSE)</f>
        <v>Чай</v>
      </c>
      <c r="J69" s="20">
        <f t="shared" si="4"/>
        <v>271.18181818181819</v>
      </c>
      <c r="K69" s="21">
        <f t="shared" si="5"/>
        <v>0.19477036540395565</v>
      </c>
      <c r="L69" t="str">
        <f>VLOOKUP(B69,товар!$A$1:$C$433,3,FALSE)</f>
        <v>Greenfield</v>
      </c>
      <c r="M69" s="27">
        <f>VLOOKUP(H69,клиенты!$A$1:$G$435,5,0)</f>
        <v>44661</v>
      </c>
      <c r="N69">
        <f t="shared" si="6"/>
        <v>626</v>
      </c>
      <c r="O69" s="30">
        <f t="shared" ca="1" si="7"/>
        <v>29</v>
      </c>
      <c r="P69" t="str">
        <f>VLOOKUP(H69,клиенты!$A$2:$J$435,7,0)</f>
        <v>Украина</v>
      </c>
    </row>
    <row r="70" spans="1:16" x14ac:dyDescent="0.2">
      <c r="A70">
        <v>69</v>
      </c>
      <c r="B70">
        <v>130</v>
      </c>
      <c r="C70">
        <v>208</v>
      </c>
      <c r="D70">
        <v>5</v>
      </c>
      <c r="E70">
        <v>1040</v>
      </c>
      <c r="F70" s="27">
        <v>44975</v>
      </c>
      <c r="G70" t="s">
        <v>15</v>
      </c>
      <c r="H70">
        <v>115</v>
      </c>
      <c r="I70" t="str">
        <f>VLOOKUP(B70,товар!$A$1:$C$433,2,FALSE)</f>
        <v>Соль</v>
      </c>
      <c r="J70" s="20">
        <f t="shared" si="4"/>
        <v>264.8679245283019</v>
      </c>
      <c r="K70" s="21">
        <f t="shared" si="5"/>
        <v>-0.21470294913805388</v>
      </c>
      <c r="L70" t="str">
        <f>VLOOKUP(B70,товар!$A$1:$C$433,3,FALSE)</f>
        <v>Илецкая</v>
      </c>
      <c r="M70" s="27">
        <f>VLOOKUP(H70,клиенты!$A$1:$G$435,5,0)</f>
        <v>44832</v>
      </c>
      <c r="N70">
        <f t="shared" si="6"/>
        <v>143</v>
      </c>
      <c r="O70" s="30">
        <f t="shared" ca="1" si="7"/>
        <v>24</v>
      </c>
      <c r="P70" t="str">
        <f>VLOOKUP(H70,клиенты!$A$2:$J$435,7,0)</f>
        <v>Беларусь</v>
      </c>
    </row>
    <row r="71" spans="1:16" x14ac:dyDescent="0.2">
      <c r="A71">
        <v>70</v>
      </c>
      <c r="B71">
        <v>337</v>
      </c>
      <c r="C71">
        <v>115</v>
      </c>
      <c r="D71">
        <v>3</v>
      </c>
      <c r="E71">
        <v>345</v>
      </c>
      <c r="F71" s="27">
        <v>45046</v>
      </c>
      <c r="G71" t="s">
        <v>8</v>
      </c>
      <c r="H71">
        <v>42</v>
      </c>
      <c r="I71" t="str">
        <f>VLOOKUP(B71,товар!$A$1:$C$433,2,FALSE)</f>
        <v>Макароны</v>
      </c>
      <c r="J71" s="20">
        <f t="shared" si="4"/>
        <v>265.47674418604652</v>
      </c>
      <c r="K71" s="21">
        <f t="shared" si="5"/>
        <v>-0.56681704699750335</v>
      </c>
      <c r="L71" t="str">
        <f>VLOOKUP(B71,товар!$A$1:$C$433,3,FALSE)</f>
        <v>Паста Зара</v>
      </c>
      <c r="M71" s="27">
        <f>VLOOKUP(H71,клиенты!$A$1:$G$435,5,0)</f>
        <v>44783</v>
      </c>
      <c r="N71">
        <f t="shared" si="6"/>
        <v>263</v>
      </c>
      <c r="O71" s="30">
        <f t="shared" ca="1" si="7"/>
        <v>25</v>
      </c>
      <c r="P71" t="str">
        <f>VLOOKUP(H71,клиенты!$A$2:$J$435,7,0)</f>
        <v>Таджикистан</v>
      </c>
    </row>
    <row r="72" spans="1:16" x14ac:dyDescent="0.2">
      <c r="A72">
        <v>71</v>
      </c>
      <c r="B72">
        <v>30</v>
      </c>
      <c r="C72">
        <v>261</v>
      </c>
      <c r="D72">
        <v>1</v>
      </c>
      <c r="E72">
        <v>261</v>
      </c>
      <c r="F72" s="27">
        <v>45000</v>
      </c>
      <c r="G72" t="s">
        <v>22</v>
      </c>
      <c r="H72">
        <v>378</v>
      </c>
      <c r="I72" t="str">
        <f>VLOOKUP(B72,товар!$A$1:$C$433,2,FALSE)</f>
        <v>Чипсы</v>
      </c>
      <c r="J72" s="20">
        <f t="shared" si="4"/>
        <v>273.72549019607845</v>
      </c>
      <c r="K72" s="21">
        <f t="shared" si="5"/>
        <v>-4.6489971346704961E-2</v>
      </c>
      <c r="L72" t="str">
        <f>VLOOKUP(B72,товар!$A$1:$C$433,3,FALSE)</f>
        <v>Pringles</v>
      </c>
      <c r="M72" s="27">
        <f>VLOOKUP(H72,клиенты!$A$1:$G$435,5,0)</f>
        <v>44710</v>
      </c>
      <c r="N72">
        <f t="shared" si="6"/>
        <v>290</v>
      </c>
      <c r="O72" s="30">
        <f t="shared" ca="1" si="7"/>
        <v>28</v>
      </c>
      <c r="P72" t="str">
        <f>VLOOKUP(H72,клиенты!$A$2:$J$435,7,0)</f>
        <v>Россия</v>
      </c>
    </row>
    <row r="73" spans="1:16" x14ac:dyDescent="0.2">
      <c r="A73">
        <v>72</v>
      </c>
      <c r="B73">
        <v>75</v>
      </c>
      <c r="C73">
        <v>257</v>
      </c>
      <c r="D73">
        <v>2</v>
      </c>
      <c r="E73">
        <v>514</v>
      </c>
      <c r="F73" s="27">
        <v>45306</v>
      </c>
      <c r="G73" t="s">
        <v>25</v>
      </c>
      <c r="H73">
        <v>449</v>
      </c>
      <c r="I73" t="str">
        <f>VLOOKUP(B73,товар!$A$1:$C$433,2,FALSE)</f>
        <v>Печенье</v>
      </c>
      <c r="J73" s="20">
        <f t="shared" si="4"/>
        <v>283.468085106383</v>
      </c>
      <c r="K73" s="21">
        <f t="shared" si="5"/>
        <v>-9.3372363581775919E-2</v>
      </c>
      <c r="L73" t="str">
        <f>VLOOKUP(B73,товар!$A$1:$C$433,3,FALSE)</f>
        <v>Белогорье</v>
      </c>
      <c r="M73" s="27">
        <f>VLOOKUP(H73,клиенты!$A$1:$G$435,5,0)</f>
        <v>44645</v>
      </c>
      <c r="N73">
        <f t="shared" si="6"/>
        <v>661</v>
      </c>
      <c r="O73" s="30">
        <f t="shared" ca="1" si="7"/>
        <v>30</v>
      </c>
      <c r="P73" t="str">
        <f>VLOOKUP(H73,клиенты!$A$2:$J$435,7,0)</f>
        <v>Таджикистан</v>
      </c>
    </row>
    <row r="74" spans="1:16" x14ac:dyDescent="0.2">
      <c r="A74">
        <v>73</v>
      </c>
      <c r="B74">
        <v>118</v>
      </c>
      <c r="C74">
        <v>459</v>
      </c>
      <c r="D74">
        <v>2</v>
      </c>
      <c r="E74">
        <v>918</v>
      </c>
      <c r="F74" s="27">
        <v>44993</v>
      </c>
      <c r="G74" t="s">
        <v>17</v>
      </c>
      <c r="H74">
        <v>318</v>
      </c>
      <c r="I74" t="str">
        <f>VLOOKUP(B74,товар!$A$1:$C$433,2,FALSE)</f>
        <v>Сахар</v>
      </c>
      <c r="J74" s="20">
        <f t="shared" si="4"/>
        <v>252.76271186440678</v>
      </c>
      <c r="K74" s="21">
        <f t="shared" si="5"/>
        <v>0.81593240796620403</v>
      </c>
      <c r="L74" t="str">
        <f>VLOOKUP(B74,товар!$A$1:$C$433,3,FALSE)</f>
        <v>Продимекс</v>
      </c>
      <c r="M74" s="27">
        <f>VLOOKUP(H74,клиенты!$A$1:$G$435,5,0)</f>
        <v>44892</v>
      </c>
      <c r="N74">
        <f t="shared" si="6"/>
        <v>101</v>
      </c>
      <c r="O74" s="30">
        <f t="shared" ca="1" si="7"/>
        <v>22</v>
      </c>
      <c r="P74" t="str">
        <f>VLOOKUP(H74,клиенты!$A$2:$J$435,7,0)</f>
        <v>Узбекистан</v>
      </c>
    </row>
    <row r="75" spans="1:16" x14ac:dyDescent="0.2">
      <c r="A75">
        <v>74</v>
      </c>
      <c r="B75">
        <v>19</v>
      </c>
      <c r="C75">
        <v>112</v>
      </c>
      <c r="D75">
        <v>4</v>
      </c>
      <c r="E75">
        <v>448</v>
      </c>
      <c r="F75" s="27">
        <v>45360</v>
      </c>
      <c r="G75" t="s">
        <v>17</v>
      </c>
      <c r="H75">
        <v>317</v>
      </c>
      <c r="I75" t="str">
        <f>VLOOKUP(B75,товар!$A$1:$C$433,2,FALSE)</f>
        <v>Мясо</v>
      </c>
      <c r="J75" s="20">
        <f t="shared" si="4"/>
        <v>271.74545454545455</v>
      </c>
      <c r="K75" s="21">
        <f t="shared" si="5"/>
        <v>-0.58784959186404384</v>
      </c>
      <c r="L75" t="str">
        <f>VLOOKUP(B75,товар!$A$1:$C$433,3,FALSE)</f>
        <v>Снежана</v>
      </c>
      <c r="M75" s="27">
        <f>VLOOKUP(H75,клиенты!$A$1:$G$435,5,0)</f>
        <v>44770</v>
      </c>
      <c r="N75">
        <f t="shared" si="6"/>
        <v>590</v>
      </c>
      <c r="O75" s="30">
        <f t="shared" ca="1" si="7"/>
        <v>26</v>
      </c>
      <c r="P75" t="str">
        <f>VLOOKUP(H75,клиенты!$A$2:$J$435,7,0)</f>
        <v>Россия</v>
      </c>
    </row>
    <row r="76" spans="1:16" x14ac:dyDescent="0.2">
      <c r="A76">
        <v>75</v>
      </c>
      <c r="B76">
        <v>204</v>
      </c>
      <c r="C76">
        <v>491</v>
      </c>
      <c r="D76">
        <v>4</v>
      </c>
      <c r="E76">
        <v>1964</v>
      </c>
      <c r="F76" s="27">
        <v>44930</v>
      </c>
      <c r="G76" t="s">
        <v>18</v>
      </c>
      <c r="H76">
        <v>426</v>
      </c>
      <c r="I76" t="str">
        <f>VLOOKUP(B76,товар!$A$1:$C$433,2,FALSE)</f>
        <v>Печенье</v>
      </c>
      <c r="J76" s="20">
        <f t="shared" si="4"/>
        <v>283.468085106383</v>
      </c>
      <c r="K76" s="21">
        <f t="shared" si="5"/>
        <v>0.73211739097800788</v>
      </c>
      <c r="L76" t="str">
        <f>VLOOKUP(B76,товар!$A$1:$C$433,3,FALSE)</f>
        <v>Юбилейное</v>
      </c>
      <c r="M76" s="27">
        <f>VLOOKUP(H76,клиенты!$A$1:$G$435,5,0)</f>
        <v>44768</v>
      </c>
      <c r="N76">
        <f t="shared" si="6"/>
        <v>162</v>
      </c>
      <c r="O76" s="30">
        <f t="shared" ca="1" si="7"/>
        <v>26</v>
      </c>
      <c r="P76" t="str">
        <f>VLOOKUP(H76,клиенты!$A$2:$J$435,7,0)</f>
        <v>Таджикистан</v>
      </c>
    </row>
    <row r="77" spans="1:16" x14ac:dyDescent="0.2">
      <c r="A77">
        <v>76</v>
      </c>
      <c r="B77">
        <v>304</v>
      </c>
      <c r="C77">
        <v>162</v>
      </c>
      <c r="D77">
        <v>1</v>
      </c>
      <c r="E77">
        <v>162</v>
      </c>
      <c r="F77" s="27">
        <v>45316</v>
      </c>
      <c r="G77" t="s">
        <v>15</v>
      </c>
      <c r="H77">
        <v>25</v>
      </c>
      <c r="I77" t="str">
        <f>VLOOKUP(B77,товар!$A$1:$C$433,2,FALSE)</f>
        <v>Конфеты</v>
      </c>
      <c r="J77" s="20">
        <f t="shared" si="4"/>
        <v>267.85483870967744</v>
      </c>
      <c r="K77" s="21">
        <f t="shared" si="5"/>
        <v>-0.39519479737460106</v>
      </c>
      <c r="L77" t="str">
        <f>VLOOKUP(B77,товар!$A$1:$C$433,3,FALSE)</f>
        <v>Рот Фронт</v>
      </c>
      <c r="M77" s="27">
        <f>VLOOKUP(H77,клиенты!$A$1:$G$435,5,0)</f>
        <v>44582</v>
      </c>
      <c r="N77">
        <f t="shared" si="6"/>
        <v>734</v>
      </c>
      <c r="O77" s="30">
        <f t="shared" ca="1" si="7"/>
        <v>32</v>
      </c>
      <c r="P77" t="str">
        <f>VLOOKUP(H77,клиенты!$A$2:$J$435,7,0)</f>
        <v>Таджикистан</v>
      </c>
    </row>
    <row r="78" spans="1:16" x14ac:dyDescent="0.2">
      <c r="A78">
        <v>77</v>
      </c>
      <c r="B78">
        <v>189</v>
      </c>
      <c r="C78">
        <v>278</v>
      </c>
      <c r="D78">
        <v>2</v>
      </c>
      <c r="E78">
        <v>556</v>
      </c>
      <c r="F78" s="27">
        <v>45109</v>
      </c>
      <c r="G78" t="s">
        <v>23</v>
      </c>
      <c r="H78">
        <v>462</v>
      </c>
      <c r="I78" t="str">
        <f>VLOOKUP(B78,товар!$A$1:$C$433,2,FALSE)</f>
        <v>Хлеб</v>
      </c>
      <c r="J78" s="20">
        <f t="shared" si="4"/>
        <v>300.31818181818181</v>
      </c>
      <c r="K78" s="21">
        <f t="shared" si="5"/>
        <v>-7.4315120326925999E-2</v>
      </c>
      <c r="L78" t="str">
        <f>VLOOKUP(B78,товар!$A$1:$C$433,3,FALSE)</f>
        <v>Дарница</v>
      </c>
      <c r="M78" s="27">
        <f>VLOOKUP(H78,клиенты!$A$1:$G$435,5,0)</f>
        <v>44751</v>
      </c>
      <c r="N78">
        <f t="shared" si="6"/>
        <v>358</v>
      </c>
      <c r="O78" s="30">
        <f t="shared" ca="1" si="7"/>
        <v>26</v>
      </c>
      <c r="P78" t="str">
        <f>VLOOKUP(H78,клиенты!$A$2:$J$435,7,0)</f>
        <v>Россия</v>
      </c>
    </row>
    <row r="79" spans="1:16" x14ac:dyDescent="0.2">
      <c r="A79">
        <v>78</v>
      </c>
      <c r="B79">
        <v>392</v>
      </c>
      <c r="C79">
        <v>484</v>
      </c>
      <c r="D79">
        <v>4</v>
      </c>
      <c r="E79">
        <v>1936</v>
      </c>
      <c r="F79" s="27">
        <v>45302</v>
      </c>
      <c r="G79" t="s">
        <v>10</v>
      </c>
      <c r="H79">
        <v>252</v>
      </c>
      <c r="I79" t="str">
        <f>VLOOKUP(B79,товар!$A$1:$C$433,2,FALSE)</f>
        <v>Кофе</v>
      </c>
      <c r="J79" s="20">
        <f t="shared" si="4"/>
        <v>249.02380952380952</v>
      </c>
      <c r="K79" s="21">
        <f t="shared" si="5"/>
        <v>0.94358925327469167</v>
      </c>
      <c r="L79" t="str">
        <f>VLOOKUP(B79,товар!$A$1:$C$433,3,FALSE)</f>
        <v>Черная Карта</v>
      </c>
      <c r="M79" s="27">
        <f>VLOOKUP(H79,клиенты!$A$1:$G$435,5,0)</f>
        <v>44643</v>
      </c>
      <c r="N79">
        <f t="shared" si="6"/>
        <v>659</v>
      </c>
      <c r="O79" s="30">
        <f t="shared" ca="1" si="7"/>
        <v>30</v>
      </c>
      <c r="P79" t="str">
        <f>VLOOKUP(H79,клиенты!$A$2:$J$435,7,0)</f>
        <v>Россия</v>
      </c>
    </row>
    <row r="80" spans="1:16" x14ac:dyDescent="0.2">
      <c r="A80">
        <v>79</v>
      </c>
      <c r="B80">
        <v>10</v>
      </c>
      <c r="C80">
        <v>53</v>
      </c>
      <c r="D80">
        <v>1</v>
      </c>
      <c r="E80">
        <v>53</v>
      </c>
      <c r="F80" s="27">
        <v>45164</v>
      </c>
      <c r="G80" t="s">
        <v>25</v>
      </c>
      <c r="H80">
        <v>392</v>
      </c>
      <c r="I80" t="str">
        <f>VLOOKUP(B80,товар!$A$1:$C$433,2,FALSE)</f>
        <v>Сок</v>
      </c>
      <c r="J80" s="20">
        <f t="shared" si="4"/>
        <v>268.60344827586209</v>
      </c>
      <c r="K80" s="21">
        <f t="shared" si="5"/>
        <v>-0.80268309904358437</v>
      </c>
      <c r="L80" t="str">
        <f>VLOOKUP(B80,товар!$A$1:$C$433,3,FALSE)</f>
        <v>Фруктовый сад</v>
      </c>
      <c r="M80" s="27">
        <f>VLOOKUP(H80,клиенты!$A$1:$G$435,5,0)</f>
        <v>44919</v>
      </c>
      <c r="N80">
        <f t="shared" si="6"/>
        <v>245</v>
      </c>
      <c r="O80" s="30">
        <f t="shared" ca="1" si="7"/>
        <v>21</v>
      </c>
      <c r="P80" t="str">
        <f>VLOOKUP(H80,клиенты!$A$2:$J$435,7,0)</f>
        <v>Россия</v>
      </c>
    </row>
    <row r="81" spans="1:16" x14ac:dyDescent="0.2">
      <c r="A81">
        <v>80</v>
      </c>
      <c r="B81">
        <v>64</v>
      </c>
      <c r="C81">
        <v>131</v>
      </c>
      <c r="D81">
        <v>5</v>
      </c>
      <c r="E81">
        <v>655</v>
      </c>
      <c r="F81" s="27">
        <v>44946</v>
      </c>
      <c r="G81" t="s">
        <v>15</v>
      </c>
      <c r="H81">
        <v>487</v>
      </c>
      <c r="I81" t="str">
        <f>VLOOKUP(B81,товар!$A$1:$C$433,2,FALSE)</f>
        <v>Колбаса</v>
      </c>
      <c r="J81" s="20">
        <f t="shared" si="4"/>
        <v>286.92307692307691</v>
      </c>
      <c r="K81" s="21">
        <f t="shared" si="5"/>
        <v>-0.54343163538873984</v>
      </c>
      <c r="L81" t="str">
        <f>VLOOKUP(B81,товар!$A$1:$C$433,3,FALSE)</f>
        <v>Окраина</v>
      </c>
      <c r="M81" s="27">
        <f>VLOOKUP(H81,клиенты!$A$1:$G$435,5,0)</f>
        <v>44815</v>
      </c>
      <c r="N81">
        <f t="shared" si="6"/>
        <v>131</v>
      </c>
      <c r="O81" s="30">
        <f t="shared" ca="1" si="7"/>
        <v>24</v>
      </c>
      <c r="P81" t="str">
        <f>VLOOKUP(H81,клиенты!$A$2:$J$435,7,0)</f>
        <v>Россия</v>
      </c>
    </row>
    <row r="82" spans="1:16" x14ac:dyDescent="0.2">
      <c r="A82">
        <v>81</v>
      </c>
      <c r="B82">
        <v>116</v>
      </c>
      <c r="C82">
        <v>120</v>
      </c>
      <c r="D82">
        <v>2</v>
      </c>
      <c r="E82">
        <v>240</v>
      </c>
      <c r="F82" s="27">
        <v>45326</v>
      </c>
      <c r="G82" t="s">
        <v>26</v>
      </c>
      <c r="H82">
        <v>332</v>
      </c>
      <c r="I82" t="str">
        <f>VLOOKUP(B82,товар!$A$1:$C$433,2,FALSE)</f>
        <v>Соль</v>
      </c>
      <c r="J82" s="20">
        <f t="shared" si="4"/>
        <v>264.8679245283019</v>
      </c>
      <c r="K82" s="21">
        <f t="shared" si="5"/>
        <v>-0.54694400911810803</v>
      </c>
      <c r="L82" t="str">
        <f>VLOOKUP(B82,товар!$A$1:$C$433,3,FALSE)</f>
        <v>Экстра</v>
      </c>
      <c r="M82" s="27">
        <f>VLOOKUP(H82,клиенты!$A$1:$G$435,5,0)</f>
        <v>44858</v>
      </c>
      <c r="N82">
        <f t="shared" si="6"/>
        <v>468</v>
      </c>
      <c r="O82" s="30">
        <f t="shared" ca="1" si="7"/>
        <v>23</v>
      </c>
      <c r="P82" t="str">
        <f>VLOOKUP(H82,клиенты!$A$2:$J$435,7,0)</f>
        <v>Узбекистан</v>
      </c>
    </row>
    <row r="83" spans="1:16" x14ac:dyDescent="0.2">
      <c r="A83">
        <v>82</v>
      </c>
      <c r="B83">
        <v>334</v>
      </c>
      <c r="C83">
        <v>396</v>
      </c>
      <c r="D83">
        <v>4</v>
      </c>
      <c r="E83">
        <v>1584</v>
      </c>
      <c r="F83" s="27">
        <v>45173</v>
      </c>
      <c r="G83" t="s">
        <v>25</v>
      </c>
      <c r="H83">
        <v>134</v>
      </c>
      <c r="I83" t="str">
        <f>VLOOKUP(B83,товар!$A$1:$C$433,2,FALSE)</f>
        <v>Молоко</v>
      </c>
      <c r="J83" s="20">
        <f t="shared" si="4"/>
        <v>294.95238095238096</v>
      </c>
      <c r="K83" s="21">
        <f t="shared" si="5"/>
        <v>0.34258960284145945</v>
      </c>
      <c r="L83" t="str">
        <f>VLOOKUP(B83,товар!$A$1:$C$433,3,FALSE)</f>
        <v>Домик в деревне</v>
      </c>
      <c r="M83" s="27">
        <f>VLOOKUP(H83,клиенты!$A$1:$G$435,5,0)</f>
        <v>44753</v>
      </c>
      <c r="N83">
        <f t="shared" si="6"/>
        <v>420</v>
      </c>
      <c r="O83" s="30">
        <f t="shared" ca="1" si="7"/>
        <v>26</v>
      </c>
      <c r="P83" t="str">
        <f>VLOOKUP(H83,клиенты!$A$2:$J$435,7,0)</f>
        <v>Россия</v>
      </c>
    </row>
    <row r="84" spans="1:16" x14ac:dyDescent="0.2">
      <c r="A84">
        <v>83</v>
      </c>
      <c r="B84">
        <v>345</v>
      </c>
      <c r="C84">
        <v>267</v>
      </c>
      <c r="D84">
        <v>5</v>
      </c>
      <c r="E84">
        <v>1335</v>
      </c>
      <c r="F84" s="27">
        <v>45004</v>
      </c>
      <c r="G84" t="s">
        <v>9</v>
      </c>
      <c r="H84">
        <v>287</v>
      </c>
      <c r="I84" t="str">
        <f>VLOOKUP(B84,товар!$A$1:$C$433,2,FALSE)</f>
        <v>Конфеты</v>
      </c>
      <c r="J84" s="20">
        <f t="shared" si="4"/>
        <v>267.85483870967744</v>
      </c>
      <c r="K84" s="21">
        <f t="shared" si="5"/>
        <v>-3.1914253025833172E-3</v>
      </c>
      <c r="L84" t="str">
        <f>VLOOKUP(B84,товар!$A$1:$C$433,3,FALSE)</f>
        <v>Рот Фронт</v>
      </c>
      <c r="M84" s="27">
        <f>VLOOKUP(H84,клиенты!$A$1:$G$435,5,0)</f>
        <v>44608</v>
      </c>
      <c r="N84">
        <f t="shared" si="6"/>
        <v>396</v>
      </c>
      <c r="O84" s="30">
        <f t="shared" ca="1" si="7"/>
        <v>31</v>
      </c>
      <c r="P84" t="str">
        <f>VLOOKUP(H84,клиенты!$A$2:$J$435,7,0)</f>
        <v>Россия</v>
      </c>
    </row>
    <row r="85" spans="1:16" x14ac:dyDescent="0.2">
      <c r="A85">
        <v>84</v>
      </c>
      <c r="B85">
        <v>281</v>
      </c>
      <c r="C85">
        <v>371</v>
      </c>
      <c r="D85">
        <v>1</v>
      </c>
      <c r="E85">
        <v>371</v>
      </c>
      <c r="F85" s="27">
        <v>44993</v>
      </c>
      <c r="G85" t="s">
        <v>22</v>
      </c>
      <c r="H85">
        <v>11</v>
      </c>
      <c r="I85" t="str">
        <f>VLOOKUP(B85,товар!$A$1:$C$433,2,FALSE)</f>
        <v>Чай</v>
      </c>
      <c r="J85" s="20">
        <f t="shared" si="4"/>
        <v>271.18181818181819</v>
      </c>
      <c r="K85" s="21">
        <f t="shared" si="5"/>
        <v>0.36808581964465303</v>
      </c>
      <c r="L85" t="str">
        <f>VLOOKUP(B85,товар!$A$1:$C$433,3,FALSE)</f>
        <v>Lipton</v>
      </c>
      <c r="M85" s="27">
        <f>VLOOKUP(H85,клиенты!$A$1:$G$435,5,0)</f>
        <v>44690</v>
      </c>
      <c r="N85">
        <f t="shared" si="6"/>
        <v>303</v>
      </c>
      <c r="O85" s="30">
        <f t="shared" ca="1" si="7"/>
        <v>28</v>
      </c>
      <c r="P85" t="str">
        <f>VLOOKUP(H85,клиенты!$A$2:$J$435,7,0)</f>
        <v>Таджикистан</v>
      </c>
    </row>
    <row r="86" spans="1:16" x14ac:dyDescent="0.2">
      <c r="A86">
        <v>85</v>
      </c>
      <c r="B86">
        <v>276</v>
      </c>
      <c r="C86">
        <v>295</v>
      </c>
      <c r="D86">
        <v>1</v>
      </c>
      <c r="E86">
        <v>295</v>
      </c>
      <c r="F86" s="27">
        <v>45272</v>
      </c>
      <c r="G86" t="s">
        <v>17</v>
      </c>
      <c r="H86">
        <v>458</v>
      </c>
      <c r="I86" t="str">
        <f>VLOOKUP(B86,товар!$A$1:$C$433,2,FALSE)</f>
        <v>Колбаса</v>
      </c>
      <c r="J86" s="20">
        <f t="shared" si="4"/>
        <v>286.92307692307691</v>
      </c>
      <c r="K86" s="21">
        <f t="shared" si="5"/>
        <v>2.8150134048257502E-2</v>
      </c>
      <c r="L86" t="str">
        <f>VLOOKUP(B86,товар!$A$1:$C$433,3,FALSE)</f>
        <v>Дымов</v>
      </c>
      <c r="M86" s="27">
        <f>VLOOKUP(H86,клиенты!$A$1:$G$435,5,0)</f>
        <v>44694</v>
      </c>
      <c r="N86">
        <f t="shared" si="6"/>
        <v>578</v>
      </c>
      <c r="O86" s="30">
        <f t="shared" ca="1" si="7"/>
        <v>28</v>
      </c>
      <c r="P86" t="str">
        <f>VLOOKUP(H86,клиенты!$A$2:$J$435,7,0)</f>
        <v>Россия</v>
      </c>
    </row>
    <row r="87" spans="1:16" x14ac:dyDescent="0.2">
      <c r="A87">
        <v>86</v>
      </c>
      <c r="B87">
        <v>234</v>
      </c>
      <c r="C87">
        <v>75</v>
      </c>
      <c r="D87">
        <v>5</v>
      </c>
      <c r="E87">
        <v>375</v>
      </c>
      <c r="F87" s="27">
        <v>44939</v>
      </c>
      <c r="G87" t="s">
        <v>23</v>
      </c>
      <c r="H87">
        <v>130</v>
      </c>
      <c r="I87" t="str">
        <f>VLOOKUP(B87,товар!$A$1:$C$433,2,FALSE)</f>
        <v>Чай</v>
      </c>
      <c r="J87" s="20">
        <f t="shared" si="4"/>
        <v>271.18181818181819</v>
      </c>
      <c r="K87" s="21">
        <f t="shared" si="5"/>
        <v>-0.72343278578612136</v>
      </c>
      <c r="L87" t="str">
        <f>VLOOKUP(B87,товар!$A$1:$C$433,3,FALSE)</f>
        <v>Greenfield</v>
      </c>
      <c r="M87" s="27">
        <f>VLOOKUP(H87,клиенты!$A$1:$G$435,5,0)</f>
        <v>44863</v>
      </c>
      <c r="N87">
        <f t="shared" si="6"/>
        <v>76</v>
      </c>
      <c r="O87" s="30">
        <f t="shared" ca="1" si="7"/>
        <v>23</v>
      </c>
      <c r="P87" t="str">
        <f>VLOOKUP(H87,клиенты!$A$2:$J$435,7,0)</f>
        <v>Таджикистан</v>
      </c>
    </row>
    <row r="88" spans="1:16" x14ac:dyDescent="0.2">
      <c r="A88">
        <v>87</v>
      </c>
      <c r="B88">
        <v>319</v>
      </c>
      <c r="C88">
        <v>247</v>
      </c>
      <c r="D88">
        <v>2</v>
      </c>
      <c r="E88">
        <v>494</v>
      </c>
      <c r="F88" s="27">
        <v>45189</v>
      </c>
      <c r="G88" t="s">
        <v>8</v>
      </c>
      <c r="H88">
        <v>330</v>
      </c>
      <c r="I88" t="str">
        <f>VLOOKUP(B88,товар!$A$1:$C$433,2,FALSE)</f>
        <v>Йогурт</v>
      </c>
      <c r="J88" s="20">
        <f t="shared" si="4"/>
        <v>263.25423728813558</v>
      </c>
      <c r="K88" s="21">
        <f t="shared" si="5"/>
        <v>-6.1743497295905225E-2</v>
      </c>
      <c r="L88" t="str">
        <f>VLOOKUP(B88,товар!$A$1:$C$433,3,FALSE)</f>
        <v>Эрманн</v>
      </c>
      <c r="M88" s="27">
        <f>VLOOKUP(H88,клиенты!$A$1:$G$435,5,0)</f>
        <v>44815</v>
      </c>
      <c r="N88">
        <f t="shared" si="6"/>
        <v>374</v>
      </c>
      <c r="O88" s="30">
        <f t="shared" ca="1" si="7"/>
        <v>24</v>
      </c>
      <c r="P88" t="str">
        <f>VLOOKUP(H88,клиенты!$A$2:$J$435,7,0)</f>
        <v>Узбекистан</v>
      </c>
    </row>
    <row r="89" spans="1:16" x14ac:dyDescent="0.2">
      <c r="A89">
        <v>88</v>
      </c>
      <c r="B89">
        <v>375</v>
      </c>
      <c r="C89">
        <v>281</v>
      </c>
      <c r="D89">
        <v>2</v>
      </c>
      <c r="E89">
        <v>562</v>
      </c>
      <c r="F89" s="27">
        <v>45079</v>
      </c>
      <c r="G89" t="s">
        <v>17</v>
      </c>
      <c r="H89">
        <v>167</v>
      </c>
      <c r="I89" t="str">
        <f>VLOOKUP(B89,товар!$A$1:$C$433,2,FALSE)</f>
        <v>Макароны</v>
      </c>
      <c r="J89" s="20">
        <f t="shared" si="4"/>
        <v>265.47674418604652</v>
      </c>
      <c r="K89" s="21">
        <f t="shared" si="5"/>
        <v>5.8473128640883054E-2</v>
      </c>
      <c r="L89" t="str">
        <f>VLOOKUP(B89,товар!$A$1:$C$433,3,FALSE)</f>
        <v>Борилла</v>
      </c>
      <c r="M89" s="27">
        <f>VLOOKUP(H89,клиенты!$A$1:$G$435,5,0)</f>
        <v>44563</v>
      </c>
      <c r="N89">
        <f t="shared" si="6"/>
        <v>516</v>
      </c>
      <c r="O89" s="30">
        <f t="shared" ca="1" si="7"/>
        <v>33</v>
      </c>
      <c r="P89" t="str">
        <f>VLOOKUP(H89,клиенты!$A$2:$J$435,7,0)</f>
        <v>Узбекистан</v>
      </c>
    </row>
    <row r="90" spans="1:16" x14ac:dyDescent="0.2">
      <c r="A90">
        <v>89</v>
      </c>
      <c r="B90">
        <v>443</v>
      </c>
      <c r="C90">
        <v>136</v>
      </c>
      <c r="D90">
        <v>2</v>
      </c>
      <c r="E90">
        <v>272</v>
      </c>
      <c r="F90" s="27">
        <v>44927</v>
      </c>
      <c r="G90" t="s">
        <v>25</v>
      </c>
      <c r="H90">
        <v>140</v>
      </c>
      <c r="I90" t="str">
        <f>VLOOKUP(B90,товар!$A$1:$C$433,2,FALSE)</f>
        <v>Кофе</v>
      </c>
      <c r="J90" s="20">
        <f t="shared" si="4"/>
        <v>249.02380952380952</v>
      </c>
      <c r="K90" s="21">
        <f t="shared" si="5"/>
        <v>-0.45386748255091303</v>
      </c>
      <c r="L90" t="str">
        <f>VLOOKUP(B90,товар!$A$1:$C$433,3,FALSE)</f>
        <v>Jacobs</v>
      </c>
      <c r="M90" s="27">
        <f>VLOOKUP(H90,клиенты!$A$1:$G$435,5,0)</f>
        <v>44627</v>
      </c>
      <c r="N90">
        <f t="shared" si="6"/>
        <v>300</v>
      </c>
      <c r="O90" s="30">
        <f t="shared" ca="1" si="7"/>
        <v>30</v>
      </c>
      <c r="P90" t="str">
        <f>VLOOKUP(H90,клиенты!$A$2:$J$435,7,0)</f>
        <v>Россия</v>
      </c>
    </row>
    <row r="91" spans="1:16" x14ac:dyDescent="0.2">
      <c r="A91">
        <v>90</v>
      </c>
      <c r="B91">
        <v>30</v>
      </c>
      <c r="C91">
        <v>142</v>
      </c>
      <c r="D91">
        <v>5</v>
      </c>
      <c r="E91">
        <v>710</v>
      </c>
      <c r="F91" s="27">
        <v>45226</v>
      </c>
      <c r="G91" t="s">
        <v>23</v>
      </c>
      <c r="H91">
        <v>423</v>
      </c>
      <c r="I91" t="str">
        <f>VLOOKUP(B91,товар!$A$1:$C$433,2,FALSE)</f>
        <v>Чипсы</v>
      </c>
      <c r="J91" s="20">
        <f t="shared" si="4"/>
        <v>273.72549019607845</v>
      </c>
      <c r="K91" s="21">
        <f t="shared" si="5"/>
        <v>-0.48123209169054448</v>
      </c>
      <c r="L91" t="str">
        <f>VLOOKUP(B91,товар!$A$1:$C$433,3,FALSE)</f>
        <v>Pringles</v>
      </c>
      <c r="M91" s="27">
        <f>VLOOKUP(H91,клиенты!$A$1:$G$435,5,0)</f>
        <v>44841</v>
      </c>
      <c r="N91">
        <f t="shared" si="6"/>
        <v>385</v>
      </c>
      <c r="O91" s="30">
        <f t="shared" ca="1" si="7"/>
        <v>23</v>
      </c>
      <c r="P91" t="str">
        <f>VLOOKUP(H91,клиенты!$A$2:$J$435,7,0)</f>
        <v>Беларусь</v>
      </c>
    </row>
    <row r="92" spans="1:16" x14ac:dyDescent="0.2">
      <c r="A92">
        <v>91</v>
      </c>
      <c r="B92">
        <v>24</v>
      </c>
      <c r="C92">
        <v>414</v>
      </c>
      <c r="D92">
        <v>1</v>
      </c>
      <c r="E92">
        <v>414</v>
      </c>
      <c r="F92" s="27">
        <v>45388</v>
      </c>
      <c r="G92" t="s">
        <v>12</v>
      </c>
      <c r="H92">
        <v>365</v>
      </c>
      <c r="I92" t="str">
        <f>VLOOKUP(B92,товар!$A$1:$C$433,2,FALSE)</f>
        <v>Йогурт</v>
      </c>
      <c r="J92" s="20">
        <f t="shared" si="4"/>
        <v>263.25423728813558</v>
      </c>
      <c r="K92" s="21">
        <f t="shared" si="5"/>
        <v>0.57262425959309815</v>
      </c>
      <c r="L92" t="str">
        <f>VLOOKUP(B92,товар!$A$1:$C$433,3,FALSE)</f>
        <v>Чудо</v>
      </c>
      <c r="M92" s="27">
        <f>VLOOKUP(H92,клиенты!$A$1:$G$435,5,0)</f>
        <v>44841</v>
      </c>
      <c r="N92">
        <f t="shared" si="6"/>
        <v>547</v>
      </c>
      <c r="O92" s="30">
        <f t="shared" ca="1" si="7"/>
        <v>23</v>
      </c>
      <c r="P92" t="str">
        <f>VLOOKUP(H92,клиенты!$A$2:$J$435,7,0)</f>
        <v>Беларусь</v>
      </c>
    </row>
    <row r="93" spans="1:16" x14ac:dyDescent="0.2">
      <c r="A93">
        <v>92</v>
      </c>
      <c r="B93">
        <v>357</v>
      </c>
      <c r="C93">
        <v>206</v>
      </c>
      <c r="D93">
        <v>2</v>
      </c>
      <c r="E93">
        <v>412</v>
      </c>
      <c r="F93" s="27">
        <v>45424</v>
      </c>
      <c r="G93" t="s">
        <v>26</v>
      </c>
      <c r="H93">
        <v>452</v>
      </c>
      <c r="I93" t="str">
        <f>VLOOKUP(B93,товар!$A$1:$C$433,2,FALSE)</f>
        <v>Мясо</v>
      </c>
      <c r="J93" s="20">
        <f t="shared" si="4"/>
        <v>271.74545454545455</v>
      </c>
      <c r="K93" s="21">
        <f t="shared" si="5"/>
        <v>-0.24193764217850933</v>
      </c>
      <c r="L93" t="str">
        <f>VLOOKUP(B93,товар!$A$1:$C$433,3,FALSE)</f>
        <v>Снежана</v>
      </c>
      <c r="M93" s="27">
        <f>VLOOKUP(H93,клиенты!$A$1:$G$435,5,0)</f>
        <v>44769</v>
      </c>
      <c r="N93">
        <f t="shared" si="6"/>
        <v>655</v>
      </c>
      <c r="O93" s="30">
        <f t="shared" ca="1" si="7"/>
        <v>26</v>
      </c>
      <c r="P93" t="str">
        <f>VLOOKUP(H93,клиенты!$A$2:$J$435,7,0)</f>
        <v>Россия</v>
      </c>
    </row>
    <row r="94" spans="1:16" x14ac:dyDescent="0.2">
      <c r="A94">
        <v>93</v>
      </c>
      <c r="B94">
        <v>265</v>
      </c>
      <c r="C94">
        <v>66</v>
      </c>
      <c r="D94">
        <v>1</v>
      </c>
      <c r="E94">
        <v>66</v>
      </c>
      <c r="F94" s="27">
        <v>45183</v>
      </c>
      <c r="G94" t="s">
        <v>24</v>
      </c>
      <c r="H94">
        <v>424</v>
      </c>
      <c r="I94" t="str">
        <f>VLOOKUP(B94,товар!$A$1:$C$433,2,FALSE)</f>
        <v>Мясо</v>
      </c>
      <c r="J94" s="20">
        <f t="shared" si="4"/>
        <v>271.74545454545455</v>
      </c>
      <c r="K94" s="21">
        <f t="shared" si="5"/>
        <v>-0.75712565234845441</v>
      </c>
      <c r="L94" t="str">
        <f>VLOOKUP(B94,товар!$A$1:$C$433,3,FALSE)</f>
        <v>Мираторг</v>
      </c>
      <c r="M94" s="27">
        <f>VLOOKUP(H94,клиенты!$A$1:$G$435,5,0)</f>
        <v>44585</v>
      </c>
      <c r="N94">
        <f t="shared" si="6"/>
        <v>598</v>
      </c>
      <c r="O94" s="30">
        <f t="shared" ca="1" si="7"/>
        <v>32</v>
      </c>
      <c r="P94" t="str">
        <f>VLOOKUP(H94,клиенты!$A$2:$J$435,7,0)</f>
        <v>Россия</v>
      </c>
    </row>
    <row r="95" spans="1:16" x14ac:dyDescent="0.2">
      <c r="A95">
        <v>94</v>
      </c>
      <c r="B95">
        <v>102</v>
      </c>
      <c r="C95">
        <v>452</v>
      </c>
      <c r="D95">
        <v>1</v>
      </c>
      <c r="E95">
        <v>452</v>
      </c>
      <c r="F95" s="27">
        <v>45218</v>
      </c>
      <c r="G95" t="s">
        <v>21</v>
      </c>
      <c r="H95">
        <v>75</v>
      </c>
      <c r="I95" t="str">
        <f>VLOOKUP(B95,товар!$A$1:$C$433,2,FALSE)</f>
        <v>Печенье</v>
      </c>
      <c r="J95" s="20">
        <f t="shared" si="4"/>
        <v>283.468085106383</v>
      </c>
      <c r="K95" s="21">
        <f t="shared" si="5"/>
        <v>0.59453576521804385</v>
      </c>
      <c r="L95" t="str">
        <f>VLOOKUP(B95,товар!$A$1:$C$433,3,FALSE)</f>
        <v>Белогорье</v>
      </c>
      <c r="M95" s="27">
        <f>VLOOKUP(H95,клиенты!$A$1:$G$435,5,0)</f>
        <v>44796</v>
      </c>
      <c r="N95">
        <f t="shared" si="6"/>
        <v>422</v>
      </c>
      <c r="O95" s="30">
        <f t="shared" ca="1" si="7"/>
        <v>25</v>
      </c>
      <c r="P95" t="str">
        <f>VLOOKUP(H95,клиенты!$A$2:$J$435,7,0)</f>
        <v>Украина</v>
      </c>
    </row>
    <row r="96" spans="1:16" x14ac:dyDescent="0.2">
      <c r="A96">
        <v>95</v>
      </c>
      <c r="B96">
        <v>212</v>
      </c>
      <c r="C96">
        <v>175</v>
      </c>
      <c r="D96">
        <v>1</v>
      </c>
      <c r="E96">
        <v>175</v>
      </c>
      <c r="F96" s="27">
        <v>45290</v>
      </c>
      <c r="G96" t="s">
        <v>27</v>
      </c>
      <c r="H96">
        <v>385</v>
      </c>
      <c r="I96" t="str">
        <f>VLOOKUP(B96,товар!$A$1:$C$433,2,FALSE)</f>
        <v>Чипсы</v>
      </c>
      <c r="J96" s="20">
        <f t="shared" si="4"/>
        <v>273.72549019607845</v>
      </c>
      <c r="K96" s="21">
        <f t="shared" si="5"/>
        <v>-0.36067335243553011</v>
      </c>
      <c r="L96" t="str">
        <f>VLOOKUP(B96,товар!$A$1:$C$433,3,FALSE)</f>
        <v>Lay's</v>
      </c>
      <c r="M96" s="27">
        <f>VLOOKUP(H96,клиенты!$A$1:$G$435,5,0)</f>
        <v>44753</v>
      </c>
      <c r="N96">
        <f t="shared" si="6"/>
        <v>537</v>
      </c>
      <c r="O96" s="30">
        <f t="shared" ca="1" si="7"/>
        <v>26</v>
      </c>
      <c r="P96" t="str">
        <f>VLOOKUP(H96,клиенты!$A$2:$J$435,7,0)</f>
        <v>Украина</v>
      </c>
    </row>
    <row r="97" spans="1:16" x14ac:dyDescent="0.2">
      <c r="A97">
        <v>96</v>
      </c>
      <c r="B97">
        <v>215</v>
      </c>
      <c r="C97">
        <v>109</v>
      </c>
      <c r="D97">
        <v>1</v>
      </c>
      <c r="E97">
        <v>109</v>
      </c>
      <c r="F97" s="27">
        <v>45235</v>
      </c>
      <c r="G97" t="s">
        <v>17</v>
      </c>
      <c r="H97">
        <v>71</v>
      </c>
      <c r="I97" t="str">
        <f>VLOOKUP(B97,товар!$A$1:$C$433,2,FALSE)</f>
        <v>Сок</v>
      </c>
      <c r="J97" s="20">
        <f t="shared" si="4"/>
        <v>268.60344827586209</v>
      </c>
      <c r="K97" s="21">
        <f t="shared" si="5"/>
        <v>-0.59419731690095645</v>
      </c>
      <c r="L97" t="str">
        <f>VLOOKUP(B97,товар!$A$1:$C$433,3,FALSE)</f>
        <v>Фруктовый сад</v>
      </c>
      <c r="M97" s="27">
        <f>VLOOKUP(H97,клиенты!$A$1:$G$435,5,0)</f>
        <v>44762</v>
      </c>
      <c r="N97">
        <f t="shared" si="6"/>
        <v>473</v>
      </c>
      <c r="O97" s="30">
        <f t="shared" ca="1" si="7"/>
        <v>26</v>
      </c>
      <c r="P97" t="str">
        <f>VLOOKUP(H97,клиенты!$A$2:$J$435,7,0)</f>
        <v>Украина</v>
      </c>
    </row>
    <row r="98" spans="1:16" x14ac:dyDescent="0.2">
      <c r="A98">
        <v>97</v>
      </c>
      <c r="B98">
        <v>364</v>
      </c>
      <c r="C98">
        <v>323</v>
      </c>
      <c r="D98">
        <v>2</v>
      </c>
      <c r="E98">
        <v>646</v>
      </c>
      <c r="F98" s="27">
        <v>45197</v>
      </c>
      <c r="G98" t="s">
        <v>25</v>
      </c>
      <c r="H98">
        <v>313</v>
      </c>
      <c r="I98" t="str">
        <f>VLOOKUP(B98,товар!$A$1:$C$433,2,FALSE)</f>
        <v>Сахар</v>
      </c>
      <c r="J98" s="20">
        <f t="shared" si="4"/>
        <v>252.76271186440678</v>
      </c>
      <c r="K98" s="21">
        <f t="shared" si="5"/>
        <v>0.27787836116140285</v>
      </c>
      <c r="L98" t="str">
        <f>VLOOKUP(B98,товар!$A$1:$C$433,3,FALSE)</f>
        <v>Русский сахар</v>
      </c>
      <c r="M98" s="27">
        <f>VLOOKUP(H98,клиенты!$A$1:$G$435,5,0)</f>
        <v>44896</v>
      </c>
      <c r="N98">
        <f t="shared" si="6"/>
        <v>301</v>
      </c>
      <c r="O98" s="30">
        <f t="shared" ca="1" si="7"/>
        <v>22</v>
      </c>
      <c r="P98" t="str">
        <f>VLOOKUP(H98,клиенты!$A$2:$J$435,7,0)</f>
        <v>Узбекистан</v>
      </c>
    </row>
    <row r="99" spans="1:16" x14ac:dyDescent="0.2">
      <c r="A99">
        <v>98</v>
      </c>
      <c r="B99">
        <v>499</v>
      </c>
      <c r="C99">
        <v>96</v>
      </c>
      <c r="D99">
        <v>1</v>
      </c>
      <c r="E99">
        <v>96</v>
      </c>
      <c r="F99" s="27">
        <v>44942</v>
      </c>
      <c r="G99" t="s">
        <v>13</v>
      </c>
      <c r="H99">
        <v>239</v>
      </c>
      <c r="I99" t="str">
        <f>VLOOKUP(B99,товар!$A$1:$C$433,2,FALSE)</f>
        <v>Печенье</v>
      </c>
      <c r="J99" s="20">
        <f t="shared" si="4"/>
        <v>283.468085106383</v>
      </c>
      <c r="K99" s="21">
        <f t="shared" si="5"/>
        <v>-0.66133753659085792</v>
      </c>
      <c r="L99" t="str">
        <f>VLOOKUP(B99,товар!$A$1:$C$433,3,FALSE)</f>
        <v>Посиделкино</v>
      </c>
      <c r="M99" s="27">
        <f>VLOOKUP(H99,клиенты!$A$1:$G$435,5,0)</f>
        <v>44767</v>
      </c>
      <c r="N99">
        <f t="shared" si="6"/>
        <v>175</v>
      </c>
      <c r="O99" s="30">
        <f t="shared" ca="1" si="7"/>
        <v>26</v>
      </c>
      <c r="P99" t="str">
        <f>VLOOKUP(H99,клиенты!$A$2:$J$435,7,0)</f>
        <v>Узбекистан</v>
      </c>
    </row>
    <row r="100" spans="1:16" x14ac:dyDescent="0.2">
      <c r="A100">
        <v>99</v>
      </c>
      <c r="B100">
        <v>202</v>
      </c>
      <c r="C100">
        <v>422</v>
      </c>
      <c r="D100">
        <v>2</v>
      </c>
      <c r="E100">
        <v>844</v>
      </c>
      <c r="F100" s="27">
        <v>45077</v>
      </c>
      <c r="G100" t="s">
        <v>13</v>
      </c>
      <c r="H100">
        <v>301</v>
      </c>
      <c r="I100" t="str">
        <f>VLOOKUP(B100,товар!$A$1:$C$433,2,FALSE)</f>
        <v>Овощи</v>
      </c>
      <c r="J100" s="20">
        <f t="shared" si="4"/>
        <v>250.48780487804879</v>
      </c>
      <c r="K100" s="21">
        <f t="shared" si="5"/>
        <v>0.68471275559883149</v>
      </c>
      <c r="L100" t="str">
        <f>VLOOKUP(B100,товар!$A$1:$C$433,3,FALSE)</f>
        <v>Овощной ряд</v>
      </c>
      <c r="M100" s="27">
        <f>VLOOKUP(H100,клиенты!$A$1:$G$435,5,0)</f>
        <v>44714</v>
      </c>
      <c r="N100">
        <f t="shared" si="6"/>
        <v>363</v>
      </c>
      <c r="O100" s="30">
        <f t="shared" ca="1" si="7"/>
        <v>28</v>
      </c>
      <c r="P100" t="str">
        <f>VLOOKUP(H100,клиенты!$A$2:$J$435,7,0)</f>
        <v>Россия</v>
      </c>
    </row>
    <row r="101" spans="1:16" x14ac:dyDescent="0.2">
      <c r="A101">
        <v>100</v>
      </c>
      <c r="B101">
        <v>244</v>
      </c>
      <c r="C101">
        <v>57</v>
      </c>
      <c r="D101">
        <v>3</v>
      </c>
      <c r="E101">
        <v>171</v>
      </c>
      <c r="F101" s="27">
        <v>45331</v>
      </c>
      <c r="G101" t="s">
        <v>26</v>
      </c>
      <c r="H101">
        <v>359</v>
      </c>
      <c r="I101" t="str">
        <f>VLOOKUP(B101,товар!$A$1:$C$433,2,FALSE)</f>
        <v>Мясо</v>
      </c>
      <c r="J101" s="20">
        <f t="shared" si="4"/>
        <v>271.74545454545455</v>
      </c>
      <c r="K101" s="21">
        <f t="shared" si="5"/>
        <v>-0.79024488157366524</v>
      </c>
      <c r="L101" t="str">
        <f>VLOOKUP(B101,товар!$A$1:$C$433,3,FALSE)</f>
        <v>Сава</v>
      </c>
      <c r="M101" s="27">
        <f>VLOOKUP(H101,клиенты!$A$1:$G$435,5,0)</f>
        <v>44584</v>
      </c>
      <c r="N101">
        <f t="shared" si="6"/>
        <v>747</v>
      </c>
      <c r="O101" s="30">
        <f t="shared" ca="1" si="7"/>
        <v>32</v>
      </c>
      <c r="P101" t="str">
        <f>VLOOKUP(H101,клиенты!$A$2:$J$435,7,0)</f>
        <v>Россия</v>
      </c>
    </row>
    <row r="102" spans="1:16" x14ac:dyDescent="0.2">
      <c r="A102">
        <v>101</v>
      </c>
      <c r="B102">
        <v>363</v>
      </c>
      <c r="C102">
        <v>414</v>
      </c>
      <c r="D102">
        <v>4</v>
      </c>
      <c r="E102">
        <v>1656</v>
      </c>
      <c r="F102" s="27">
        <v>45210</v>
      </c>
      <c r="G102" t="s">
        <v>25</v>
      </c>
      <c r="H102">
        <v>474</v>
      </c>
      <c r="I102" t="str">
        <f>VLOOKUP(B102,товар!$A$1:$C$433,2,FALSE)</f>
        <v>Хлеб</v>
      </c>
      <c r="J102" s="20">
        <f t="shared" si="4"/>
        <v>300.31818181818181</v>
      </c>
      <c r="K102" s="21">
        <f t="shared" si="5"/>
        <v>0.37853791433328299</v>
      </c>
      <c r="L102" t="str">
        <f>VLOOKUP(B102,товар!$A$1:$C$433,3,FALSE)</f>
        <v>Дарница</v>
      </c>
      <c r="M102" s="27">
        <f>VLOOKUP(H102,клиенты!$A$1:$G$435,5,0)</f>
        <v>44605</v>
      </c>
      <c r="N102">
        <f t="shared" si="6"/>
        <v>605</v>
      </c>
      <c r="O102" s="30">
        <f t="shared" ca="1" si="7"/>
        <v>31</v>
      </c>
      <c r="P102" t="str">
        <f>VLOOKUP(H102,клиенты!$A$2:$J$435,7,0)</f>
        <v>Россия</v>
      </c>
    </row>
    <row r="103" spans="1:16" x14ac:dyDescent="0.2">
      <c r="A103">
        <v>102</v>
      </c>
      <c r="B103">
        <v>212</v>
      </c>
      <c r="C103">
        <v>320</v>
      </c>
      <c r="D103">
        <v>5</v>
      </c>
      <c r="E103">
        <v>1600</v>
      </c>
      <c r="F103" s="27">
        <v>45082</v>
      </c>
      <c r="G103" t="s">
        <v>10</v>
      </c>
      <c r="H103">
        <v>111</v>
      </c>
      <c r="I103" t="str">
        <f>VLOOKUP(B103,товар!$A$1:$C$433,2,FALSE)</f>
        <v>Чипсы</v>
      </c>
      <c r="J103" s="20">
        <f t="shared" si="4"/>
        <v>273.72549019607845</v>
      </c>
      <c r="K103" s="21">
        <f t="shared" si="5"/>
        <v>0.16905444126074487</v>
      </c>
      <c r="L103" t="str">
        <f>VLOOKUP(B103,товар!$A$1:$C$433,3,FALSE)</f>
        <v>Lay's</v>
      </c>
      <c r="M103" s="27">
        <f>VLOOKUP(H103,клиенты!$A$1:$G$435,5,0)</f>
        <v>44804</v>
      </c>
      <c r="N103">
        <f t="shared" si="6"/>
        <v>278</v>
      </c>
      <c r="O103" s="30">
        <f t="shared" ca="1" si="7"/>
        <v>25</v>
      </c>
      <c r="P103" t="str">
        <f>VLOOKUP(H103,клиенты!$A$2:$J$435,7,0)</f>
        <v>Узбекистан</v>
      </c>
    </row>
    <row r="104" spans="1:16" x14ac:dyDescent="0.2">
      <c r="A104">
        <v>103</v>
      </c>
      <c r="B104">
        <v>434</v>
      </c>
      <c r="C104">
        <v>272</v>
      </c>
      <c r="D104">
        <v>2</v>
      </c>
      <c r="E104">
        <v>544</v>
      </c>
      <c r="F104" s="27">
        <v>45174</v>
      </c>
      <c r="G104" t="s">
        <v>13</v>
      </c>
      <c r="H104">
        <v>126</v>
      </c>
      <c r="I104" t="str">
        <f>VLOOKUP(B104,товар!$A$1:$C$433,2,FALSE)</f>
        <v>Сыр</v>
      </c>
      <c r="J104" s="20">
        <f t="shared" si="4"/>
        <v>262.63492063492066</v>
      </c>
      <c r="K104" s="21">
        <f t="shared" si="5"/>
        <v>3.5658165115435736E-2</v>
      </c>
      <c r="L104" t="str">
        <f>VLOOKUP(B104,товар!$A$1:$C$433,3,FALSE)</f>
        <v>Сырная долина</v>
      </c>
      <c r="M104" s="27">
        <f>VLOOKUP(H104,клиенты!$A$1:$G$435,5,0)</f>
        <v>44822</v>
      </c>
      <c r="N104">
        <f t="shared" si="6"/>
        <v>352</v>
      </c>
      <c r="O104" s="30">
        <f t="shared" ca="1" si="7"/>
        <v>24</v>
      </c>
      <c r="P104" t="str">
        <f>VLOOKUP(H104,клиенты!$A$2:$J$435,7,0)</f>
        <v>Узбекистан</v>
      </c>
    </row>
    <row r="105" spans="1:16" x14ac:dyDescent="0.2">
      <c r="A105">
        <v>104</v>
      </c>
      <c r="B105">
        <v>305</v>
      </c>
      <c r="C105">
        <v>419</v>
      </c>
      <c r="D105">
        <v>4</v>
      </c>
      <c r="E105">
        <v>1676</v>
      </c>
      <c r="F105" s="27">
        <v>45171</v>
      </c>
      <c r="G105" t="s">
        <v>27</v>
      </c>
      <c r="H105">
        <v>356</v>
      </c>
      <c r="I105" t="str">
        <f>VLOOKUP(B105,товар!$A$1:$C$433,2,FALSE)</f>
        <v>Печенье</v>
      </c>
      <c r="J105" s="20">
        <f t="shared" si="4"/>
        <v>283.468085106383</v>
      </c>
      <c r="K105" s="21">
        <f t="shared" si="5"/>
        <v>0.47812054342115129</v>
      </c>
      <c r="L105" t="str">
        <f>VLOOKUP(B105,товар!$A$1:$C$433,3,FALSE)</f>
        <v>Посиделкино</v>
      </c>
      <c r="M105" s="27">
        <f>VLOOKUP(H105,клиенты!$A$1:$G$435,5,0)</f>
        <v>44570</v>
      </c>
      <c r="N105">
        <f t="shared" si="6"/>
        <v>601</v>
      </c>
      <c r="O105" s="30">
        <f t="shared" ca="1" si="7"/>
        <v>32</v>
      </c>
      <c r="P105" t="str">
        <f>VLOOKUP(H105,клиенты!$A$2:$J$435,7,0)</f>
        <v>Таджикистан</v>
      </c>
    </row>
    <row r="106" spans="1:16" x14ac:dyDescent="0.2">
      <c r="A106">
        <v>105</v>
      </c>
      <c r="B106">
        <v>37</v>
      </c>
      <c r="C106">
        <v>478</v>
      </c>
      <c r="D106">
        <v>4</v>
      </c>
      <c r="E106">
        <v>1912</v>
      </c>
      <c r="F106" s="27">
        <v>45259</v>
      </c>
      <c r="G106" t="s">
        <v>12</v>
      </c>
      <c r="H106">
        <v>166</v>
      </c>
      <c r="I106" t="str">
        <f>VLOOKUP(B106,товар!$A$1:$C$433,2,FALSE)</f>
        <v>Соль</v>
      </c>
      <c r="J106" s="20">
        <f t="shared" si="4"/>
        <v>264.8679245283019</v>
      </c>
      <c r="K106" s="21">
        <f t="shared" si="5"/>
        <v>0.80467303034620308</v>
      </c>
      <c r="L106" t="str">
        <f>VLOOKUP(B106,товар!$A$1:$C$433,3,FALSE)</f>
        <v>Илецкая</v>
      </c>
      <c r="M106" s="27">
        <f>VLOOKUP(H106,клиенты!$A$1:$G$435,5,0)</f>
        <v>44796</v>
      </c>
      <c r="N106">
        <f t="shared" si="6"/>
        <v>463</v>
      </c>
      <c r="O106" s="30">
        <f t="shared" ca="1" si="7"/>
        <v>25</v>
      </c>
      <c r="P106" t="str">
        <f>VLOOKUP(H106,клиенты!$A$2:$J$435,7,0)</f>
        <v>Узбекистан</v>
      </c>
    </row>
    <row r="107" spans="1:16" x14ac:dyDescent="0.2">
      <c r="A107">
        <v>106</v>
      </c>
      <c r="B107">
        <v>242</v>
      </c>
      <c r="C107">
        <v>333</v>
      </c>
      <c r="D107">
        <v>3</v>
      </c>
      <c r="E107">
        <v>999</v>
      </c>
      <c r="F107" s="27">
        <v>45287</v>
      </c>
      <c r="G107" t="s">
        <v>10</v>
      </c>
      <c r="H107">
        <v>162</v>
      </c>
      <c r="I107" t="str">
        <f>VLOOKUP(B107,товар!$A$1:$C$433,2,FALSE)</f>
        <v>Овощи</v>
      </c>
      <c r="J107" s="20">
        <f t="shared" si="4"/>
        <v>250.48780487804879</v>
      </c>
      <c r="K107" s="21">
        <f t="shared" si="5"/>
        <v>0.32940603700097371</v>
      </c>
      <c r="L107" t="str">
        <f>VLOOKUP(B107,товар!$A$1:$C$433,3,FALSE)</f>
        <v>Овощной ряд</v>
      </c>
      <c r="M107" s="27">
        <f>VLOOKUP(H107,клиенты!$A$1:$G$435,5,0)</f>
        <v>44639</v>
      </c>
      <c r="N107">
        <f t="shared" si="6"/>
        <v>648</v>
      </c>
      <c r="O107" s="30">
        <f t="shared" ca="1" si="7"/>
        <v>30</v>
      </c>
      <c r="P107" t="str">
        <f>VLOOKUP(H107,клиенты!$A$2:$J$435,7,0)</f>
        <v>Таджикистан</v>
      </c>
    </row>
    <row r="108" spans="1:16" x14ac:dyDescent="0.2">
      <c r="A108">
        <v>107</v>
      </c>
      <c r="B108">
        <v>332</v>
      </c>
      <c r="C108">
        <v>327</v>
      </c>
      <c r="D108">
        <v>2</v>
      </c>
      <c r="E108">
        <v>654</v>
      </c>
      <c r="F108" s="27">
        <v>45095</v>
      </c>
      <c r="G108" t="s">
        <v>19</v>
      </c>
      <c r="H108">
        <v>459</v>
      </c>
      <c r="I108" t="str">
        <f>VLOOKUP(B108,товар!$A$1:$C$433,2,FALSE)</f>
        <v>Чай</v>
      </c>
      <c r="J108" s="20">
        <f t="shared" si="4"/>
        <v>271.18181818181819</v>
      </c>
      <c r="K108" s="21">
        <f t="shared" si="5"/>
        <v>0.20583305397251084</v>
      </c>
      <c r="L108" t="str">
        <f>VLOOKUP(B108,товар!$A$1:$C$433,3,FALSE)</f>
        <v>Тесс</v>
      </c>
      <c r="M108" s="27">
        <f>VLOOKUP(H108,клиенты!$A$1:$G$435,5,0)</f>
        <v>44743</v>
      </c>
      <c r="N108">
        <f t="shared" si="6"/>
        <v>352</v>
      </c>
      <c r="O108" s="30">
        <f t="shared" ca="1" si="7"/>
        <v>27</v>
      </c>
      <c r="P108" t="str">
        <f>VLOOKUP(H108,клиенты!$A$2:$J$435,7,0)</f>
        <v>Россия</v>
      </c>
    </row>
    <row r="109" spans="1:16" x14ac:dyDescent="0.2">
      <c r="A109">
        <v>108</v>
      </c>
      <c r="B109">
        <v>452</v>
      </c>
      <c r="C109">
        <v>89</v>
      </c>
      <c r="D109">
        <v>3</v>
      </c>
      <c r="E109">
        <v>267</v>
      </c>
      <c r="F109" s="27">
        <v>45033</v>
      </c>
      <c r="G109" t="s">
        <v>22</v>
      </c>
      <c r="H109">
        <v>211</v>
      </c>
      <c r="I109" t="str">
        <f>VLOOKUP(B109,товар!$A$1:$C$433,2,FALSE)</f>
        <v>Фрукты</v>
      </c>
      <c r="J109" s="20">
        <f t="shared" si="4"/>
        <v>274.16279069767444</v>
      </c>
      <c r="K109" s="21">
        <f t="shared" si="5"/>
        <v>-0.67537534990245152</v>
      </c>
      <c r="L109" t="str">
        <f>VLOOKUP(B109,товар!$A$1:$C$433,3,FALSE)</f>
        <v>Экзотик</v>
      </c>
      <c r="M109" s="27">
        <f>VLOOKUP(H109,клиенты!$A$1:$G$435,5,0)</f>
        <v>44621</v>
      </c>
      <c r="N109">
        <f t="shared" si="6"/>
        <v>412</v>
      </c>
      <c r="O109" s="30">
        <f t="shared" ca="1" si="7"/>
        <v>31</v>
      </c>
      <c r="P109" t="str">
        <f>VLOOKUP(H109,клиенты!$A$2:$J$435,7,0)</f>
        <v>Украина</v>
      </c>
    </row>
    <row r="110" spans="1:16" x14ac:dyDescent="0.2">
      <c r="A110">
        <v>109</v>
      </c>
      <c r="B110">
        <v>452</v>
      </c>
      <c r="C110">
        <v>78</v>
      </c>
      <c r="D110">
        <v>3</v>
      </c>
      <c r="E110">
        <v>234</v>
      </c>
      <c r="F110" s="27">
        <v>45285</v>
      </c>
      <c r="G110" t="s">
        <v>10</v>
      </c>
      <c r="H110">
        <v>132</v>
      </c>
      <c r="I110" t="str">
        <f>VLOOKUP(B110,товар!$A$1:$C$433,2,FALSE)</f>
        <v>Фрукты</v>
      </c>
      <c r="J110" s="20">
        <f t="shared" si="4"/>
        <v>274.16279069767444</v>
      </c>
      <c r="K110" s="21">
        <f t="shared" si="5"/>
        <v>-0.71549749766731696</v>
      </c>
      <c r="L110" t="str">
        <f>VLOOKUP(B110,товар!$A$1:$C$433,3,FALSE)</f>
        <v>Экзотик</v>
      </c>
      <c r="M110" s="27">
        <f>VLOOKUP(H110,клиенты!$A$1:$G$435,5,0)</f>
        <v>44601</v>
      </c>
      <c r="N110">
        <f t="shared" si="6"/>
        <v>684</v>
      </c>
      <c r="O110" s="30">
        <f t="shared" ca="1" si="7"/>
        <v>31</v>
      </c>
      <c r="P110" t="str">
        <f>VLOOKUP(H110,клиенты!$A$2:$J$435,7,0)</f>
        <v>Украина</v>
      </c>
    </row>
    <row r="111" spans="1:16" x14ac:dyDescent="0.2">
      <c r="A111">
        <v>110</v>
      </c>
      <c r="B111">
        <v>132</v>
      </c>
      <c r="C111">
        <v>278</v>
      </c>
      <c r="D111">
        <v>3</v>
      </c>
      <c r="E111">
        <v>834</v>
      </c>
      <c r="F111" s="27">
        <v>45013</v>
      </c>
      <c r="G111" t="s">
        <v>11</v>
      </c>
      <c r="H111">
        <v>236</v>
      </c>
      <c r="I111" t="str">
        <f>VLOOKUP(B111,товар!$A$1:$C$433,2,FALSE)</f>
        <v>Рыба</v>
      </c>
      <c r="J111" s="20">
        <f t="shared" si="4"/>
        <v>258.5128205128205</v>
      </c>
      <c r="K111" s="21">
        <f t="shared" si="5"/>
        <v>7.5381868676849928E-2</v>
      </c>
      <c r="L111" t="str">
        <f>VLOOKUP(B111,товар!$A$1:$C$433,3,FALSE)</f>
        <v>Меридиан</v>
      </c>
      <c r="M111" s="27">
        <f>VLOOKUP(H111,клиенты!$A$1:$G$435,5,0)</f>
        <v>44820</v>
      </c>
      <c r="N111">
        <f t="shared" si="6"/>
        <v>193</v>
      </c>
      <c r="O111" s="30">
        <f t="shared" ca="1" si="7"/>
        <v>24</v>
      </c>
      <c r="P111" t="str">
        <f>VLOOKUP(H111,клиенты!$A$2:$J$435,7,0)</f>
        <v>Узбекистан</v>
      </c>
    </row>
    <row r="112" spans="1:16" x14ac:dyDescent="0.2">
      <c r="A112">
        <v>111</v>
      </c>
      <c r="B112">
        <v>457</v>
      </c>
      <c r="C112">
        <v>211</v>
      </c>
      <c r="D112">
        <v>4</v>
      </c>
      <c r="E112">
        <v>844</v>
      </c>
      <c r="F112" s="27">
        <v>45039</v>
      </c>
      <c r="G112" t="s">
        <v>17</v>
      </c>
      <c r="H112">
        <v>333</v>
      </c>
      <c r="I112" t="str">
        <f>VLOOKUP(B112,товар!$A$1:$C$433,2,FALSE)</f>
        <v>Сок</v>
      </c>
      <c r="J112" s="20">
        <f t="shared" si="4"/>
        <v>268.60344827586209</v>
      </c>
      <c r="K112" s="21">
        <f t="shared" si="5"/>
        <v>-0.21445535656974135</v>
      </c>
      <c r="L112" t="str">
        <f>VLOOKUP(B112,товар!$A$1:$C$433,3,FALSE)</f>
        <v>Rich</v>
      </c>
      <c r="M112" s="27">
        <f>VLOOKUP(H112,клиенты!$A$1:$G$435,5,0)</f>
        <v>44857</v>
      </c>
      <c r="N112">
        <f t="shared" si="6"/>
        <v>182</v>
      </c>
      <c r="O112" s="30">
        <f t="shared" ca="1" si="7"/>
        <v>23</v>
      </c>
      <c r="P112" t="str">
        <f>VLOOKUP(H112,клиенты!$A$2:$J$435,7,0)</f>
        <v>Россия</v>
      </c>
    </row>
    <row r="113" spans="1:16" x14ac:dyDescent="0.2">
      <c r="A113">
        <v>112</v>
      </c>
      <c r="B113">
        <v>250</v>
      </c>
      <c r="C113">
        <v>97</v>
      </c>
      <c r="D113">
        <v>5</v>
      </c>
      <c r="E113">
        <v>485</v>
      </c>
      <c r="F113" s="27">
        <v>45214</v>
      </c>
      <c r="G113" t="s">
        <v>27</v>
      </c>
      <c r="H113">
        <v>298</v>
      </c>
      <c r="I113" t="str">
        <f>VLOOKUP(B113,товар!$A$1:$C$433,2,FALSE)</f>
        <v>Фрукты</v>
      </c>
      <c r="J113" s="20">
        <f t="shared" si="4"/>
        <v>274.16279069767444</v>
      </c>
      <c r="K113" s="21">
        <f t="shared" si="5"/>
        <v>-0.64619560607345838</v>
      </c>
      <c r="L113" t="str">
        <f>VLOOKUP(B113,товар!$A$1:$C$433,3,FALSE)</f>
        <v>Фрукты-Ягоды</v>
      </c>
      <c r="M113" s="27">
        <f>VLOOKUP(H113,клиенты!$A$1:$G$435,5,0)</f>
        <v>44821</v>
      </c>
      <c r="N113">
        <f t="shared" si="6"/>
        <v>393</v>
      </c>
      <c r="O113" s="30">
        <f t="shared" ca="1" si="7"/>
        <v>24</v>
      </c>
      <c r="P113" t="str">
        <f>VLOOKUP(H113,клиенты!$A$2:$J$435,7,0)</f>
        <v>Украина</v>
      </c>
    </row>
    <row r="114" spans="1:16" x14ac:dyDescent="0.2">
      <c r="A114">
        <v>113</v>
      </c>
      <c r="B114">
        <v>195</v>
      </c>
      <c r="C114">
        <v>240</v>
      </c>
      <c r="D114">
        <v>2</v>
      </c>
      <c r="E114">
        <v>480</v>
      </c>
      <c r="F114" s="27">
        <v>45277</v>
      </c>
      <c r="G114" t="s">
        <v>14</v>
      </c>
      <c r="H114">
        <v>273</v>
      </c>
      <c r="I114" t="str">
        <f>VLOOKUP(B114,товар!$A$1:$C$433,2,FALSE)</f>
        <v>Хлеб</v>
      </c>
      <c r="J114" s="20">
        <f t="shared" si="4"/>
        <v>300.31818181818181</v>
      </c>
      <c r="K114" s="21">
        <f t="shared" si="5"/>
        <v>-0.20084758589374907</v>
      </c>
      <c r="L114" t="str">
        <f>VLOOKUP(B114,товар!$A$1:$C$433,3,FALSE)</f>
        <v>Каравай</v>
      </c>
      <c r="M114" s="27">
        <f>VLOOKUP(H114,клиенты!$A$1:$G$435,5,0)</f>
        <v>44599</v>
      </c>
      <c r="N114">
        <f t="shared" si="6"/>
        <v>678</v>
      </c>
      <c r="O114" s="30">
        <f t="shared" ca="1" si="7"/>
        <v>31</v>
      </c>
      <c r="P114" t="str">
        <f>VLOOKUP(H114,клиенты!$A$2:$J$435,7,0)</f>
        <v>Узбекистан</v>
      </c>
    </row>
    <row r="115" spans="1:16" x14ac:dyDescent="0.2">
      <c r="A115">
        <v>114</v>
      </c>
      <c r="B115">
        <v>186</v>
      </c>
      <c r="C115">
        <v>244</v>
      </c>
      <c r="D115">
        <v>1</v>
      </c>
      <c r="E115">
        <v>244</v>
      </c>
      <c r="F115" s="27">
        <v>45176</v>
      </c>
      <c r="G115" t="s">
        <v>17</v>
      </c>
      <c r="H115">
        <v>321</v>
      </c>
      <c r="I115" t="str">
        <f>VLOOKUP(B115,товар!$A$1:$C$433,2,FALSE)</f>
        <v>Сыр</v>
      </c>
      <c r="J115" s="20">
        <f t="shared" si="4"/>
        <v>262.63492063492066</v>
      </c>
      <c r="K115" s="21">
        <f t="shared" si="5"/>
        <v>-7.0953704822918073E-2</v>
      </c>
      <c r="L115" t="str">
        <f>VLOOKUP(B115,товар!$A$1:$C$433,3,FALSE)</f>
        <v>President</v>
      </c>
      <c r="M115" s="27">
        <f>VLOOKUP(H115,клиенты!$A$1:$G$435,5,0)</f>
        <v>44756</v>
      </c>
      <c r="N115">
        <f t="shared" si="6"/>
        <v>420</v>
      </c>
      <c r="O115" s="30">
        <f t="shared" ca="1" si="7"/>
        <v>26</v>
      </c>
      <c r="P115" t="str">
        <f>VLOOKUP(H115,клиенты!$A$2:$J$435,7,0)</f>
        <v>Таджикистан</v>
      </c>
    </row>
    <row r="116" spans="1:16" x14ac:dyDescent="0.2">
      <c r="A116">
        <v>115</v>
      </c>
      <c r="B116">
        <v>490</v>
      </c>
      <c r="C116">
        <v>219</v>
      </c>
      <c r="D116">
        <v>1</v>
      </c>
      <c r="E116">
        <v>219</v>
      </c>
      <c r="F116" s="27">
        <v>44948</v>
      </c>
      <c r="G116" t="s">
        <v>20</v>
      </c>
      <c r="H116">
        <v>119</v>
      </c>
      <c r="I116" t="str">
        <f>VLOOKUP(B116,товар!$A$1:$C$433,2,FALSE)</f>
        <v>Сыр</v>
      </c>
      <c r="J116" s="20">
        <f t="shared" si="4"/>
        <v>262.63492063492066</v>
      </c>
      <c r="K116" s="21">
        <f t="shared" si="5"/>
        <v>-0.16614287441073383</v>
      </c>
      <c r="L116" t="str">
        <f>VLOOKUP(B116,товар!$A$1:$C$433,3,FALSE)</f>
        <v>Сырная долина</v>
      </c>
      <c r="M116" s="27">
        <f>VLOOKUP(H116,клиенты!$A$1:$G$435,5,0)</f>
        <v>44690</v>
      </c>
      <c r="N116">
        <f t="shared" si="6"/>
        <v>258</v>
      </c>
      <c r="O116" s="30">
        <f t="shared" ca="1" si="7"/>
        <v>28</v>
      </c>
      <c r="P116" t="str">
        <f>VLOOKUP(H116,клиенты!$A$2:$J$435,7,0)</f>
        <v>Россия</v>
      </c>
    </row>
    <row r="117" spans="1:16" x14ac:dyDescent="0.2">
      <c r="A117">
        <v>116</v>
      </c>
      <c r="B117">
        <v>72</v>
      </c>
      <c r="C117">
        <v>162</v>
      </c>
      <c r="D117">
        <v>1</v>
      </c>
      <c r="E117">
        <v>162</v>
      </c>
      <c r="F117" s="27">
        <v>44959</v>
      </c>
      <c r="G117" t="s">
        <v>17</v>
      </c>
      <c r="H117">
        <v>472</v>
      </c>
      <c r="I117" t="str">
        <f>VLOOKUP(B117,товар!$A$1:$C$433,2,FALSE)</f>
        <v>Конфеты</v>
      </c>
      <c r="J117" s="20">
        <f t="shared" si="4"/>
        <v>267.85483870967744</v>
      </c>
      <c r="K117" s="21">
        <f t="shared" si="5"/>
        <v>-0.39519479737460106</v>
      </c>
      <c r="L117" t="str">
        <f>VLOOKUP(B117,товар!$A$1:$C$433,3,FALSE)</f>
        <v>Бабаевский</v>
      </c>
      <c r="M117" s="27">
        <f>VLOOKUP(H117,клиенты!$A$1:$G$435,5,0)</f>
        <v>44901</v>
      </c>
      <c r="N117">
        <f t="shared" si="6"/>
        <v>58</v>
      </c>
      <c r="O117" s="30">
        <f t="shared" ca="1" si="7"/>
        <v>22</v>
      </c>
      <c r="P117" t="str">
        <f>VLOOKUP(H117,клиенты!$A$2:$J$435,7,0)</f>
        <v>Украина</v>
      </c>
    </row>
    <row r="118" spans="1:16" x14ac:dyDescent="0.2">
      <c r="A118">
        <v>117</v>
      </c>
      <c r="B118">
        <v>430</v>
      </c>
      <c r="C118">
        <v>119</v>
      </c>
      <c r="D118">
        <v>3</v>
      </c>
      <c r="E118">
        <v>357</v>
      </c>
      <c r="F118" s="27">
        <v>45241</v>
      </c>
      <c r="G118" t="s">
        <v>24</v>
      </c>
      <c r="H118">
        <v>396</v>
      </c>
      <c r="I118" t="str">
        <f>VLOOKUP(B118,товар!$A$1:$C$433,2,FALSE)</f>
        <v>Чай</v>
      </c>
      <c r="J118" s="20">
        <f t="shared" si="4"/>
        <v>271.18181818181819</v>
      </c>
      <c r="K118" s="21">
        <f t="shared" si="5"/>
        <v>-0.56118002011397916</v>
      </c>
      <c r="L118" t="str">
        <f>VLOOKUP(B118,товар!$A$1:$C$433,3,FALSE)</f>
        <v>Ахмад</v>
      </c>
      <c r="M118" s="27">
        <f>VLOOKUP(H118,клиенты!$A$1:$G$435,5,0)</f>
        <v>44871</v>
      </c>
      <c r="N118">
        <f t="shared" si="6"/>
        <v>370</v>
      </c>
      <c r="O118" s="30">
        <f t="shared" ca="1" si="7"/>
        <v>23</v>
      </c>
      <c r="P118" t="str">
        <f>VLOOKUP(H118,клиенты!$A$2:$J$435,7,0)</f>
        <v>Украина</v>
      </c>
    </row>
    <row r="119" spans="1:16" x14ac:dyDescent="0.2">
      <c r="A119">
        <v>118</v>
      </c>
      <c r="B119">
        <v>223</v>
      </c>
      <c r="C119">
        <v>174</v>
      </c>
      <c r="D119">
        <v>2</v>
      </c>
      <c r="E119">
        <v>348</v>
      </c>
      <c r="F119" s="27">
        <v>45338</v>
      </c>
      <c r="G119" t="s">
        <v>14</v>
      </c>
      <c r="H119">
        <v>269</v>
      </c>
      <c r="I119" t="str">
        <f>VLOOKUP(B119,товар!$A$1:$C$433,2,FALSE)</f>
        <v>Чай</v>
      </c>
      <c r="J119" s="20">
        <f t="shared" si="4"/>
        <v>271.18181818181819</v>
      </c>
      <c r="K119" s="21">
        <f t="shared" si="5"/>
        <v>-0.35836406302380153</v>
      </c>
      <c r="L119" t="str">
        <f>VLOOKUP(B119,товар!$A$1:$C$433,3,FALSE)</f>
        <v>Greenfield</v>
      </c>
      <c r="M119" s="27">
        <f>VLOOKUP(H119,клиенты!$A$1:$G$435,5,0)</f>
        <v>44720</v>
      </c>
      <c r="N119">
        <f t="shared" si="6"/>
        <v>618</v>
      </c>
      <c r="O119" s="30">
        <f t="shared" ca="1" si="7"/>
        <v>27</v>
      </c>
      <c r="P119" t="str">
        <f>VLOOKUP(H119,клиенты!$A$2:$J$435,7,0)</f>
        <v>Россия</v>
      </c>
    </row>
    <row r="120" spans="1:16" x14ac:dyDescent="0.2">
      <c r="A120">
        <v>119</v>
      </c>
      <c r="B120">
        <v>164</v>
      </c>
      <c r="C120">
        <v>229</v>
      </c>
      <c r="D120">
        <v>3</v>
      </c>
      <c r="E120">
        <v>687</v>
      </c>
      <c r="F120" s="27">
        <v>45343</v>
      </c>
      <c r="G120" t="s">
        <v>22</v>
      </c>
      <c r="H120">
        <v>16</v>
      </c>
      <c r="I120" t="str">
        <f>VLOOKUP(B120,товар!$A$1:$C$433,2,FALSE)</f>
        <v>Молоко</v>
      </c>
      <c r="J120" s="20">
        <f t="shared" si="4"/>
        <v>294.95238095238096</v>
      </c>
      <c r="K120" s="21">
        <f t="shared" si="5"/>
        <v>-0.22360348724572165</v>
      </c>
      <c r="L120" t="str">
        <f>VLOOKUP(B120,товар!$A$1:$C$433,3,FALSE)</f>
        <v>Беллакт</v>
      </c>
      <c r="M120" s="27">
        <f>VLOOKUP(H120,клиенты!$A$1:$G$435,5,0)</f>
        <v>44713</v>
      </c>
      <c r="N120">
        <f t="shared" si="6"/>
        <v>630</v>
      </c>
      <c r="O120" s="30">
        <f t="shared" ca="1" si="7"/>
        <v>28</v>
      </c>
      <c r="P120" t="str">
        <f>VLOOKUP(H120,клиенты!$A$2:$J$435,7,0)</f>
        <v>Украина</v>
      </c>
    </row>
    <row r="121" spans="1:16" x14ac:dyDescent="0.2">
      <c r="A121">
        <v>120</v>
      </c>
      <c r="B121">
        <v>223</v>
      </c>
      <c r="C121">
        <v>411</v>
      </c>
      <c r="D121">
        <v>5</v>
      </c>
      <c r="E121">
        <v>2055</v>
      </c>
      <c r="F121" s="27">
        <v>45244</v>
      </c>
      <c r="G121" t="s">
        <v>23</v>
      </c>
      <c r="H121">
        <v>281</v>
      </c>
      <c r="I121" t="str">
        <f>VLOOKUP(B121,товар!$A$1:$C$433,2,FALSE)</f>
        <v>Чай</v>
      </c>
      <c r="J121" s="20">
        <f t="shared" si="4"/>
        <v>271.18181818181819</v>
      </c>
      <c r="K121" s="21">
        <f t="shared" si="5"/>
        <v>0.51558833389205505</v>
      </c>
      <c r="L121" t="str">
        <f>VLOOKUP(B121,товар!$A$1:$C$433,3,FALSE)</f>
        <v>Greenfield</v>
      </c>
      <c r="M121" s="27">
        <f>VLOOKUP(H121,клиенты!$A$1:$G$435,5,0)</f>
        <v>44711</v>
      </c>
      <c r="N121">
        <f t="shared" si="6"/>
        <v>533</v>
      </c>
      <c r="O121" s="30">
        <f t="shared" ca="1" si="7"/>
        <v>28</v>
      </c>
      <c r="P121" t="str">
        <f>VLOOKUP(H121,клиенты!$A$2:$J$435,7,0)</f>
        <v>Узбекистан</v>
      </c>
    </row>
    <row r="122" spans="1:16" x14ac:dyDescent="0.2">
      <c r="A122">
        <v>121</v>
      </c>
      <c r="B122">
        <v>244</v>
      </c>
      <c r="C122">
        <v>245</v>
      </c>
      <c r="D122">
        <v>4</v>
      </c>
      <c r="E122">
        <v>980</v>
      </c>
      <c r="F122" s="27">
        <v>44960</v>
      </c>
      <c r="G122" t="s">
        <v>25</v>
      </c>
      <c r="H122">
        <v>149</v>
      </c>
      <c r="I122" t="str">
        <f>VLOOKUP(B122,товар!$A$1:$C$433,2,FALSE)</f>
        <v>Мясо</v>
      </c>
      <c r="J122" s="20">
        <f t="shared" si="4"/>
        <v>271.74545454545455</v>
      </c>
      <c r="K122" s="21">
        <f t="shared" si="5"/>
        <v>-9.8420982202595986E-2</v>
      </c>
      <c r="L122" t="str">
        <f>VLOOKUP(B122,товар!$A$1:$C$433,3,FALSE)</f>
        <v>Сава</v>
      </c>
      <c r="M122" s="27">
        <f>VLOOKUP(H122,клиенты!$A$1:$G$435,5,0)</f>
        <v>44882</v>
      </c>
      <c r="N122">
        <f t="shared" si="6"/>
        <v>78</v>
      </c>
      <c r="O122" s="30">
        <f t="shared" ca="1" si="7"/>
        <v>22</v>
      </c>
      <c r="P122" t="str">
        <f>VLOOKUP(H122,клиенты!$A$2:$J$435,7,0)</f>
        <v>Таджикистан</v>
      </c>
    </row>
    <row r="123" spans="1:16" x14ac:dyDescent="0.2">
      <c r="A123">
        <v>122</v>
      </c>
      <c r="B123">
        <v>393</v>
      </c>
      <c r="C123">
        <v>113</v>
      </c>
      <c r="D123">
        <v>5</v>
      </c>
      <c r="E123">
        <v>565</v>
      </c>
      <c r="F123" s="27">
        <v>45433</v>
      </c>
      <c r="G123" t="s">
        <v>19</v>
      </c>
      <c r="H123">
        <v>71</v>
      </c>
      <c r="I123" t="str">
        <f>VLOOKUP(B123,товар!$A$1:$C$433,2,FALSE)</f>
        <v>Рыба</v>
      </c>
      <c r="J123" s="20">
        <f t="shared" si="4"/>
        <v>258.5128205128205</v>
      </c>
      <c r="K123" s="21">
        <f t="shared" si="5"/>
        <v>-0.56288434834358259</v>
      </c>
      <c r="L123" t="str">
        <f>VLOOKUP(B123,товар!$A$1:$C$433,3,FALSE)</f>
        <v>Русское море</v>
      </c>
      <c r="M123" s="27">
        <f>VLOOKUP(H123,клиенты!$A$1:$G$435,5,0)</f>
        <v>44762</v>
      </c>
      <c r="N123">
        <f t="shared" si="6"/>
        <v>671</v>
      </c>
      <c r="O123" s="30">
        <f t="shared" ca="1" si="7"/>
        <v>26</v>
      </c>
      <c r="P123" t="str">
        <f>VLOOKUP(H123,клиенты!$A$2:$J$435,7,0)</f>
        <v>Украина</v>
      </c>
    </row>
    <row r="124" spans="1:16" x14ac:dyDescent="0.2">
      <c r="A124">
        <v>123</v>
      </c>
      <c r="B124">
        <v>166</v>
      </c>
      <c r="C124">
        <v>73</v>
      </c>
      <c r="D124">
        <v>4</v>
      </c>
      <c r="E124">
        <v>292</v>
      </c>
      <c r="F124" s="27">
        <v>45316</v>
      </c>
      <c r="G124" t="s">
        <v>24</v>
      </c>
      <c r="H124">
        <v>126</v>
      </c>
      <c r="I124" t="str">
        <f>VLOOKUP(B124,товар!$A$1:$C$433,2,FALSE)</f>
        <v>Сок</v>
      </c>
      <c r="J124" s="20">
        <f t="shared" si="4"/>
        <v>268.60344827586209</v>
      </c>
      <c r="K124" s="21">
        <f t="shared" si="5"/>
        <v>-0.72822389113550301</v>
      </c>
      <c r="L124" t="str">
        <f>VLOOKUP(B124,товар!$A$1:$C$433,3,FALSE)</f>
        <v>Добрый</v>
      </c>
      <c r="M124" s="27">
        <f>VLOOKUP(H124,клиенты!$A$1:$G$435,5,0)</f>
        <v>44822</v>
      </c>
      <c r="N124">
        <f t="shared" si="6"/>
        <v>494</v>
      </c>
      <c r="O124" s="30">
        <f t="shared" ca="1" si="7"/>
        <v>24</v>
      </c>
      <c r="P124" t="str">
        <f>VLOOKUP(H124,клиенты!$A$2:$J$435,7,0)</f>
        <v>Узбекистан</v>
      </c>
    </row>
    <row r="125" spans="1:16" x14ac:dyDescent="0.2">
      <c r="A125">
        <v>124</v>
      </c>
      <c r="B125">
        <v>249</v>
      </c>
      <c r="C125">
        <v>368</v>
      </c>
      <c r="D125">
        <v>2</v>
      </c>
      <c r="E125">
        <v>736</v>
      </c>
      <c r="F125" s="27">
        <v>45313</v>
      </c>
      <c r="G125" t="s">
        <v>22</v>
      </c>
      <c r="H125">
        <v>380</v>
      </c>
      <c r="I125" t="str">
        <f>VLOOKUP(B125,товар!$A$1:$C$433,2,FALSE)</f>
        <v>Чай</v>
      </c>
      <c r="J125" s="20">
        <f t="shared" si="4"/>
        <v>271.18181818181819</v>
      </c>
      <c r="K125" s="21">
        <f t="shared" si="5"/>
        <v>0.35702313107609784</v>
      </c>
      <c r="L125" t="str">
        <f>VLOOKUP(B125,товар!$A$1:$C$433,3,FALSE)</f>
        <v>Lipton</v>
      </c>
      <c r="M125" s="27">
        <f>VLOOKUP(H125,клиенты!$A$1:$G$435,5,0)</f>
        <v>44563</v>
      </c>
      <c r="N125">
        <f t="shared" si="6"/>
        <v>750</v>
      </c>
      <c r="O125" s="30">
        <f t="shared" ca="1" si="7"/>
        <v>33</v>
      </c>
      <c r="P125" t="str">
        <f>VLOOKUP(H125,клиенты!$A$2:$J$435,7,0)</f>
        <v>Россия</v>
      </c>
    </row>
    <row r="126" spans="1:16" x14ac:dyDescent="0.2">
      <c r="A126">
        <v>125</v>
      </c>
      <c r="B126">
        <v>83</v>
      </c>
      <c r="C126">
        <v>351</v>
      </c>
      <c r="D126">
        <v>1</v>
      </c>
      <c r="E126">
        <v>351</v>
      </c>
      <c r="F126" s="27">
        <v>45361</v>
      </c>
      <c r="G126" t="s">
        <v>15</v>
      </c>
      <c r="H126">
        <v>11</v>
      </c>
      <c r="I126" t="str">
        <f>VLOOKUP(B126,товар!$A$1:$C$433,2,FALSE)</f>
        <v>Сок</v>
      </c>
      <c r="J126" s="20">
        <f t="shared" si="4"/>
        <v>268.60344827586209</v>
      </c>
      <c r="K126" s="21">
        <f t="shared" si="5"/>
        <v>0.30675909878682828</v>
      </c>
      <c r="L126" t="str">
        <f>VLOOKUP(B126,товар!$A$1:$C$433,3,FALSE)</f>
        <v>Сады Придонья</v>
      </c>
      <c r="M126" s="27">
        <f>VLOOKUP(H126,клиенты!$A$1:$G$435,5,0)</f>
        <v>44690</v>
      </c>
      <c r="N126">
        <f t="shared" si="6"/>
        <v>671</v>
      </c>
      <c r="O126" s="30">
        <f t="shared" ca="1" si="7"/>
        <v>28</v>
      </c>
      <c r="P126" t="str">
        <f>VLOOKUP(H126,клиенты!$A$2:$J$435,7,0)</f>
        <v>Таджикистан</v>
      </c>
    </row>
    <row r="127" spans="1:16" x14ac:dyDescent="0.2">
      <c r="A127">
        <v>126</v>
      </c>
      <c r="B127">
        <v>242</v>
      </c>
      <c r="C127">
        <v>221</v>
      </c>
      <c r="D127">
        <v>5</v>
      </c>
      <c r="E127">
        <v>1105</v>
      </c>
      <c r="F127" s="27">
        <v>45025</v>
      </c>
      <c r="G127" t="s">
        <v>20</v>
      </c>
      <c r="H127">
        <v>114</v>
      </c>
      <c r="I127" t="str">
        <f>VLOOKUP(B127,товар!$A$1:$C$433,2,FALSE)</f>
        <v>Овощи</v>
      </c>
      <c r="J127" s="20">
        <f t="shared" si="4"/>
        <v>250.48780487804879</v>
      </c>
      <c r="K127" s="21">
        <f t="shared" si="5"/>
        <v>-0.11772151898734184</v>
      </c>
      <c r="L127" t="str">
        <f>VLOOKUP(B127,товар!$A$1:$C$433,3,FALSE)</f>
        <v>Овощной ряд</v>
      </c>
      <c r="M127" s="27">
        <f>VLOOKUP(H127,клиенты!$A$1:$G$435,5,0)</f>
        <v>44889</v>
      </c>
      <c r="N127">
        <f t="shared" si="6"/>
        <v>136</v>
      </c>
      <c r="O127" s="30">
        <f t="shared" ca="1" si="7"/>
        <v>22</v>
      </c>
      <c r="P127" t="str">
        <f>VLOOKUP(H127,клиенты!$A$2:$J$435,7,0)</f>
        <v>Россия</v>
      </c>
    </row>
    <row r="128" spans="1:16" x14ac:dyDescent="0.2">
      <c r="A128">
        <v>127</v>
      </c>
      <c r="B128">
        <v>281</v>
      </c>
      <c r="C128">
        <v>442</v>
      </c>
      <c r="D128">
        <v>5</v>
      </c>
      <c r="E128">
        <v>2210</v>
      </c>
      <c r="F128" s="27">
        <v>45379</v>
      </c>
      <c r="G128" t="s">
        <v>10</v>
      </c>
      <c r="H128">
        <v>381</v>
      </c>
      <c r="I128" t="str">
        <f>VLOOKUP(B128,товар!$A$1:$C$433,2,FALSE)</f>
        <v>Чай</v>
      </c>
      <c r="J128" s="20">
        <f t="shared" si="4"/>
        <v>271.18181818181819</v>
      </c>
      <c r="K128" s="21">
        <f t="shared" si="5"/>
        <v>0.6299027824337915</v>
      </c>
      <c r="L128" t="str">
        <f>VLOOKUP(B128,товар!$A$1:$C$433,3,FALSE)</f>
        <v>Lipton</v>
      </c>
      <c r="M128" s="27">
        <f>VLOOKUP(H128,клиенты!$A$1:$G$435,5,0)</f>
        <v>44714</v>
      </c>
      <c r="N128">
        <f t="shared" si="6"/>
        <v>665</v>
      </c>
      <c r="O128" s="30">
        <f t="shared" ca="1" si="7"/>
        <v>28</v>
      </c>
      <c r="P128" t="str">
        <f>VLOOKUP(H128,клиенты!$A$2:$J$435,7,0)</f>
        <v>Узбекистан</v>
      </c>
    </row>
    <row r="129" spans="1:16" x14ac:dyDescent="0.2">
      <c r="A129">
        <v>128</v>
      </c>
      <c r="B129">
        <v>236</v>
      </c>
      <c r="C129">
        <v>465</v>
      </c>
      <c r="D129">
        <v>1</v>
      </c>
      <c r="E129">
        <v>465</v>
      </c>
      <c r="F129" s="27">
        <v>45176</v>
      </c>
      <c r="G129" t="s">
        <v>26</v>
      </c>
      <c r="H129">
        <v>342</v>
      </c>
      <c r="I129" t="str">
        <f>VLOOKUP(B129,товар!$A$1:$C$433,2,FALSE)</f>
        <v>Печенье</v>
      </c>
      <c r="J129" s="20">
        <f t="shared" si="4"/>
        <v>283.468085106383</v>
      </c>
      <c r="K129" s="21">
        <f t="shared" si="5"/>
        <v>0.64039630713803186</v>
      </c>
      <c r="L129" t="str">
        <f>VLOOKUP(B129,товар!$A$1:$C$433,3,FALSE)</f>
        <v>Посиделкино</v>
      </c>
      <c r="M129" s="27">
        <f>VLOOKUP(H129,клиенты!$A$1:$G$435,5,0)</f>
        <v>44570</v>
      </c>
      <c r="N129">
        <f t="shared" si="6"/>
        <v>606</v>
      </c>
      <c r="O129" s="30">
        <f t="shared" ca="1" si="7"/>
        <v>32</v>
      </c>
      <c r="P129" t="str">
        <f>VLOOKUP(H129,клиенты!$A$2:$J$435,7,0)</f>
        <v>Таджикистан</v>
      </c>
    </row>
    <row r="130" spans="1:16" x14ac:dyDescent="0.2">
      <c r="A130">
        <v>129</v>
      </c>
      <c r="B130">
        <v>379</v>
      </c>
      <c r="C130">
        <v>380</v>
      </c>
      <c r="D130">
        <v>1</v>
      </c>
      <c r="E130">
        <v>380</v>
      </c>
      <c r="F130" s="27">
        <v>45260</v>
      </c>
      <c r="G130" t="s">
        <v>26</v>
      </c>
      <c r="H130">
        <v>276</v>
      </c>
      <c r="I130" t="str">
        <f>VLOOKUP(B130,товар!$A$1:$C$433,2,FALSE)</f>
        <v>Йогурт</v>
      </c>
      <c r="J130" s="20">
        <f t="shared" ref="J130:J193" si="8">AVERAGEIF($I$2:$I$1001,I130,$C$2:$C$1001)</f>
        <v>263.25423728813558</v>
      </c>
      <c r="K130" s="21">
        <f t="shared" ref="K130:K193" si="9">C130/J130-1</f>
        <v>0.44347154262168442</v>
      </c>
      <c r="L130" t="str">
        <f>VLOOKUP(B130,товар!$A$1:$C$433,3,FALSE)</f>
        <v>Активиа</v>
      </c>
      <c r="M130" s="27">
        <f>VLOOKUP(H130,клиенты!$A$1:$G$435,5,0)</f>
        <v>44632</v>
      </c>
      <c r="N130">
        <f t="shared" ref="N130:N193" si="10">F130-M130</f>
        <v>628</v>
      </c>
      <c r="O130" s="30">
        <f t="shared" ref="O130:O193" ca="1" si="11">DATEDIF(M130,TODAY(),"m")</f>
        <v>30</v>
      </c>
      <c r="P130" t="str">
        <f>VLOOKUP(H130,клиенты!$A$2:$J$435,7,0)</f>
        <v>Таджикистан</v>
      </c>
    </row>
    <row r="131" spans="1:16" x14ac:dyDescent="0.2">
      <c r="A131">
        <v>130</v>
      </c>
      <c r="B131">
        <v>37</v>
      </c>
      <c r="C131">
        <v>313</v>
      </c>
      <c r="D131">
        <v>1</v>
      </c>
      <c r="E131">
        <v>313</v>
      </c>
      <c r="F131" s="27">
        <v>45009</v>
      </c>
      <c r="G131" t="s">
        <v>16</v>
      </c>
      <c r="H131">
        <v>293</v>
      </c>
      <c r="I131" t="str">
        <f>VLOOKUP(B131,товар!$A$1:$C$433,2,FALSE)</f>
        <v>Соль</v>
      </c>
      <c r="J131" s="20">
        <f t="shared" si="8"/>
        <v>264.8679245283019</v>
      </c>
      <c r="K131" s="21">
        <f t="shared" si="9"/>
        <v>0.18172104288360158</v>
      </c>
      <c r="L131" t="str">
        <f>VLOOKUP(B131,товар!$A$1:$C$433,3,FALSE)</f>
        <v>Илецкая</v>
      </c>
      <c r="M131" s="27">
        <f>VLOOKUP(H131,клиенты!$A$1:$G$435,5,0)</f>
        <v>44573</v>
      </c>
      <c r="N131">
        <f t="shared" si="10"/>
        <v>436</v>
      </c>
      <c r="O131" s="30">
        <f t="shared" ca="1" si="11"/>
        <v>32</v>
      </c>
      <c r="P131" t="str">
        <f>VLOOKUP(H131,клиенты!$A$2:$J$435,7,0)</f>
        <v>Беларусь</v>
      </c>
    </row>
    <row r="132" spans="1:16" x14ac:dyDescent="0.2">
      <c r="A132">
        <v>131</v>
      </c>
      <c r="B132">
        <v>431</v>
      </c>
      <c r="C132">
        <v>141</v>
      </c>
      <c r="D132">
        <v>5</v>
      </c>
      <c r="E132">
        <v>705</v>
      </c>
      <c r="F132" s="27">
        <v>45029</v>
      </c>
      <c r="G132" t="s">
        <v>18</v>
      </c>
      <c r="H132">
        <v>386</v>
      </c>
      <c r="I132" t="str">
        <f>VLOOKUP(B132,товар!$A$1:$C$433,2,FALSE)</f>
        <v>Овощи</v>
      </c>
      <c r="J132" s="20">
        <f t="shared" si="8"/>
        <v>250.48780487804879</v>
      </c>
      <c r="K132" s="21">
        <f t="shared" si="9"/>
        <v>-0.43709834469328146</v>
      </c>
      <c r="L132" t="str">
        <f>VLOOKUP(B132,товар!$A$1:$C$433,3,FALSE)</f>
        <v>Гавриш</v>
      </c>
      <c r="M132" s="27">
        <f>VLOOKUP(H132,клиенты!$A$1:$G$435,5,0)</f>
        <v>44734</v>
      </c>
      <c r="N132">
        <f t="shared" si="10"/>
        <v>295</v>
      </c>
      <c r="O132" s="30">
        <f t="shared" ca="1" si="11"/>
        <v>27</v>
      </c>
      <c r="P132" t="str">
        <f>VLOOKUP(H132,клиенты!$A$2:$J$435,7,0)</f>
        <v>Узбекистан</v>
      </c>
    </row>
    <row r="133" spans="1:16" x14ac:dyDescent="0.2">
      <c r="A133">
        <v>132</v>
      </c>
      <c r="B133">
        <v>237</v>
      </c>
      <c r="C133">
        <v>348</v>
      </c>
      <c r="D133">
        <v>2</v>
      </c>
      <c r="E133">
        <v>696</v>
      </c>
      <c r="F133" s="27">
        <v>45384</v>
      </c>
      <c r="G133" t="s">
        <v>9</v>
      </c>
      <c r="H133">
        <v>362</v>
      </c>
      <c r="I133" t="str">
        <f>VLOOKUP(B133,товар!$A$1:$C$433,2,FALSE)</f>
        <v>Конфеты</v>
      </c>
      <c r="J133" s="20">
        <f t="shared" si="8"/>
        <v>267.85483870967744</v>
      </c>
      <c r="K133" s="21">
        <f t="shared" si="9"/>
        <v>0.29921117601011615</v>
      </c>
      <c r="L133" t="str">
        <f>VLOOKUP(B133,товар!$A$1:$C$433,3,FALSE)</f>
        <v>Рот Фронт</v>
      </c>
      <c r="M133" s="27">
        <f>VLOOKUP(H133,клиенты!$A$1:$G$435,5,0)</f>
        <v>44916</v>
      </c>
      <c r="N133">
        <f t="shared" si="10"/>
        <v>468</v>
      </c>
      <c r="O133" s="30">
        <f t="shared" ca="1" si="11"/>
        <v>21</v>
      </c>
      <c r="P133" t="str">
        <f>VLOOKUP(H133,клиенты!$A$2:$J$435,7,0)</f>
        <v>Россия</v>
      </c>
    </row>
    <row r="134" spans="1:16" x14ac:dyDescent="0.2">
      <c r="A134">
        <v>133</v>
      </c>
      <c r="B134">
        <v>452</v>
      </c>
      <c r="C134">
        <v>349</v>
      </c>
      <c r="D134">
        <v>1</v>
      </c>
      <c r="E134">
        <v>349</v>
      </c>
      <c r="F134" s="27">
        <v>45000</v>
      </c>
      <c r="G134" t="s">
        <v>11</v>
      </c>
      <c r="H134">
        <v>283</v>
      </c>
      <c r="I134" t="str">
        <f>VLOOKUP(B134,товар!$A$1:$C$433,2,FALSE)</f>
        <v>Фрукты</v>
      </c>
      <c r="J134" s="20">
        <f t="shared" si="8"/>
        <v>274.16279069767444</v>
      </c>
      <c r="K134" s="21">
        <f t="shared" si="9"/>
        <v>0.27296632453982528</v>
      </c>
      <c r="L134" t="str">
        <f>VLOOKUP(B134,товар!$A$1:$C$433,3,FALSE)</f>
        <v>Экзотик</v>
      </c>
      <c r="M134" s="27">
        <f>VLOOKUP(H134,клиенты!$A$1:$G$435,5,0)</f>
        <v>44889</v>
      </c>
      <c r="N134">
        <f t="shared" si="10"/>
        <v>111</v>
      </c>
      <c r="O134" s="30">
        <f t="shared" ca="1" si="11"/>
        <v>22</v>
      </c>
      <c r="P134" t="str">
        <f>VLOOKUP(H134,клиенты!$A$2:$J$435,7,0)</f>
        <v>Таджикистан</v>
      </c>
    </row>
    <row r="135" spans="1:16" x14ac:dyDescent="0.2">
      <c r="A135">
        <v>134</v>
      </c>
      <c r="B135">
        <v>382</v>
      </c>
      <c r="C135">
        <v>379</v>
      </c>
      <c r="D135">
        <v>5</v>
      </c>
      <c r="E135">
        <v>1895</v>
      </c>
      <c r="F135" s="27">
        <v>45314</v>
      </c>
      <c r="G135" t="s">
        <v>16</v>
      </c>
      <c r="H135">
        <v>388</v>
      </c>
      <c r="I135" t="str">
        <f>VLOOKUP(B135,товар!$A$1:$C$433,2,FALSE)</f>
        <v>Овощи</v>
      </c>
      <c r="J135" s="20">
        <f t="shared" si="8"/>
        <v>250.48780487804879</v>
      </c>
      <c r="K135" s="21">
        <f t="shared" si="9"/>
        <v>0.51304771178188902</v>
      </c>
      <c r="L135" t="str">
        <f>VLOOKUP(B135,товар!$A$1:$C$433,3,FALSE)</f>
        <v>Овощной ряд</v>
      </c>
      <c r="M135" s="27">
        <f>VLOOKUP(H135,клиенты!$A$1:$G$435,5,0)</f>
        <v>44581</v>
      </c>
      <c r="N135">
        <f t="shared" si="10"/>
        <v>733</v>
      </c>
      <c r="O135" s="30">
        <f t="shared" ca="1" si="11"/>
        <v>32</v>
      </c>
      <c r="P135" t="str">
        <f>VLOOKUP(H135,клиенты!$A$2:$J$435,7,0)</f>
        <v>Россия</v>
      </c>
    </row>
    <row r="136" spans="1:16" x14ac:dyDescent="0.2">
      <c r="A136">
        <v>135</v>
      </c>
      <c r="B136">
        <v>452</v>
      </c>
      <c r="C136">
        <v>448</v>
      </c>
      <c r="D136">
        <v>4</v>
      </c>
      <c r="E136">
        <v>1792</v>
      </c>
      <c r="F136" s="27">
        <v>45434</v>
      </c>
      <c r="G136" t="s">
        <v>26</v>
      </c>
      <c r="H136">
        <v>437</v>
      </c>
      <c r="I136" t="str">
        <f>VLOOKUP(B136,товар!$A$1:$C$433,2,FALSE)</f>
        <v>Фрукты</v>
      </c>
      <c r="J136" s="20">
        <f t="shared" si="8"/>
        <v>274.16279069767444</v>
      </c>
      <c r="K136" s="21">
        <f t="shared" si="9"/>
        <v>0.63406565442361518</v>
      </c>
      <c r="L136" t="str">
        <f>VLOOKUP(B136,товар!$A$1:$C$433,3,FALSE)</f>
        <v>Экзотик</v>
      </c>
      <c r="M136" s="27">
        <f>VLOOKUP(H136,клиенты!$A$1:$G$435,5,0)</f>
        <v>44576</v>
      </c>
      <c r="N136">
        <f t="shared" si="10"/>
        <v>858</v>
      </c>
      <c r="O136" s="30">
        <f t="shared" ca="1" si="11"/>
        <v>32</v>
      </c>
      <c r="P136" t="str">
        <f>VLOOKUP(H136,клиенты!$A$2:$J$435,7,0)</f>
        <v>Узбекистан</v>
      </c>
    </row>
    <row r="137" spans="1:16" x14ac:dyDescent="0.2">
      <c r="A137">
        <v>136</v>
      </c>
      <c r="B137">
        <v>463</v>
      </c>
      <c r="C137">
        <v>173</v>
      </c>
      <c r="D137">
        <v>2</v>
      </c>
      <c r="E137">
        <v>346</v>
      </c>
      <c r="F137" s="27">
        <v>45038</v>
      </c>
      <c r="G137" t="s">
        <v>22</v>
      </c>
      <c r="H137">
        <v>450</v>
      </c>
      <c r="I137" t="str">
        <f>VLOOKUP(B137,товар!$A$1:$C$433,2,FALSE)</f>
        <v>Кофе</v>
      </c>
      <c r="J137" s="20">
        <f t="shared" si="8"/>
        <v>249.02380952380952</v>
      </c>
      <c r="K137" s="21">
        <f t="shared" si="9"/>
        <v>-0.30528731236255857</v>
      </c>
      <c r="L137" t="str">
        <f>VLOOKUP(B137,товар!$A$1:$C$433,3,FALSE)</f>
        <v>Черная Карта</v>
      </c>
      <c r="M137" s="27">
        <f>VLOOKUP(H137,клиенты!$A$1:$G$435,5,0)</f>
        <v>44619</v>
      </c>
      <c r="N137">
        <f t="shared" si="10"/>
        <v>419</v>
      </c>
      <c r="O137" s="30">
        <f t="shared" ca="1" si="11"/>
        <v>31</v>
      </c>
      <c r="P137" t="str">
        <f>VLOOKUP(H137,клиенты!$A$2:$J$435,7,0)</f>
        <v>Россия</v>
      </c>
    </row>
    <row r="138" spans="1:16" x14ac:dyDescent="0.2">
      <c r="A138">
        <v>137</v>
      </c>
      <c r="B138">
        <v>494</v>
      </c>
      <c r="C138">
        <v>304</v>
      </c>
      <c r="D138">
        <v>3</v>
      </c>
      <c r="E138">
        <v>912</v>
      </c>
      <c r="F138" s="27">
        <v>45070</v>
      </c>
      <c r="G138" t="s">
        <v>14</v>
      </c>
      <c r="H138">
        <v>136</v>
      </c>
      <c r="I138" t="str">
        <f>VLOOKUP(B138,товар!$A$1:$C$433,2,FALSE)</f>
        <v>Сыр</v>
      </c>
      <c r="J138" s="20">
        <f t="shared" si="8"/>
        <v>262.63492063492066</v>
      </c>
      <c r="K138" s="21">
        <f t="shared" si="9"/>
        <v>0.15750030218783984</v>
      </c>
      <c r="L138" t="str">
        <f>VLOOKUP(B138,товар!$A$1:$C$433,3,FALSE)</f>
        <v>Сырная долина</v>
      </c>
      <c r="M138" s="27">
        <f>VLOOKUP(H138,клиенты!$A$1:$G$435,5,0)</f>
        <v>44860</v>
      </c>
      <c r="N138">
        <f t="shared" si="10"/>
        <v>210</v>
      </c>
      <c r="O138" s="30">
        <f t="shared" ca="1" si="11"/>
        <v>23</v>
      </c>
      <c r="P138" t="str">
        <f>VLOOKUP(H138,клиенты!$A$2:$J$435,7,0)</f>
        <v>Украина</v>
      </c>
    </row>
    <row r="139" spans="1:16" x14ac:dyDescent="0.2">
      <c r="A139">
        <v>138</v>
      </c>
      <c r="B139">
        <v>394</v>
      </c>
      <c r="C139">
        <v>493</v>
      </c>
      <c r="D139">
        <v>3</v>
      </c>
      <c r="E139">
        <v>1479</v>
      </c>
      <c r="F139" s="27">
        <v>45032</v>
      </c>
      <c r="G139" t="s">
        <v>12</v>
      </c>
      <c r="H139">
        <v>61</v>
      </c>
      <c r="I139" t="str">
        <f>VLOOKUP(B139,товар!$A$1:$C$433,2,FALSE)</f>
        <v>Кофе</v>
      </c>
      <c r="J139" s="20">
        <f t="shared" si="8"/>
        <v>249.02380952380952</v>
      </c>
      <c r="K139" s="21">
        <f t="shared" si="9"/>
        <v>0.97973037575294009</v>
      </c>
      <c r="L139" t="str">
        <f>VLOOKUP(B139,товар!$A$1:$C$433,3,FALSE)</f>
        <v>Черная Карта</v>
      </c>
      <c r="M139" s="27">
        <f>VLOOKUP(H139,клиенты!$A$1:$G$435,5,0)</f>
        <v>44769</v>
      </c>
      <c r="N139">
        <f t="shared" si="10"/>
        <v>263</v>
      </c>
      <c r="O139" s="30">
        <f t="shared" ca="1" si="11"/>
        <v>26</v>
      </c>
      <c r="P139" t="str">
        <f>VLOOKUP(H139,клиенты!$A$2:$J$435,7,0)</f>
        <v>Таджикистан</v>
      </c>
    </row>
    <row r="140" spans="1:16" x14ac:dyDescent="0.2">
      <c r="A140">
        <v>139</v>
      </c>
      <c r="B140">
        <v>380</v>
      </c>
      <c r="C140">
        <v>344</v>
      </c>
      <c r="D140">
        <v>5</v>
      </c>
      <c r="E140">
        <v>1720</v>
      </c>
      <c r="F140" s="27">
        <v>45189</v>
      </c>
      <c r="G140" t="s">
        <v>12</v>
      </c>
      <c r="H140">
        <v>364</v>
      </c>
      <c r="I140" t="str">
        <f>VLOOKUP(B140,товар!$A$1:$C$433,2,FALSE)</f>
        <v>Конфеты</v>
      </c>
      <c r="J140" s="20">
        <f t="shared" si="8"/>
        <v>267.85483870967744</v>
      </c>
      <c r="K140" s="21">
        <f t="shared" si="9"/>
        <v>0.2842777142168964</v>
      </c>
      <c r="L140" t="str">
        <f>VLOOKUP(B140,товар!$A$1:$C$433,3,FALSE)</f>
        <v>Бабаевский</v>
      </c>
      <c r="M140" s="27">
        <f>VLOOKUP(H140,клиенты!$A$1:$G$435,5,0)</f>
        <v>44883</v>
      </c>
      <c r="N140">
        <f t="shared" si="10"/>
        <v>306</v>
      </c>
      <c r="O140" s="30">
        <f t="shared" ca="1" si="11"/>
        <v>22</v>
      </c>
      <c r="P140" t="str">
        <f>VLOOKUP(H140,клиенты!$A$2:$J$435,7,0)</f>
        <v>Россия</v>
      </c>
    </row>
    <row r="141" spans="1:16" x14ac:dyDescent="0.2">
      <c r="A141">
        <v>140</v>
      </c>
      <c r="B141">
        <v>449</v>
      </c>
      <c r="C141">
        <v>470</v>
      </c>
      <c r="D141">
        <v>4</v>
      </c>
      <c r="E141">
        <v>1880</v>
      </c>
      <c r="F141" s="27">
        <v>45110</v>
      </c>
      <c r="G141" t="s">
        <v>18</v>
      </c>
      <c r="H141">
        <v>496</v>
      </c>
      <c r="I141" t="str">
        <f>VLOOKUP(B141,товар!$A$1:$C$433,2,FALSE)</f>
        <v>Мясо</v>
      </c>
      <c r="J141" s="20">
        <f t="shared" si="8"/>
        <v>271.74545454545455</v>
      </c>
      <c r="K141" s="21">
        <f t="shared" si="9"/>
        <v>0.72955974842767302</v>
      </c>
      <c r="L141" t="str">
        <f>VLOOKUP(B141,товар!$A$1:$C$433,3,FALSE)</f>
        <v>Агрокомплекс</v>
      </c>
      <c r="M141" s="27">
        <f>VLOOKUP(H141,клиенты!$A$1:$G$435,5,0)</f>
        <v>44867</v>
      </c>
      <c r="N141">
        <f t="shared" si="10"/>
        <v>243</v>
      </c>
      <c r="O141" s="30">
        <f t="shared" ca="1" si="11"/>
        <v>23</v>
      </c>
      <c r="P141" t="str">
        <f>VLOOKUP(H141,клиенты!$A$2:$J$435,7,0)</f>
        <v>Украина</v>
      </c>
    </row>
    <row r="142" spans="1:16" x14ac:dyDescent="0.2">
      <c r="A142">
        <v>141</v>
      </c>
      <c r="B142">
        <v>309</v>
      </c>
      <c r="C142">
        <v>498</v>
      </c>
      <c r="D142">
        <v>1</v>
      </c>
      <c r="E142">
        <v>498</v>
      </c>
      <c r="F142" s="27">
        <v>45372</v>
      </c>
      <c r="G142" t="s">
        <v>18</v>
      </c>
      <c r="H142">
        <v>464</v>
      </c>
      <c r="I142" t="str">
        <f>VLOOKUP(B142,товар!$A$1:$C$433,2,FALSE)</f>
        <v>Конфеты</v>
      </c>
      <c r="J142" s="20">
        <f t="shared" si="8"/>
        <v>267.85483870967744</v>
      </c>
      <c r="K142" s="21">
        <f t="shared" si="9"/>
        <v>0.85921599325585585</v>
      </c>
      <c r="L142" t="str">
        <f>VLOOKUP(B142,товар!$A$1:$C$433,3,FALSE)</f>
        <v>Рот Фронт</v>
      </c>
      <c r="M142" s="27">
        <f>VLOOKUP(H142,клиенты!$A$1:$G$435,5,0)</f>
        <v>44827</v>
      </c>
      <c r="N142">
        <f t="shared" si="10"/>
        <v>545</v>
      </c>
      <c r="O142" s="30">
        <f t="shared" ca="1" si="11"/>
        <v>24</v>
      </c>
      <c r="P142" t="str">
        <f>VLOOKUP(H142,клиенты!$A$2:$J$435,7,0)</f>
        <v>Россия</v>
      </c>
    </row>
    <row r="143" spans="1:16" x14ac:dyDescent="0.2">
      <c r="A143">
        <v>142</v>
      </c>
      <c r="B143">
        <v>112</v>
      </c>
      <c r="C143">
        <v>351</v>
      </c>
      <c r="D143">
        <v>3</v>
      </c>
      <c r="E143">
        <v>1053</v>
      </c>
      <c r="F143" s="27">
        <v>45368</v>
      </c>
      <c r="G143" t="s">
        <v>18</v>
      </c>
      <c r="H143">
        <v>419</v>
      </c>
      <c r="I143" t="str">
        <f>VLOOKUP(B143,товар!$A$1:$C$433,2,FALSE)</f>
        <v>Молоко</v>
      </c>
      <c r="J143" s="20">
        <f t="shared" si="8"/>
        <v>294.95238095238096</v>
      </c>
      <c r="K143" s="21">
        <f t="shared" si="9"/>
        <v>0.19002260251856629</v>
      </c>
      <c r="L143" t="str">
        <f>VLOOKUP(B143,товар!$A$1:$C$433,3,FALSE)</f>
        <v>Беллакт</v>
      </c>
      <c r="M143" s="27">
        <f>VLOOKUP(H143,клиенты!$A$1:$G$435,5,0)</f>
        <v>44869</v>
      </c>
      <c r="N143">
        <f t="shared" si="10"/>
        <v>499</v>
      </c>
      <c r="O143" s="30">
        <f t="shared" ca="1" si="11"/>
        <v>23</v>
      </c>
      <c r="P143" t="str">
        <f>VLOOKUP(H143,клиенты!$A$2:$J$435,7,0)</f>
        <v>Таджикистан</v>
      </c>
    </row>
    <row r="144" spans="1:16" x14ac:dyDescent="0.2">
      <c r="A144">
        <v>143</v>
      </c>
      <c r="B144">
        <v>81</v>
      </c>
      <c r="C144">
        <v>116</v>
      </c>
      <c r="D144">
        <v>1</v>
      </c>
      <c r="E144">
        <v>116</v>
      </c>
      <c r="F144" s="27">
        <v>45356</v>
      </c>
      <c r="G144" t="s">
        <v>27</v>
      </c>
      <c r="H144">
        <v>247</v>
      </c>
      <c r="I144" t="str">
        <f>VLOOKUP(B144,товар!$A$1:$C$433,2,FALSE)</f>
        <v>Чай</v>
      </c>
      <c r="J144" s="20">
        <f t="shared" si="8"/>
        <v>271.18181818181819</v>
      </c>
      <c r="K144" s="21">
        <f t="shared" si="9"/>
        <v>-0.57224270868253435</v>
      </c>
      <c r="L144" t="str">
        <f>VLOOKUP(B144,товар!$A$1:$C$433,3,FALSE)</f>
        <v>Тесс</v>
      </c>
      <c r="M144" s="27">
        <f>VLOOKUP(H144,клиенты!$A$1:$G$435,5,0)</f>
        <v>44762</v>
      </c>
      <c r="N144">
        <f t="shared" si="10"/>
        <v>594</v>
      </c>
      <c r="O144" s="30">
        <f t="shared" ca="1" si="11"/>
        <v>26</v>
      </c>
      <c r="P144" t="str">
        <f>VLOOKUP(H144,клиенты!$A$2:$J$435,7,0)</f>
        <v>Узбекистан</v>
      </c>
    </row>
    <row r="145" spans="1:16" x14ac:dyDescent="0.2">
      <c r="A145">
        <v>144</v>
      </c>
      <c r="B145">
        <v>4</v>
      </c>
      <c r="C145">
        <v>314</v>
      </c>
      <c r="D145">
        <v>4</v>
      </c>
      <c r="E145">
        <v>1256</v>
      </c>
      <c r="F145" s="27">
        <v>45336</v>
      </c>
      <c r="G145" t="s">
        <v>14</v>
      </c>
      <c r="H145">
        <v>380</v>
      </c>
      <c r="I145" t="str">
        <f>VLOOKUP(B145,товар!$A$1:$C$433,2,FALSE)</f>
        <v>Рис</v>
      </c>
      <c r="J145" s="20">
        <f t="shared" si="8"/>
        <v>258.375</v>
      </c>
      <c r="K145" s="21">
        <f t="shared" si="9"/>
        <v>0.21528785679729068</v>
      </c>
      <c r="L145" t="str">
        <f>VLOOKUP(B145,товар!$A$1:$C$433,3,FALSE)</f>
        <v>Белый Злат</v>
      </c>
      <c r="M145" s="27">
        <f>VLOOKUP(H145,клиенты!$A$1:$G$435,5,0)</f>
        <v>44563</v>
      </c>
      <c r="N145">
        <f t="shared" si="10"/>
        <v>773</v>
      </c>
      <c r="O145" s="30">
        <f t="shared" ca="1" si="11"/>
        <v>33</v>
      </c>
      <c r="P145" t="str">
        <f>VLOOKUP(H145,клиенты!$A$2:$J$435,7,0)</f>
        <v>Россия</v>
      </c>
    </row>
    <row r="146" spans="1:16" x14ac:dyDescent="0.2">
      <c r="A146">
        <v>145</v>
      </c>
      <c r="B146">
        <v>209</v>
      </c>
      <c r="C146">
        <v>284</v>
      </c>
      <c r="D146">
        <v>5</v>
      </c>
      <c r="E146">
        <v>1420</v>
      </c>
      <c r="F146" s="27">
        <v>45167</v>
      </c>
      <c r="G146" t="s">
        <v>12</v>
      </c>
      <c r="H146">
        <v>75</v>
      </c>
      <c r="I146" t="str">
        <f>VLOOKUP(B146,товар!$A$1:$C$433,2,FALSE)</f>
        <v>Хлеб</v>
      </c>
      <c r="J146" s="20">
        <f t="shared" si="8"/>
        <v>300.31818181818181</v>
      </c>
      <c r="K146" s="21">
        <f t="shared" si="9"/>
        <v>-5.4336309974269748E-2</v>
      </c>
      <c r="L146" t="str">
        <f>VLOOKUP(B146,товар!$A$1:$C$433,3,FALSE)</f>
        <v>Русский Хлеб</v>
      </c>
      <c r="M146" s="27">
        <f>VLOOKUP(H146,клиенты!$A$1:$G$435,5,0)</f>
        <v>44796</v>
      </c>
      <c r="N146">
        <f t="shared" si="10"/>
        <v>371</v>
      </c>
      <c r="O146" s="30">
        <f t="shared" ca="1" si="11"/>
        <v>25</v>
      </c>
      <c r="P146" t="str">
        <f>VLOOKUP(H146,клиенты!$A$2:$J$435,7,0)</f>
        <v>Украина</v>
      </c>
    </row>
    <row r="147" spans="1:16" x14ac:dyDescent="0.2">
      <c r="A147">
        <v>146</v>
      </c>
      <c r="B147">
        <v>156</v>
      </c>
      <c r="C147">
        <v>332</v>
      </c>
      <c r="D147">
        <v>1</v>
      </c>
      <c r="E147">
        <v>332</v>
      </c>
      <c r="F147" s="27">
        <v>45069</v>
      </c>
      <c r="G147" t="s">
        <v>17</v>
      </c>
      <c r="H147">
        <v>356</v>
      </c>
      <c r="I147" t="str">
        <f>VLOOKUP(B147,товар!$A$1:$C$433,2,FALSE)</f>
        <v>Фрукты</v>
      </c>
      <c r="J147" s="20">
        <f t="shared" si="8"/>
        <v>274.16279069767444</v>
      </c>
      <c r="K147" s="21">
        <f t="shared" si="9"/>
        <v>0.21095936890321476</v>
      </c>
      <c r="L147" t="str">
        <f>VLOOKUP(B147,товар!$A$1:$C$433,3,FALSE)</f>
        <v>Фрукты-Ягоды</v>
      </c>
      <c r="M147" s="27">
        <f>VLOOKUP(H147,клиенты!$A$1:$G$435,5,0)</f>
        <v>44570</v>
      </c>
      <c r="N147">
        <f t="shared" si="10"/>
        <v>499</v>
      </c>
      <c r="O147" s="30">
        <f t="shared" ca="1" si="11"/>
        <v>32</v>
      </c>
      <c r="P147" t="str">
        <f>VLOOKUP(H147,клиенты!$A$2:$J$435,7,0)</f>
        <v>Таджикистан</v>
      </c>
    </row>
    <row r="148" spans="1:16" x14ac:dyDescent="0.2">
      <c r="A148">
        <v>147</v>
      </c>
      <c r="B148">
        <v>441</v>
      </c>
      <c r="C148">
        <v>239</v>
      </c>
      <c r="D148">
        <v>2</v>
      </c>
      <c r="E148">
        <v>478</v>
      </c>
      <c r="F148" s="27">
        <v>45103</v>
      </c>
      <c r="G148" t="s">
        <v>24</v>
      </c>
      <c r="H148">
        <v>487</v>
      </c>
      <c r="I148" t="str">
        <f>VLOOKUP(B148,товар!$A$1:$C$433,2,FALSE)</f>
        <v>Чай</v>
      </c>
      <c r="J148" s="20">
        <f t="shared" si="8"/>
        <v>271.18181818181819</v>
      </c>
      <c r="K148" s="21">
        <f t="shared" si="9"/>
        <v>-0.11867247737177344</v>
      </c>
      <c r="L148" t="str">
        <f>VLOOKUP(B148,товар!$A$1:$C$433,3,FALSE)</f>
        <v>Lipton</v>
      </c>
      <c r="M148" s="27">
        <f>VLOOKUP(H148,клиенты!$A$1:$G$435,5,0)</f>
        <v>44815</v>
      </c>
      <c r="N148">
        <f t="shared" si="10"/>
        <v>288</v>
      </c>
      <c r="O148" s="30">
        <f t="shared" ca="1" si="11"/>
        <v>24</v>
      </c>
      <c r="P148" t="str">
        <f>VLOOKUP(H148,клиенты!$A$2:$J$435,7,0)</f>
        <v>Россия</v>
      </c>
    </row>
    <row r="149" spans="1:16" x14ac:dyDescent="0.2">
      <c r="A149">
        <v>148</v>
      </c>
      <c r="B149">
        <v>180</v>
      </c>
      <c r="C149">
        <v>86</v>
      </c>
      <c r="D149">
        <v>4</v>
      </c>
      <c r="E149">
        <v>344</v>
      </c>
      <c r="F149" s="27">
        <v>45326</v>
      </c>
      <c r="G149" t="s">
        <v>17</v>
      </c>
      <c r="H149">
        <v>73</v>
      </c>
      <c r="I149" t="str">
        <f>VLOOKUP(B149,товар!$A$1:$C$433,2,FALSE)</f>
        <v>Чипсы</v>
      </c>
      <c r="J149" s="20">
        <f t="shared" si="8"/>
        <v>273.72549019607845</v>
      </c>
      <c r="K149" s="21">
        <f t="shared" si="9"/>
        <v>-0.68581661891117474</v>
      </c>
      <c r="L149" t="str">
        <f>VLOOKUP(B149,товар!$A$1:$C$433,3,FALSE)</f>
        <v>Русская картошка</v>
      </c>
      <c r="M149" s="27">
        <f>VLOOKUP(H149,клиенты!$A$1:$G$435,5,0)</f>
        <v>44665</v>
      </c>
      <c r="N149">
        <f t="shared" si="10"/>
        <v>661</v>
      </c>
      <c r="O149" s="30">
        <f t="shared" ca="1" si="11"/>
        <v>29</v>
      </c>
      <c r="P149" t="str">
        <f>VLOOKUP(H149,клиенты!$A$2:$J$435,7,0)</f>
        <v>Украина</v>
      </c>
    </row>
    <row r="150" spans="1:16" x14ac:dyDescent="0.2">
      <c r="A150">
        <v>149</v>
      </c>
      <c r="B150">
        <v>438</v>
      </c>
      <c r="C150">
        <v>154</v>
      </c>
      <c r="D150">
        <v>4</v>
      </c>
      <c r="E150">
        <v>616</v>
      </c>
      <c r="F150" s="27">
        <v>45264</v>
      </c>
      <c r="G150" t="s">
        <v>12</v>
      </c>
      <c r="H150">
        <v>139</v>
      </c>
      <c r="I150" t="str">
        <f>VLOOKUP(B150,товар!$A$1:$C$433,2,FALSE)</f>
        <v>Кофе</v>
      </c>
      <c r="J150" s="20">
        <f t="shared" si="8"/>
        <v>249.02380952380952</v>
      </c>
      <c r="K150" s="21">
        <f t="shared" si="9"/>
        <v>-0.38158523759441632</v>
      </c>
      <c r="L150" t="str">
        <f>VLOOKUP(B150,товар!$A$1:$C$433,3,FALSE)</f>
        <v>Nescafe</v>
      </c>
      <c r="M150" s="27">
        <f>VLOOKUP(H150,клиенты!$A$1:$G$435,5,0)</f>
        <v>44648</v>
      </c>
      <c r="N150">
        <f t="shared" si="10"/>
        <v>616</v>
      </c>
      <c r="O150" s="30">
        <f t="shared" ca="1" si="11"/>
        <v>30</v>
      </c>
      <c r="P150" t="str">
        <f>VLOOKUP(H150,клиенты!$A$2:$J$435,7,0)</f>
        <v>Беларусь</v>
      </c>
    </row>
    <row r="151" spans="1:16" x14ac:dyDescent="0.2">
      <c r="A151">
        <v>150</v>
      </c>
      <c r="B151">
        <v>232</v>
      </c>
      <c r="C151">
        <v>109</v>
      </c>
      <c r="D151">
        <v>4</v>
      </c>
      <c r="E151">
        <v>436</v>
      </c>
      <c r="F151" s="27">
        <v>45387</v>
      </c>
      <c r="G151" t="s">
        <v>20</v>
      </c>
      <c r="H151">
        <v>407</v>
      </c>
      <c r="I151" t="str">
        <f>VLOOKUP(B151,товар!$A$1:$C$433,2,FALSE)</f>
        <v>Молоко</v>
      </c>
      <c r="J151" s="20">
        <f t="shared" si="8"/>
        <v>294.95238095238096</v>
      </c>
      <c r="K151" s="21">
        <f t="shared" si="9"/>
        <v>-0.63044882144010339</v>
      </c>
      <c r="L151" t="str">
        <f>VLOOKUP(B151,товар!$A$1:$C$433,3,FALSE)</f>
        <v>Простоквашино</v>
      </c>
      <c r="M151" s="27">
        <f>VLOOKUP(H151,клиенты!$A$1:$G$435,5,0)</f>
        <v>44621</v>
      </c>
      <c r="N151">
        <f t="shared" si="10"/>
        <v>766</v>
      </c>
      <c r="O151" s="30">
        <f t="shared" ca="1" si="11"/>
        <v>31</v>
      </c>
      <c r="P151" t="str">
        <f>VLOOKUP(H151,клиенты!$A$2:$J$435,7,0)</f>
        <v>Беларусь</v>
      </c>
    </row>
    <row r="152" spans="1:16" x14ac:dyDescent="0.2">
      <c r="A152">
        <v>151</v>
      </c>
      <c r="B152">
        <v>206</v>
      </c>
      <c r="C152">
        <v>73</v>
      </c>
      <c r="D152">
        <v>5</v>
      </c>
      <c r="E152">
        <v>365</v>
      </c>
      <c r="F152" s="27">
        <v>45310</v>
      </c>
      <c r="G152" t="s">
        <v>10</v>
      </c>
      <c r="H152">
        <v>115</v>
      </c>
      <c r="I152" t="str">
        <f>VLOOKUP(B152,товар!$A$1:$C$433,2,FALSE)</f>
        <v>Молоко</v>
      </c>
      <c r="J152" s="20">
        <f t="shared" si="8"/>
        <v>294.95238095238096</v>
      </c>
      <c r="K152" s="21">
        <f t="shared" si="9"/>
        <v>-0.75250242169841786</v>
      </c>
      <c r="L152" t="str">
        <f>VLOOKUP(B152,товар!$A$1:$C$433,3,FALSE)</f>
        <v>Домик в деревне</v>
      </c>
      <c r="M152" s="27">
        <f>VLOOKUP(H152,клиенты!$A$1:$G$435,5,0)</f>
        <v>44832</v>
      </c>
      <c r="N152">
        <f t="shared" si="10"/>
        <v>478</v>
      </c>
      <c r="O152" s="30">
        <f t="shared" ca="1" si="11"/>
        <v>24</v>
      </c>
      <c r="P152" t="str">
        <f>VLOOKUP(H152,клиенты!$A$2:$J$435,7,0)</f>
        <v>Беларусь</v>
      </c>
    </row>
    <row r="153" spans="1:16" x14ac:dyDescent="0.2">
      <c r="A153">
        <v>152</v>
      </c>
      <c r="B153">
        <v>295</v>
      </c>
      <c r="C153">
        <v>230</v>
      </c>
      <c r="D153">
        <v>4</v>
      </c>
      <c r="E153">
        <v>920</v>
      </c>
      <c r="F153" s="27">
        <v>44990</v>
      </c>
      <c r="G153" t="s">
        <v>12</v>
      </c>
      <c r="H153">
        <v>258</v>
      </c>
      <c r="I153" t="str">
        <f>VLOOKUP(B153,товар!$A$1:$C$433,2,FALSE)</f>
        <v>Печенье</v>
      </c>
      <c r="J153" s="20">
        <f t="shared" si="8"/>
        <v>283.468085106383</v>
      </c>
      <c r="K153" s="21">
        <f t="shared" si="9"/>
        <v>-0.18862118141559714</v>
      </c>
      <c r="L153" t="str">
        <f>VLOOKUP(B153,товар!$A$1:$C$433,3,FALSE)</f>
        <v>Белогорье</v>
      </c>
      <c r="M153" s="27">
        <f>VLOOKUP(H153,клиенты!$A$1:$G$435,5,0)</f>
        <v>44717</v>
      </c>
      <c r="N153">
        <f t="shared" si="10"/>
        <v>273</v>
      </c>
      <c r="O153" s="30">
        <f t="shared" ca="1" si="11"/>
        <v>28</v>
      </c>
      <c r="P153" t="str">
        <f>VLOOKUP(H153,клиенты!$A$2:$J$435,7,0)</f>
        <v>Украина</v>
      </c>
    </row>
    <row r="154" spans="1:16" x14ac:dyDescent="0.2">
      <c r="A154">
        <v>153</v>
      </c>
      <c r="B154">
        <v>204</v>
      </c>
      <c r="C154">
        <v>88</v>
      </c>
      <c r="D154">
        <v>4</v>
      </c>
      <c r="E154">
        <v>352</v>
      </c>
      <c r="F154" s="27">
        <v>44990</v>
      </c>
      <c r="G154" t="s">
        <v>24</v>
      </c>
      <c r="H154">
        <v>349</v>
      </c>
      <c r="I154" t="str">
        <f>VLOOKUP(B154,товар!$A$1:$C$433,2,FALSE)</f>
        <v>Печенье</v>
      </c>
      <c r="J154" s="20">
        <f t="shared" si="8"/>
        <v>283.468085106383</v>
      </c>
      <c r="K154" s="21">
        <f t="shared" si="9"/>
        <v>-0.68955940854161979</v>
      </c>
      <c r="L154" t="str">
        <f>VLOOKUP(B154,товар!$A$1:$C$433,3,FALSE)</f>
        <v>Юбилейное</v>
      </c>
      <c r="M154" s="27">
        <f>VLOOKUP(H154,клиенты!$A$1:$G$435,5,0)</f>
        <v>44673</v>
      </c>
      <c r="N154">
        <f t="shared" si="10"/>
        <v>317</v>
      </c>
      <c r="O154" s="30">
        <f t="shared" ca="1" si="11"/>
        <v>29</v>
      </c>
      <c r="P154" t="str">
        <f>VLOOKUP(H154,клиенты!$A$2:$J$435,7,0)</f>
        <v>Россия</v>
      </c>
    </row>
    <row r="155" spans="1:16" x14ac:dyDescent="0.2">
      <c r="A155">
        <v>154</v>
      </c>
      <c r="B155">
        <v>399</v>
      </c>
      <c r="C155">
        <v>231</v>
      </c>
      <c r="D155">
        <v>2</v>
      </c>
      <c r="E155">
        <v>462</v>
      </c>
      <c r="F155" s="27">
        <v>45290</v>
      </c>
      <c r="G155" t="s">
        <v>23</v>
      </c>
      <c r="H155">
        <v>325</v>
      </c>
      <c r="I155" t="str">
        <f>VLOOKUP(B155,товар!$A$1:$C$433,2,FALSE)</f>
        <v>Хлеб</v>
      </c>
      <c r="J155" s="20">
        <f t="shared" si="8"/>
        <v>300.31818181818181</v>
      </c>
      <c r="K155" s="21">
        <f t="shared" si="9"/>
        <v>-0.2308158014227335</v>
      </c>
      <c r="L155" t="str">
        <f>VLOOKUP(B155,товар!$A$1:$C$433,3,FALSE)</f>
        <v>Хлебный Дом</v>
      </c>
      <c r="M155" s="27">
        <f>VLOOKUP(H155,клиенты!$A$1:$G$435,5,0)</f>
        <v>44875</v>
      </c>
      <c r="N155">
        <f t="shared" si="10"/>
        <v>415</v>
      </c>
      <c r="O155" s="30">
        <f t="shared" ca="1" si="11"/>
        <v>22</v>
      </c>
      <c r="P155" t="str">
        <f>VLOOKUP(H155,клиенты!$A$2:$J$435,7,0)</f>
        <v>Таджикистан</v>
      </c>
    </row>
    <row r="156" spans="1:16" x14ac:dyDescent="0.2">
      <c r="A156">
        <v>155</v>
      </c>
      <c r="B156">
        <v>221</v>
      </c>
      <c r="C156">
        <v>477</v>
      </c>
      <c r="D156">
        <v>4</v>
      </c>
      <c r="E156">
        <v>1908</v>
      </c>
      <c r="F156" s="27">
        <v>45185</v>
      </c>
      <c r="G156" t="s">
        <v>15</v>
      </c>
      <c r="H156">
        <v>276</v>
      </c>
      <c r="I156" t="str">
        <f>VLOOKUP(B156,товар!$A$1:$C$433,2,FALSE)</f>
        <v>Чипсы</v>
      </c>
      <c r="J156" s="20">
        <f t="shared" si="8"/>
        <v>273.72549019607845</v>
      </c>
      <c r="K156" s="21">
        <f t="shared" si="9"/>
        <v>0.74262177650429795</v>
      </c>
      <c r="L156" t="str">
        <f>VLOOKUP(B156,товар!$A$1:$C$433,3,FALSE)</f>
        <v>Pringles</v>
      </c>
      <c r="M156" s="27">
        <f>VLOOKUP(H156,клиенты!$A$1:$G$435,5,0)</f>
        <v>44632</v>
      </c>
      <c r="N156">
        <f t="shared" si="10"/>
        <v>553</v>
      </c>
      <c r="O156" s="30">
        <f t="shared" ca="1" si="11"/>
        <v>30</v>
      </c>
      <c r="P156" t="str">
        <f>VLOOKUP(H156,клиенты!$A$2:$J$435,7,0)</f>
        <v>Таджикистан</v>
      </c>
    </row>
    <row r="157" spans="1:16" x14ac:dyDescent="0.2">
      <c r="A157">
        <v>156</v>
      </c>
      <c r="B157">
        <v>333</v>
      </c>
      <c r="C157">
        <v>74</v>
      </c>
      <c r="D157">
        <v>2</v>
      </c>
      <c r="E157">
        <v>148</v>
      </c>
      <c r="F157" s="27">
        <v>45153</v>
      </c>
      <c r="G157" t="s">
        <v>16</v>
      </c>
      <c r="H157">
        <v>328</v>
      </c>
      <c r="I157" t="str">
        <f>VLOOKUP(B157,товар!$A$1:$C$433,2,FALSE)</f>
        <v>Рыба</v>
      </c>
      <c r="J157" s="20">
        <f t="shared" si="8"/>
        <v>258.5128205128205</v>
      </c>
      <c r="K157" s="21">
        <f t="shared" si="9"/>
        <v>-0.71374727236659385</v>
      </c>
      <c r="L157" t="str">
        <f>VLOOKUP(B157,товар!$A$1:$C$433,3,FALSE)</f>
        <v>Санта Бремор</v>
      </c>
      <c r="M157" s="27">
        <f>VLOOKUP(H157,клиенты!$A$1:$G$435,5,0)</f>
        <v>44568</v>
      </c>
      <c r="N157">
        <f t="shared" si="10"/>
        <v>585</v>
      </c>
      <c r="O157" s="30">
        <f t="shared" ca="1" si="11"/>
        <v>32</v>
      </c>
      <c r="P157" t="str">
        <f>VLOOKUP(H157,клиенты!$A$2:$J$435,7,0)</f>
        <v>Россия</v>
      </c>
    </row>
    <row r="158" spans="1:16" x14ac:dyDescent="0.2">
      <c r="A158">
        <v>157</v>
      </c>
      <c r="B158">
        <v>498</v>
      </c>
      <c r="C158">
        <v>430</v>
      </c>
      <c r="D158">
        <v>5</v>
      </c>
      <c r="E158">
        <v>2150</v>
      </c>
      <c r="F158" s="27">
        <v>45106</v>
      </c>
      <c r="G158" t="s">
        <v>25</v>
      </c>
      <c r="H158">
        <v>250</v>
      </c>
      <c r="I158" t="str">
        <f>VLOOKUP(B158,товар!$A$1:$C$433,2,FALSE)</f>
        <v>Молоко</v>
      </c>
      <c r="J158" s="20">
        <f t="shared" si="8"/>
        <v>294.95238095238096</v>
      </c>
      <c r="K158" s="21">
        <f t="shared" si="9"/>
        <v>0.4578624475298676</v>
      </c>
      <c r="L158" t="str">
        <f>VLOOKUP(B158,товар!$A$1:$C$433,3,FALSE)</f>
        <v>Домик в деревне</v>
      </c>
      <c r="M158" s="27">
        <f>VLOOKUP(H158,клиенты!$A$1:$G$435,5,0)</f>
        <v>44856</v>
      </c>
      <c r="N158">
        <f t="shared" si="10"/>
        <v>250</v>
      </c>
      <c r="O158" s="30">
        <f t="shared" ca="1" si="11"/>
        <v>23</v>
      </c>
      <c r="P158" t="str">
        <f>VLOOKUP(H158,клиенты!$A$2:$J$435,7,0)</f>
        <v>Россия</v>
      </c>
    </row>
    <row r="159" spans="1:16" x14ac:dyDescent="0.2">
      <c r="A159">
        <v>158</v>
      </c>
      <c r="B159">
        <v>476</v>
      </c>
      <c r="C159">
        <v>286</v>
      </c>
      <c r="D159">
        <v>2</v>
      </c>
      <c r="E159">
        <v>572</v>
      </c>
      <c r="F159" s="27">
        <v>44973</v>
      </c>
      <c r="G159" t="s">
        <v>19</v>
      </c>
      <c r="H159">
        <v>397</v>
      </c>
      <c r="I159" t="str">
        <f>VLOOKUP(B159,товар!$A$1:$C$433,2,FALSE)</f>
        <v>Рыба</v>
      </c>
      <c r="J159" s="20">
        <f t="shared" si="8"/>
        <v>258.5128205128205</v>
      </c>
      <c r="K159" s="21">
        <f t="shared" si="9"/>
        <v>0.10632810950208293</v>
      </c>
      <c r="L159" t="str">
        <f>VLOOKUP(B159,товар!$A$1:$C$433,3,FALSE)</f>
        <v>Балтийский берег</v>
      </c>
      <c r="M159" s="27">
        <f>VLOOKUP(H159,клиенты!$A$1:$G$435,5,0)</f>
        <v>44728</v>
      </c>
      <c r="N159">
        <f t="shared" si="10"/>
        <v>245</v>
      </c>
      <c r="O159" s="30">
        <f t="shared" ca="1" si="11"/>
        <v>27</v>
      </c>
      <c r="P159" t="str">
        <f>VLOOKUP(H159,клиенты!$A$2:$J$435,7,0)</f>
        <v>Беларусь</v>
      </c>
    </row>
    <row r="160" spans="1:16" x14ac:dyDescent="0.2">
      <c r="A160">
        <v>159</v>
      </c>
      <c r="B160">
        <v>126</v>
      </c>
      <c r="C160">
        <v>273</v>
      </c>
      <c r="D160">
        <v>3</v>
      </c>
      <c r="E160">
        <v>819</v>
      </c>
      <c r="F160" s="27">
        <v>45051</v>
      </c>
      <c r="G160" t="s">
        <v>16</v>
      </c>
      <c r="H160">
        <v>153</v>
      </c>
      <c r="I160" t="str">
        <f>VLOOKUP(B160,товар!$A$1:$C$433,2,FALSE)</f>
        <v>Сахар</v>
      </c>
      <c r="J160" s="20">
        <f t="shared" si="8"/>
        <v>252.76271186440678</v>
      </c>
      <c r="K160" s="21">
        <f t="shared" si="9"/>
        <v>8.006437336551997E-2</v>
      </c>
      <c r="L160" t="str">
        <f>VLOOKUP(B160,товар!$A$1:$C$433,3,FALSE)</f>
        <v>Русский сахар</v>
      </c>
      <c r="M160" s="27">
        <f>VLOOKUP(H160,клиенты!$A$1:$G$435,5,0)</f>
        <v>44802</v>
      </c>
      <c r="N160">
        <f t="shared" si="10"/>
        <v>249</v>
      </c>
      <c r="O160" s="30">
        <f t="shared" ca="1" si="11"/>
        <v>25</v>
      </c>
      <c r="P160" t="str">
        <f>VLOOKUP(H160,клиенты!$A$2:$J$435,7,0)</f>
        <v>Россия</v>
      </c>
    </row>
    <row r="161" spans="1:16" x14ac:dyDescent="0.2">
      <c r="A161">
        <v>160</v>
      </c>
      <c r="B161">
        <v>255</v>
      </c>
      <c r="C161">
        <v>279</v>
      </c>
      <c r="D161">
        <v>3</v>
      </c>
      <c r="E161">
        <v>837</v>
      </c>
      <c r="F161" s="27">
        <v>45081</v>
      </c>
      <c r="G161" t="s">
        <v>10</v>
      </c>
      <c r="H161">
        <v>286</v>
      </c>
      <c r="I161" t="str">
        <f>VLOOKUP(B161,товар!$A$1:$C$433,2,FALSE)</f>
        <v>Кофе</v>
      </c>
      <c r="J161" s="20">
        <f t="shared" si="8"/>
        <v>249.02380952380952</v>
      </c>
      <c r="K161" s="21">
        <f t="shared" si="9"/>
        <v>0.12037479682570029</v>
      </c>
      <c r="L161" t="str">
        <f>VLOOKUP(B161,товар!$A$1:$C$433,3,FALSE)</f>
        <v>Nescafe</v>
      </c>
      <c r="M161" s="27">
        <f>VLOOKUP(H161,клиенты!$A$1:$G$435,5,0)</f>
        <v>44563</v>
      </c>
      <c r="N161">
        <f t="shared" si="10"/>
        <v>518</v>
      </c>
      <c r="O161" s="30">
        <f t="shared" ca="1" si="11"/>
        <v>33</v>
      </c>
      <c r="P161" t="str">
        <f>VLOOKUP(H161,клиенты!$A$2:$J$435,7,0)</f>
        <v>Таджикистан</v>
      </c>
    </row>
    <row r="162" spans="1:16" x14ac:dyDescent="0.2">
      <c r="A162">
        <v>161</v>
      </c>
      <c r="B162">
        <v>138</v>
      </c>
      <c r="C162">
        <v>210</v>
      </c>
      <c r="D162">
        <v>2</v>
      </c>
      <c r="E162">
        <v>420</v>
      </c>
      <c r="F162" s="27">
        <v>45012</v>
      </c>
      <c r="G162" t="s">
        <v>13</v>
      </c>
      <c r="H162">
        <v>14</v>
      </c>
      <c r="I162" t="str">
        <f>VLOOKUP(B162,товар!$A$1:$C$433,2,FALSE)</f>
        <v>Сыр</v>
      </c>
      <c r="J162" s="20">
        <f t="shared" si="8"/>
        <v>262.63492063492066</v>
      </c>
      <c r="K162" s="21">
        <f t="shared" si="9"/>
        <v>-0.20041097546234743</v>
      </c>
      <c r="L162" t="str">
        <f>VLOOKUP(B162,товар!$A$1:$C$433,3,FALSE)</f>
        <v>Сырная долина</v>
      </c>
      <c r="M162" s="27">
        <f>VLOOKUP(H162,клиенты!$A$1:$G$435,5,0)</f>
        <v>44775</v>
      </c>
      <c r="N162">
        <f t="shared" si="10"/>
        <v>237</v>
      </c>
      <c r="O162" s="30">
        <f t="shared" ca="1" si="11"/>
        <v>26</v>
      </c>
      <c r="P162" t="str">
        <f>VLOOKUP(H162,клиенты!$A$2:$J$435,7,0)</f>
        <v>Таджикистан</v>
      </c>
    </row>
    <row r="163" spans="1:16" x14ac:dyDescent="0.2">
      <c r="A163">
        <v>162</v>
      </c>
      <c r="B163">
        <v>403</v>
      </c>
      <c r="C163">
        <v>229</v>
      </c>
      <c r="D163">
        <v>1</v>
      </c>
      <c r="E163">
        <v>229</v>
      </c>
      <c r="F163" s="27">
        <v>44991</v>
      </c>
      <c r="G163" t="s">
        <v>17</v>
      </c>
      <c r="H163">
        <v>32</v>
      </c>
      <c r="I163" t="str">
        <f>VLOOKUP(B163,товар!$A$1:$C$433,2,FALSE)</f>
        <v>Чай</v>
      </c>
      <c r="J163" s="20">
        <f t="shared" si="8"/>
        <v>271.18181818181819</v>
      </c>
      <c r="K163" s="21">
        <f t="shared" si="9"/>
        <v>-0.15554810593362389</v>
      </c>
      <c r="L163" t="str">
        <f>VLOOKUP(B163,товар!$A$1:$C$433,3,FALSE)</f>
        <v>Ахмад</v>
      </c>
      <c r="M163" s="27">
        <f>VLOOKUP(H163,клиенты!$A$1:$G$435,5,0)</f>
        <v>44922</v>
      </c>
      <c r="N163">
        <f t="shared" si="10"/>
        <v>69</v>
      </c>
      <c r="O163" s="30">
        <f t="shared" ca="1" si="11"/>
        <v>21</v>
      </c>
      <c r="P163" t="str">
        <f>VLOOKUP(H163,клиенты!$A$2:$J$435,7,0)</f>
        <v>Узбекистан</v>
      </c>
    </row>
    <row r="164" spans="1:16" x14ac:dyDescent="0.2">
      <c r="A164">
        <v>163</v>
      </c>
      <c r="B164">
        <v>280</v>
      </c>
      <c r="C164">
        <v>192</v>
      </c>
      <c r="D164">
        <v>2</v>
      </c>
      <c r="E164">
        <v>384</v>
      </c>
      <c r="F164" s="27">
        <v>45283</v>
      </c>
      <c r="G164" t="s">
        <v>8</v>
      </c>
      <c r="H164">
        <v>49</v>
      </c>
      <c r="I164" t="str">
        <f>VLOOKUP(B164,товар!$A$1:$C$433,2,FALSE)</f>
        <v>Сыр</v>
      </c>
      <c r="J164" s="20">
        <f t="shared" si="8"/>
        <v>262.63492063492066</v>
      </c>
      <c r="K164" s="21">
        <f t="shared" si="9"/>
        <v>-0.26894717756557485</v>
      </c>
      <c r="L164" t="str">
        <f>VLOOKUP(B164,товар!$A$1:$C$433,3,FALSE)</f>
        <v>President</v>
      </c>
      <c r="M164" s="27">
        <f>VLOOKUP(H164,клиенты!$A$1:$G$435,5,0)</f>
        <v>44672</v>
      </c>
      <c r="N164">
        <f t="shared" si="10"/>
        <v>611</v>
      </c>
      <c r="O164" s="30">
        <f t="shared" ca="1" si="11"/>
        <v>29</v>
      </c>
      <c r="P164" t="str">
        <f>VLOOKUP(H164,клиенты!$A$2:$J$435,7,0)</f>
        <v>Таджикистан</v>
      </c>
    </row>
    <row r="165" spans="1:16" x14ac:dyDescent="0.2">
      <c r="A165">
        <v>164</v>
      </c>
      <c r="B165">
        <v>356</v>
      </c>
      <c r="C165">
        <v>373</v>
      </c>
      <c r="D165">
        <v>1</v>
      </c>
      <c r="E165">
        <v>373</v>
      </c>
      <c r="F165" s="27">
        <v>45291</v>
      </c>
      <c r="G165" t="s">
        <v>10</v>
      </c>
      <c r="H165">
        <v>115</v>
      </c>
      <c r="I165" t="str">
        <f>VLOOKUP(B165,товар!$A$1:$C$433,2,FALSE)</f>
        <v>Печенье</v>
      </c>
      <c r="J165" s="20">
        <f t="shared" si="8"/>
        <v>283.468085106383</v>
      </c>
      <c r="K165" s="21">
        <f t="shared" si="9"/>
        <v>0.31584477970427072</v>
      </c>
      <c r="L165" t="str">
        <f>VLOOKUP(B165,товар!$A$1:$C$433,3,FALSE)</f>
        <v>Посиделкино</v>
      </c>
      <c r="M165" s="27">
        <f>VLOOKUP(H165,клиенты!$A$1:$G$435,5,0)</f>
        <v>44832</v>
      </c>
      <c r="N165">
        <f t="shared" si="10"/>
        <v>459</v>
      </c>
      <c r="O165" s="30">
        <f t="shared" ca="1" si="11"/>
        <v>24</v>
      </c>
      <c r="P165" t="str">
        <f>VLOOKUP(H165,клиенты!$A$2:$J$435,7,0)</f>
        <v>Беларусь</v>
      </c>
    </row>
    <row r="166" spans="1:16" x14ac:dyDescent="0.2">
      <c r="A166">
        <v>165</v>
      </c>
      <c r="B166">
        <v>41</v>
      </c>
      <c r="C166">
        <v>315</v>
      </c>
      <c r="D166">
        <v>3</v>
      </c>
      <c r="E166">
        <v>945</v>
      </c>
      <c r="F166" s="27">
        <v>45202</v>
      </c>
      <c r="G166" t="s">
        <v>21</v>
      </c>
      <c r="H166">
        <v>420</v>
      </c>
      <c r="I166" t="str">
        <f>VLOOKUP(B166,товар!$A$1:$C$433,2,FALSE)</f>
        <v>Рис</v>
      </c>
      <c r="J166" s="20">
        <f t="shared" si="8"/>
        <v>258.375</v>
      </c>
      <c r="K166" s="21">
        <f t="shared" si="9"/>
        <v>0.21915820029027566</v>
      </c>
      <c r="L166" t="str">
        <f>VLOOKUP(B166,товар!$A$1:$C$433,3,FALSE)</f>
        <v>Агро-Альянс</v>
      </c>
      <c r="M166" s="27">
        <f>VLOOKUP(H166,клиенты!$A$1:$G$435,5,0)</f>
        <v>44698</v>
      </c>
      <c r="N166">
        <f t="shared" si="10"/>
        <v>504</v>
      </c>
      <c r="O166" s="30">
        <f t="shared" ca="1" si="11"/>
        <v>28</v>
      </c>
      <c r="P166" t="str">
        <f>VLOOKUP(H166,клиенты!$A$2:$J$435,7,0)</f>
        <v>Украина</v>
      </c>
    </row>
    <row r="167" spans="1:16" x14ac:dyDescent="0.2">
      <c r="A167">
        <v>166</v>
      </c>
      <c r="B167">
        <v>379</v>
      </c>
      <c r="C167">
        <v>321</v>
      </c>
      <c r="D167">
        <v>5</v>
      </c>
      <c r="E167">
        <v>1605</v>
      </c>
      <c r="F167" s="27">
        <v>45032</v>
      </c>
      <c r="G167" t="s">
        <v>17</v>
      </c>
      <c r="H167">
        <v>47</v>
      </c>
      <c r="I167" t="str">
        <f>VLOOKUP(B167,товар!$A$1:$C$433,2,FALSE)</f>
        <v>Йогурт</v>
      </c>
      <c r="J167" s="20">
        <f t="shared" si="8"/>
        <v>263.25423728813558</v>
      </c>
      <c r="K167" s="21">
        <f t="shared" si="9"/>
        <v>0.21935359258305431</v>
      </c>
      <c r="L167" t="str">
        <f>VLOOKUP(B167,товар!$A$1:$C$433,3,FALSE)</f>
        <v>Активиа</v>
      </c>
      <c r="M167" s="27">
        <f>VLOOKUP(H167,клиенты!$A$1:$G$435,5,0)</f>
        <v>44693</v>
      </c>
      <c r="N167">
        <f t="shared" si="10"/>
        <v>339</v>
      </c>
      <c r="O167" s="30">
        <f t="shared" ca="1" si="11"/>
        <v>28</v>
      </c>
      <c r="P167" t="str">
        <f>VLOOKUP(H167,клиенты!$A$2:$J$435,7,0)</f>
        <v>Беларусь</v>
      </c>
    </row>
    <row r="168" spans="1:16" x14ac:dyDescent="0.2">
      <c r="A168">
        <v>167</v>
      </c>
      <c r="B168">
        <v>282</v>
      </c>
      <c r="C168">
        <v>189</v>
      </c>
      <c r="D168">
        <v>2</v>
      </c>
      <c r="E168">
        <v>378</v>
      </c>
      <c r="F168" s="27">
        <v>45158</v>
      </c>
      <c r="G168" t="s">
        <v>17</v>
      </c>
      <c r="H168">
        <v>202</v>
      </c>
      <c r="I168" t="str">
        <f>VLOOKUP(B168,товар!$A$1:$C$433,2,FALSE)</f>
        <v>Рис</v>
      </c>
      <c r="J168" s="20">
        <f t="shared" si="8"/>
        <v>258.375</v>
      </c>
      <c r="K168" s="21">
        <f t="shared" si="9"/>
        <v>-0.26850507982583449</v>
      </c>
      <c r="L168" t="str">
        <f>VLOOKUP(B168,товар!$A$1:$C$433,3,FALSE)</f>
        <v>Агро-Альянс</v>
      </c>
      <c r="M168" s="27">
        <f>VLOOKUP(H168,клиенты!$A$1:$G$435,5,0)</f>
        <v>44766</v>
      </c>
      <c r="N168">
        <f t="shared" si="10"/>
        <v>392</v>
      </c>
      <c r="O168" s="30">
        <f t="shared" ca="1" si="11"/>
        <v>26</v>
      </c>
      <c r="P168" t="str">
        <f>VLOOKUP(H168,клиенты!$A$2:$J$435,7,0)</f>
        <v>Беларусь</v>
      </c>
    </row>
    <row r="169" spans="1:16" x14ac:dyDescent="0.2">
      <c r="A169">
        <v>168</v>
      </c>
      <c r="B169">
        <v>459</v>
      </c>
      <c r="C169">
        <v>405</v>
      </c>
      <c r="D169">
        <v>3</v>
      </c>
      <c r="E169">
        <v>1215</v>
      </c>
      <c r="F169" s="27">
        <v>44949</v>
      </c>
      <c r="G169" t="s">
        <v>10</v>
      </c>
      <c r="H169">
        <v>37</v>
      </c>
      <c r="I169" t="str">
        <f>VLOOKUP(B169,товар!$A$1:$C$433,2,FALSE)</f>
        <v>Крупа</v>
      </c>
      <c r="J169" s="20">
        <f t="shared" si="8"/>
        <v>255.11627906976744</v>
      </c>
      <c r="K169" s="21">
        <f t="shared" si="9"/>
        <v>0.58751139471285319</v>
      </c>
      <c r="L169" t="str">
        <f>VLOOKUP(B169,товар!$A$1:$C$433,3,FALSE)</f>
        <v>Националь</v>
      </c>
      <c r="M169" s="27">
        <f>VLOOKUP(H169,клиенты!$A$1:$G$435,5,0)</f>
        <v>44728</v>
      </c>
      <c r="N169">
        <f t="shared" si="10"/>
        <v>221</v>
      </c>
      <c r="O169" s="30">
        <f t="shared" ca="1" si="11"/>
        <v>27</v>
      </c>
      <c r="P169" t="str">
        <f>VLOOKUP(H169,клиенты!$A$2:$J$435,7,0)</f>
        <v>Украина</v>
      </c>
    </row>
    <row r="170" spans="1:16" x14ac:dyDescent="0.2">
      <c r="A170">
        <v>169</v>
      </c>
      <c r="B170">
        <v>402</v>
      </c>
      <c r="C170">
        <v>426</v>
      </c>
      <c r="D170">
        <v>2</v>
      </c>
      <c r="E170">
        <v>852</v>
      </c>
      <c r="F170" s="27">
        <v>45099</v>
      </c>
      <c r="G170" t="s">
        <v>25</v>
      </c>
      <c r="H170">
        <v>366</v>
      </c>
      <c r="I170" t="str">
        <f>VLOOKUP(B170,товар!$A$1:$C$433,2,FALSE)</f>
        <v>Хлеб</v>
      </c>
      <c r="J170" s="20">
        <f t="shared" si="8"/>
        <v>300.31818181818181</v>
      </c>
      <c r="K170" s="21">
        <f t="shared" si="9"/>
        <v>0.41849553503859549</v>
      </c>
      <c r="L170" t="str">
        <f>VLOOKUP(B170,товар!$A$1:$C$433,3,FALSE)</f>
        <v>Каравай</v>
      </c>
      <c r="M170" s="27">
        <f>VLOOKUP(H170,клиенты!$A$1:$G$435,5,0)</f>
        <v>44827</v>
      </c>
      <c r="N170">
        <f t="shared" si="10"/>
        <v>272</v>
      </c>
      <c r="O170" s="30">
        <f t="shared" ca="1" si="11"/>
        <v>24</v>
      </c>
      <c r="P170" t="str">
        <f>VLOOKUP(H170,клиенты!$A$2:$J$435,7,0)</f>
        <v>Узбекистан</v>
      </c>
    </row>
    <row r="171" spans="1:16" x14ac:dyDescent="0.2">
      <c r="A171">
        <v>170</v>
      </c>
      <c r="B171">
        <v>320</v>
      </c>
      <c r="C171">
        <v>271</v>
      </c>
      <c r="D171">
        <v>1</v>
      </c>
      <c r="E171">
        <v>271</v>
      </c>
      <c r="F171" s="27">
        <v>45412</v>
      </c>
      <c r="G171" t="s">
        <v>27</v>
      </c>
      <c r="H171">
        <v>434</v>
      </c>
      <c r="I171" t="str">
        <f>VLOOKUP(B171,товар!$A$1:$C$433,2,FALSE)</f>
        <v>Конфеты</v>
      </c>
      <c r="J171" s="20">
        <f t="shared" si="8"/>
        <v>267.85483870967744</v>
      </c>
      <c r="K171" s="21">
        <f t="shared" si="9"/>
        <v>1.1742036490636432E-2</v>
      </c>
      <c r="L171" t="str">
        <f>VLOOKUP(B171,товар!$A$1:$C$433,3,FALSE)</f>
        <v>Бабаевский</v>
      </c>
      <c r="M171" s="27">
        <f>VLOOKUP(H171,клиенты!$A$1:$G$435,5,0)</f>
        <v>44730</v>
      </c>
      <c r="N171">
        <f t="shared" si="10"/>
        <v>682</v>
      </c>
      <c r="O171" s="30">
        <f t="shared" ca="1" si="11"/>
        <v>27</v>
      </c>
      <c r="P171" t="str">
        <f>VLOOKUP(H171,клиенты!$A$2:$J$435,7,0)</f>
        <v>Украина</v>
      </c>
    </row>
    <row r="172" spans="1:16" x14ac:dyDescent="0.2">
      <c r="A172">
        <v>171</v>
      </c>
      <c r="B172">
        <v>19</v>
      </c>
      <c r="C172">
        <v>96</v>
      </c>
      <c r="D172">
        <v>4</v>
      </c>
      <c r="E172">
        <v>384</v>
      </c>
      <c r="F172" s="27">
        <v>45041</v>
      </c>
      <c r="G172" t="s">
        <v>9</v>
      </c>
      <c r="H172">
        <v>172</v>
      </c>
      <c r="I172" t="str">
        <f>VLOOKUP(B172,товар!$A$1:$C$433,2,FALSE)</f>
        <v>Мясо</v>
      </c>
      <c r="J172" s="20">
        <f t="shared" si="8"/>
        <v>271.74545454545455</v>
      </c>
      <c r="K172" s="21">
        <f t="shared" si="9"/>
        <v>-0.6467282215977519</v>
      </c>
      <c r="L172" t="str">
        <f>VLOOKUP(B172,товар!$A$1:$C$433,3,FALSE)</f>
        <v>Снежана</v>
      </c>
      <c r="M172" s="27">
        <f>VLOOKUP(H172,клиенты!$A$1:$G$435,5,0)</f>
        <v>44737</v>
      </c>
      <c r="N172">
        <f t="shared" si="10"/>
        <v>304</v>
      </c>
      <c r="O172" s="30">
        <f t="shared" ca="1" si="11"/>
        <v>27</v>
      </c>
      <c r="P172" t="str">
        <f>VLOOKUP(H172,клиенты!$A$2:$J$435,7,0)</f>
        <v>Россия</v>
      </c>
    </row>
    <row r="173" spans="1:16" x14ac:dyDescent="0.2">
      <c r="A173">
        <v>172</v>
      </c>
      <c r="B173">
        <v>447</v>
      </c>
      <c r="C173">
        <v>65</v>
      </c>
      <c r="D173">
        <v>1</v>
      </c>
      <c r="E173">
        <v>65</v>
      </c>
      <c r="F173" s="27">
        <v>45341</v>
      </c>
      <c r="G173" t="s">
        <v>11</v>
      </c>
      <c r="H173">
        <v>52</v>
      </c>
      <c r="I173" t="str">
        <f>VLOOKUP(B173,товар!$A$1:$C$433,2,FALSE)</f>
        <v>Йогурт</v>
      </c>
      <c r="J173" s="20">
        <f t="shared" si="8"/>
        <v>263.25423728813558</v>
      </c>
      <c r="K173" s="21">
        <f t="shared" si="9"/>
        <v>-0.75309039402523825</v>
      </c>
      <c r="L173" t="str">
        <f>VLOOKUP(B173,товар!$A$1:$C$433,3,FALSE)</f>
        <v>Эрманн</v>
      </c>
      <c r="M173" s="27">
        <f>VLOOKUP(H173,клиенты!$A$1:$G$435,5,0)</f>
        <v>44917</v>
      </c>
      <c r="N173">
        <f t="shared" si="10"/>
        <v>424</v>
      </c>
      <c r="O173" s="30">
        <f t="shared" ca="1" si="11"/>
        <v>21</v>
      </c>
      <c r="P173" t="str">
        <f>VLOOKUP(H173,клиенты!$A$2:$J$435,7,0)</f>
        <v>Россия</v>
      </c>
    </row>
    <row r="174" spans="1:16" x14ac:dyDescent="0.2">
      <c r="A174">
        <v>173</v>
      </c>
      <c r="B174">
        <v>406</v>
      </c>
      <c r="C174">
        <v>426</v>
      </c>
      <c r="D174">
        <v>1</v>
      </c>
      <c r="E174">
        <v>426</v>
      </c>
      <c r="F174" s="27">
        <v>45289</v>
      </c>
      <c r="G174" t="s">
        <v>12</v>
      </c>
      <c r="H174">
        <v>395</v>
      </c>
      <c r="I174" t="str">
        <f>VLOOKUP(B174,товар!$A$1:$C$433,2,FALSE)</f>
        <v>Сок</v>
      </c>
      <c r="J174" s="20">
        <f t="shared" si="8"/>
        <v>268.60344827586209</v>
      </c>
      <c r="K174" s="21">
        <f t="shared" si="9"/>
        <v>0.58598112844213346</v>
      </c>
      <c r="L174" t="str">
        <f>VLOOKUP(B174,товар!$A$1:$C$433,3,FALSE)</f>
        <v>Фруктовый сад</v>
      </c>
      <c r="M174" s="27">
        <f>VLOOKUP(H174,клиенты!$A$1:$G$435,5,0)</f>
        <v>44890</v>
      </c>
      <c r="N174">
        <f t="shared" si="10"/>
        <v>399</v>
      </c>
      <c r="O174" s="30">
        <f t="shared" ca="1" si="11"/>
        <v>22</v>
      </c>
      <c r="P174" t="str">
        <f>VLOOKUP(H174,клиенты!$A$2:$J$435,7,0)</f>
        <v>Узбекистан</v>
      </c>
    </row>
    <row r="175" spans="1:16" x14ac:dyDescent="0.2">
      <c r="A175">
        <v>174</v>
      </c>
      <c r="B175">
        <v>391</v>
      </c>
      <c r="C175">
        <v>356</v>
      </c>
      <c r="D175">
        <v>2</v>
      </c>
      <c r="E175">
        <v>712</v>
      </c>
      <c r="F175" s="27">
        <v>45175</v>
      </c>
      <c r="G175" t="s">
        <v>12</v>
      </c>
      <c r="H175">
        <v>46</v>
      </c>
      <c r="I175" t="str">
        <f>VLOOKUP(B175,товар!$A$1:$C$433,2,FALSE)</f>
        <v>Рыба</v>
      </c>
      <c r="J175" s="20">
        <f t="shared" si="8"/>
        <v>258.5128205128205</v>
      </c>
      <c r="K175" s="21">
        <f t="shared" si="9"/>
        <v>0.37710771672287247</v>
      </c>
      <c r="L175" t="str">
        <f>VLOOKUP(B175,товар!$A$1:$C$433,3,FALSE)</f>
        <v>Балтийский берег</v>
      </c>
      <c r="M175" s="27">
        <f>VLOOKUP(H175,клиенты!$A$1:$G$435,5,0)</f>
        <v>44636</v>
      </c>
      <c r="N175">
        <f t="shared" si="10"/>
        <v>539</v>
      </c>
      <c r="O175" s="30">
        <f t="shared" ca="1" si="11"/>
        <v>30</v>
      </c>
      <c r="P175" t="str">
        <f>VLOOKUP(H175,клиенты!$A$2:$J$435,7,0)</f>
        <v>Таджикистан</v>
      </c>
    </row>
    <row r="176" spans="1:16" x14ac:dyDescent="0.2">
      <c r="A176">
        <v>175</v>
      </c>
      <c r="B176">
        <v>82</v>
      </c>
      <c r="C176">
        <v>233</v>
      </c>
      <c r="D176">
        <v>2</v>
      </c>
      <c r="E176">
        <v>466</v>
      </c>
      <c r="F176" s="27">
        <v>45369</v>
      </c>
      <c r="G176" t="s">
        <v>24</v>
      </c>
      <c r="H176">
        <v>361</v>
      </c>
      <c r="I176" t="str">
        <f>VLOOKUP(B176,товар!$A$1:$C$433,2,FALSE)</f>
        <v>Сыр</v>
      </c>
      <c r="J176" s="20">
        <f t="shared" si="8"/>
        <v>262.63492063492066</v>
      </c>
      <c r="K176" s="21">
        <f t="shared" si="9"/>
        <v>-0.11283693944155693</v>
      </c>
      <c r="L176" t="str">
        <f>VLOOKUP(B176,товар!$A$1:$C$433,3,FALSE)</f>
        <v>Hochland</v>
      </c>
      <c r="M176" s="27">
        <f>VLOOKUP(H176,клиенты!$A$1:$G$435,5,0)</f>
        <v>44831</v>
      </c>
      <c r="N176">
        <f t="shared" si="10"/>
        <v>538</v>
      </c>
      <c r="O176" s="30">
        <f t="shared" ca="1" si="11"/>
        <v>24</v>
      </c>
      <c r="P176" t="str">
        <f>VLOOKUP(H176,клиенты!$A$2:$J$435,7,0)</f>
        <v>Узбекистан</v>
      </c>
    </row>
    <row r="177" spans="1:16" x14ac:dyDescent="0.2">
      <c r="A177">
        <v>176</v>
      </c>
      <c r="B177">
        <v>243</v>
      </c>
      <c r="C177">
        <v>494</v>
      </c>
      <c r="D177">
        <v>5</v>
      </c>
      <c r="E177">
        <v>2470</v>
      </c>
      <c r="F177" s="27">
        <v>45353</v>
      </c>
      <c r="G177" t="s">
        <v>27</v>
      </c>
      <c r="H177">
        <v>358</v>
      </c>
      <c r="I177" t="str">
        <f>VLOOKUP(B177,товар!$A$1:$C$433,2,FALSE)</f>
        <v>Рис</v>
      </c>
      <c r="J177" s="20">
        <f t="shared" si="8"/>
        <v>258.375</v>
      </c>
      <c r="K177" s="21">
        <f t="shared" si="9"/>
        <v>0.91194968553459121</v>
      </c>
      <c r="L177" t="str">
        <f>VLOOKUP(B177,товар!$A$1:$C$433,3,FALSE)</f>
        <v>Белый Злат</v>
      </c>
      <c r="M177" s="27">
        <f>VLOOKUP(H177,клиенты!$A$1:$G$435,5,0)</f>
        <v>44771</v>
      </c>
      <c r="N177">
        <f t="shared" si="10"/>
        <v>582</v>
      </c>
      <c r="O177" s="30">
        <f t="shared" ca="1" si="11"/>
        <v>26</v>
      </c>
      <c r="P177" t="str">
        <f>VLOOKUP(H177,клиенты!$A$2:$J$435,7,0)</f>
        <v>Украина</v>
      </c>
    </row>
    <row r="178" spans="1:16" x14ac:dyDescent="0.2">
      <c r="A178">
        <v>177</v>
      </c>
      <c r="B178">
        <v>432</v>
      </c>
      <c r="C178">
        <v>305</v>
      </c>
      <c r="D178">
        <v>3</v>
      </c>
      <c r="E178">
        <v>915</v>
      </c>
      <c r="F178" s="27">
        <v>45413</v>
      </c>
      <c r="G178" t="s">
        <v>22</v>
      </c>
      <c r="H178">
        <v>44</v>
      </c>
      <c r="I178" t="str">
        <f>VLOOKUP(B178,товар!$A$1:$C$433,2,FALSE)</f>
        <v>Макароны</v>
      </c>
      <c r="J178" s="20">
        <f t="shared" si="8"/>
        <v>265.47674418604652</v>
      </c>
      <c r="K178" s="21">
        <f t="shared" si="9"/>
        <v>0.14887652752836056</v>
      </c>
      <c r="L178" t="str">
        <f>VLOOKUP(B178,товар!$A$1:$C$433,3,FALSE)</f>
        <v>Борилла</v>
      </c>
      <c r="M178" s="27">
        <f>VLOOKUP(H178,клиенты!$A$1:$G$435,5,0)</f>
        <v>44701</v>
      </c>
      <c r="N178">
        <f t="shared" si="10"/>
        <v>712</v>
      </c>
      <c r="O178" s="30">
        <f t="shared" ca="1" si="11"/>
        <v>28</v>
      </c>
      <c r="P178" t="str">
        <f>VLOOKUP(H178,клиенты!$A$2:$J$435,7,0)</f>
        <v>Беларусь</v>
      </c>
    </row>
    <row r="179" spans="1:16" x14ac:dyDescent="0.2">
      <c r="A179">
        <v>178</v>
      </c>
      <c r="B179">
        <v>159</v>
      </c>
      <c r="C179">
        <v>173</v>
      </c>
      <c r="D179">
        <v>4</v>
      </c>
      <c r="E179">
        <v>692</v>
      </c>
      <c r="F179" s="27">
        <v>45175</v>
      </c>
      <c r="G179" t="s">
        <v>10</v>
      </c>
      <c r="H179">
        <v>416</v>
      </c>
      <c r="I179" t="str">
        <f>VLOOKUP(B179,товар!$A$1:$C$433,2,FALSE)</f>
        <v>Крупа</v>
      </c>
      <c r="J179" s="20">
        <f t="shared" si="8"/>
        <v>255.11627906976744</v>
      </c>
      <c r="K179" s="21">
        <f t="shared" si="9"/>
        <v>-0.32187784867821334</v>
      </c>
      <c r="L179" t="str">
        <f>VLOOKUP(B179,товар!$A$1:$C$433,3,FALSE)</f>
        <v>Националь</v>
      </c>
      <c r="M179" s="27">
        <f>VLOOKUP(H179,клиенты!$A$1:$G$435,5,0)</f>
        <v>44703</v>
      </c>
      <c r="N179">
        <f t="shared" si="10"/>
        <v>472</v>
      </c>
      <c r="O179" s="30">
        <f t="shared" ca="1" si="11"/>
        <v>28</v>
      </c>
      <c r="P179" t="str">
        <f>VLOOKUP(H179,клиенты!$A$2:$J$435,7,0)</f>
        <v>Таджикистан</v>
      </c>
    </row>
    <row r="180" spans="1:16" x14ac:dyDescent="0.2">
      <c r="A180">
        <v>179</v>
      </c>
      <c r="B180">
        <v>197</v>
      </c>
      <c r="C180">
        <v>177</v>
      </c>
      <c r="D180">
        <v>2</v>
      </c>
      <c r="E180">
        <v>354</v>
      </c>
      <c r="F180" s="27">
        <v>45165</v>
      </c>
      <c r="G180" t="s">
        <v>23</v>
      </c>
      <c r="H180">
        <v>153</v>
      </c>
      <c r="I180" t="str">
        <f>VLOOKUP(B180,товар!$A$1:$C$433,2,FALSE)</f>
        <v>Печенье</v>
      </c>
      <c r="J180" s="20">
        <f t="shared" si="8"/>
        <v>283.468085106383</v>
      </c>
      <c r="K180" s="21">
        <f t="shared" si="9"/>
        <v>-0.37559108308939437</v>
      </c>
      <c r="L180" t="str">
        <f>VLOOKUP(B180,товар!$A$1:$C$433,3,FALSE)</f>
        <v>Юбилейное</v>
      </c>
      <c r="M180" s="27">
        <f>VLOOKUP(H180,клиенты!$A$1:$G$435,5,0)</f>
        <v>44802</v>
      </c>
      <c r="N180">
        <f t="shared" si="10"/>
        <v>363</v>
      </c>
      <c r="O180" s="30">
        <f t="shared" ca="1" si="11"/>
        <v>25</v>
      </c>
      <c r="P180" t="str">
        <f>VLOOKUP(H180,клиенты!$A$2:$J$435,7,0)</f>
        <v>Россия</v>
      </c>
    </row>
    <row r="181" spans="1:16" x14ac:dyDescent="0.2">
      <c r="A181">
        <v>180</v>
      </c>
      <c r="B181">
        <v>110</v>
      </c>
      <c r="C181">
        <v>261</v>
      </c>
      <c r="D181">
        <v>1</v>
      </c>
      <c r="E181">
        <v>261</v>
      </c>
      <c r="F181" s="27">
        <v>45325</v>
      </c>
      <c r="G181" t="s">
        <v>21</v>
      </c>
      <c r="H181">
        <v>223</v>
      </c>
      <c r="I181" t="str">
        <f>VLOOKUP(B181,товар!$A$1:$C$433,2,FALSE)</f>
        <v>Макароны</v>
      </c>
      <c r="J181" s="20">
        <f t="shared" si="8"/>
        <v>265.47674418604652</v>
      </c>
      <c r="K181" s="21">
        <f t="shared" si="9"/>
        <v>-1.6863037098681644E-2</v>
      </c>
      <c r="L181" t="str">
        <f>VLOOKUP(B181,товар!$A$1:$C$433,3,FALSE)</f>
        <v>Паста Зара</v>
      </c>
      <c r="M181" s="27">
        <f>VLOOKUP(H181,клиенты!$A$1:$G$435,5,0)</f>
        <v>44893</v>
      </c>
      <c r="N181">
        <f t="shared" si="10"/>
        <v>432</v>
      </c>
      <c r="O181" s="30">
        <f t="shared" ca="1" si="11"/>
        <v>22</v>
      </c>
      <c r="P181" t="str">
        <f>VLOOKUP(H181,клиенты!$A$2:$J$435,7,0)</f>
        <v>Украина</v>
      </c>
    </row>
    <row r="182" spans="1:16" x14ac:dyDescent="0.2">
      <c r="A182">
        <v>181</v>
      </c>
      <c r="B182">
        <v>288</v>
      </c>
      <c r="C182">
        <v>198</v>
      </c>
      <c r="D182">
        <v>5</v>
      </c>
      <c r="E182">
        <v>990</v>
      </c>
      <c r="F182" s="27">
        <v>45212</v>
      </c>
      <c r="G182" t="s">
        <v>26</v>
      </c>
      <c r="H182">
        <v>74</v>
      </c>
      <c r="I182" t="str">
        <f>VLOOKUP(B182,товар!$A$1:$C$433,2,FALSE)</f>
        <v>Сыр</v>
      </c>
      <c r="J182" s="20">
        <f t="shared" si="8"/>
        <v>262.63492063492066</v>
      </c>
      <c r="K182" s="21">
        <f t="shared" si="9"/>
        <v>-0.24610177686449908</v>
      </c>
      <c r="L182" t="str">
        <f>VLOOKUP(B182,товар!$A$1:$C$433,3,FALSE)</f>
        <v>Hochland</v>
      </c>
      <c r="M182" s="27">
        <f>VLOOKUP(H182,клиенты!$A$1:$G$435,5,0)</f>
        <v>44857</v>
      </c>
      <c r="N182">
        <f t="shared" si="10"/>
        <v>355</v>
      </c>
      <c r="O182" s="30">
        <f t="shared" ca="1" si="11"/>
        <v>23</v>
      </c>
      <c r="P182" t="str">
        <f>VLOOKUP(H182,клиенты!$A$2:$J$435,7,0)</f>
        <v>Россия</v>
      </c>
    </row>
    <row r="183" spans="1:16" x14ac:dyDescent="0.2">
      <c r="A183">
        <v>182</v>
      </c>
      <c r="B183">
        <v>7</v>
      </c>
      <c r="C183">
        <v>114</v>
      </c>
      <c r="D183">
        <v>3</v>
      </c>
      <c r="E183">
        <v>342</v>
      </c>
      <c r="F183" s="27">
        <v>45244</v>
      </c>
      <c r="G183" t="s">
        <v>22</v>
      </c>
      <c r="H183">
        <v>180</v>
      </c>
      <c r="I183" t="str">
        <f>VLOOKUP(B183,товар!$A$1:$C$433,2,FALSE)</f>
        <v>Сыр</v>
      </c>
      <c r="J183" s="20">
        <f t="shared" si="8"/>
        <v>262.63492063492066</v>
      </c>
      <c r="K183" s="21">
        <f t="shared" si="9"/>
        <v>-0.56593738667956006</v>
      </c>
      <c r="L183" t="str">
        <f>VLOOKUP(B183,товар!$A$1:$C$433,3,FALSE)</f>
        <v>President</v>
      </c>
      <c r="M183" s="27">
        <f>VLOOKUP(H183,клиенты!$A$1:$G$435,5,0)</f>
        <v>44616</v>
      </c>
      <c r="N183">
        <f t="shared" si="10"/>
        <v>628</v>
      </c>
      <c r="O183" s="30">
        <f t="shared" ca="1" si="11"/>
        <v>31</v>
      </c>
      <c r="P183" t="str">
        <f>VLOOKUP(H183,клиенты!$A$2:$J$435,7,0)</f>
        <v>Беларусь</v>
      </c>
    </row>
    <row r="184" spans="1:16" x14ac:dyDescent="0.2">
      <c r="A184">
        <v>183</v>
      </c>
      <c r="B184">
        <v>385</v>
      </c>
      <c r="C184">
        <v>427</v>
      </c>
      <c r="D184">
        <v>3</v>
      </c>
      <c r="E184">
        <v>1281</v>
      </c>
      <c r="F184" s="27">
        <v>44942</v>
      </c>
      <c r="G184" t="s">
        <v>27</v>
      </c>
      <c r="H184">
        <v>359</v>
      </c>
      <c r="I184" t="str">
        <f>VLOOKUP(B184,товар!$A$1:$C$433,2,FALSE)</f>
        <v>Макароны</v>
      </c>
      <c r="J184" s="20">
        <f t="shared" si="8"/>
        <v>265.47674418604652</v>
      </c>
      <c r="K184" s="21">
        <f t="shared" si="9"/>
        <v>0.60842713853970465</v>
      </c>
      <c r="L184" t="str">
        <f>VLOOKUP(B184,товар!$A$1:$C$433,3,FALSE)</f>
        <v>Макфа</v>
      </c>
      <c r="M184" s="27">
        <f>VLOOKUP(H184,клиенты!$A$1:$G$435,5,0)</f>
        <v>44584</v>
      </c>
      <c r="N184">
        <f t="shared" si="10"/>
        <v>358</v>
      </c>
      <c r="O184" s="30">
        <f t="shared" ca="1" si="11"/>
        <v>32</v>
      </c>
      <c r="P184" t="str">
        <f>VLOOKUP(H184,клиенты!$A$2:$J$435,7,0)</f>
        <v>Россия</v>
      </c>
    </row>
    <row r="185" spans="1:16" x14ac:dyDescent="0.2">
      <c r="A185">
        <v>184</v>
      </c>
      <c r="B185">
        <v>493</v>
      </c>
      <c r="C185">
        <v>376</v>
      </c>
      <c r="D185">
        <v>1</v>
      </c>
      <c r="E185">
        <v>376</v>
      </c>
      <c r="F185" s="27">
        <v>45253</v>
      </c>
      <c r="G185" t="s">
        <v>8</v>
      </c>
      <c r="H185">
        <v>134</v>
      </c>
      <c r="I185" t="str">
        <f>VLOOKUP(B185,товар!$A$1:$C$433,2,FALSE)</f>
        <v>Овощи</v>
      </c>
      <c r="J185" s="20">
        <f t="shared" si="8"/>
        <v>250.48780487804879</v>
      </c>
      <c r="K185" s="21">
        <f t="shared" si="9"/>
        <v>0.50107108081791618</v>
      </c>
      <c r="L185" t="str">
        <f>VLOOKUP(B185,товар!$A$1:$C$433,3,FALSE)</f>
        <v>Овощной ряд</v>
      </c>
      <c r="M185" s="27">
        <f>VLOOKUP(H185,клиенты!$A$1:$G$435,5,0)</f>
        <v>44753</v>
      </c>
      <c r="N185">
        <f t="shared" si="10"/>
        <v>500</v>
      </c>
      <c r="O185" s="30">
        <f t="shared" ca="1" si="11"/>
        <v>26</v>
      </c>
      <c r="P185" t="str">
        <f>VLOOKUP(H185,клиенты!$A$2:$J$435,7,0)</f>
        <v>Россия</v>
      </c>
    </row>
    <row r="186" spans="1:16" x14ac:dyDescent="0.2">
      <c r="A186">
        <v>185</v>
      </c>
      <c r="B186">
        <v>158</v>
      </c>
      <c r="C186">
        <v>51</v>
      </c>
      <c r="D186">
        <v>2</v>
      </c>
      <c r="E186">
        <v>102</v>
      </c>
      <c r="F186" s="27">
        <v>45325</v>
      </c>
      <c r="G186" t="s">
        <v>11</v>
      </c>
      <c r="H186">
        <v>159</v>
      </c>
      <c r="I186" t="str">
        <f>VLOOKUP(B186,товар!$A$1:$C$433,2,FALSE)</f>
        <v>Сахар</v>
      </c>
      <c r="J186" s="20">
        <f t="shared" si="8"/>
        <v>252.76271186440678</v>
      </c>
      <c r="K186" s="21">
        <f t="shared" si="9"/>
        <v>-0.7982297324481995</v>
      </c>
      <c r="L186" t="str">
        <f>VLOOKUP(B186,товар!$A$1:$C$433,3,FALSE)</f>
        <v>Сладов</v>
      </c>
      <c r="M186" s="27">
        <f>VLOOKUP(H186,клиенты!$A$1:$G$435,5,0)</f>
        <v>44686</v>
      </c>
      <c r="N186">
        <f t="shared" si="10"/>
        <v>639</v>
      </c>
      <c r="O186" s="30">
        <f t="shared" ca="1" si="11"/>
        <v>29</v>
      </c>
      <c r="P186" t="str">
        <f>VLOOKUP(H186,клиенты!$A$2:$J$435,7,0)</f>
        <v>Узбекистан</v>
      </c>
    </row>
    <row r="187" spans="1:16" x14ac:dyDescent="0.2">
      <c r="A187">
        <v>186</v>
      </c>
      <c r="B187">
        <v>446</v>
      </c>
      <c r="C187">
        <v>316</v>
      </c>
      <c r="D187">
        <v>2</v>
      </c>
      <c r="E187">
        <v>632</v>
      </c>
      <c r="F187" s="27">
        <v>45029</v>
      </c>
      <c r="G187" t="s">
        <v>16</v>
      </c>
      <c r="H187">
        <v>328</v>
      </c>
      <c r="I187" t="str">
        <f>VLOOKUP(B187,товар!$A$1:$C$433,2,FALSE)</f>
        <v>Чипсы</v>
      </c>
      <c r="J187" s="20">
        <f t="shared" si="8"/>
        <v>273.72549019607845</v>
      </c>
      <c r="K187" s="21">
        <f t="shared" si="9"/>
        <v>0.15444126074498565</v>
      </c>
      <c r="L187" t="str">
        <f>VLOOKUP(B187,товар!$A$1:$C$433,3,FALSE)</f>
        <v>Lay's</v>
      </c>
      <c r="M187" s="27">
        <f>VLOOKUP(H187,клиенты!$A$1:$G$435,5,0)</f>
        <v>44568</v>
      </c>
      <c r="N187">
        <f t="shared" si="10"/>
        <v>461</v>
      </c>
      <c r="O187" s="30">
        <f t="shared" ca="1" si="11"/>
        <v>32</v>
      </c>
      <c r="P187" t="str">
        <f>VLOOKUP(H187,клиенты!$A$2:$J$435,7,0)</f>
        <v>Россия</v>
      </c>
    </row>
    <row r="188" spans="1:16" x14ac:dyDescent="0.2">
      <c r="A188">
        <v>187</v>
      </c>
      <c r="B188">
        <v>428</v>
      </c>
      <c r="C188">
        <v>156</v>
      </c>
      <c r="D188">
        <v>1</v>
      </c>
      <c r="E188">
        <v>156</v>
      </c>
      <c r="F188" s="27">
        <v>45421</v>
      </c>
      <c r="G188" t="s">
        <v>16</v>
      </c>
      <c r="H188">
        <v>325</v>
      </c>
      <c r="I188" t="str">
        <f>VLOOKUP(B188,товар!$A$1:$C$433,2,FALSE)</f>
        <v>Конфеты</v>
      </c>
      <c r="J188" s="20">
        <f t="shared" si="8"/>
        <v>267.85483870967744</v>
      </c>
      <c r="K188" s="21">
        <f t="shared" si="9"/>
        <v>-0.41759499006443068</v>
      </c>
      <c r="L188" t="str">
        <f>VLOOKUP(B188,товар!$A$1:$C$433,3,FALSE)</f>
        <v>Бабаевский</v>
      </c>
      <c r="M188" s="27">
        <f>VLOOKUP(H188,клиенты!$A$1:$G$435,5,0)</f>
        <v>44875</v>
      </c>
      <c r="N188">
        <f t="shared" si="10"/>
        <v>546</v>
      </c>
      <c r="O188" s="30">
        <f t="shared" ca="1" si="11"/>
        <v>22</v>
      </c>
      <c r="P188" t="str">
        <f>VLOOKUP(H188,клиенты!$A$2:$J$435,7,0)</f>
        <v>Таджикистан</v>
      </c>
    </row>
    <row r="189" spans="1:16" x14ac:dyDescent="0.2">
      <c r="A189">
        <v>188</v>
      </c>
      <c r="B189">
        <v>192</v>
      </c>
      <c r="C189">
        <v>215</v>
      </c>
      <c r="D189">
        <v>1</v>
      </c>
      <c r="E189">
        <v>215</v>
      </c>
      <c r="F189" s="27">
        <v>45411</v>
      </c>
      <c r="G189" t="s">
        <v>26</v>
      </c>
      <c r="H189">
        <v>106</v>
      </c>
      <c r="I189" t="str">
        <f>VLOOKUP(B189,товар!$A$1:$C$433,2,FALSE)</f>
        <v>Мясо</v>
      </c>
      <c r="J189" s="20">
        <f t="shared" si="8"/>
        <v>271.74545454545455</v>
      </c>
      <c r="K189" s="21">
        <f t="shared" si="9"/>
        <v>-0.2088184129532985</v>
      </c>
      <c r="L189" t="str">
        <f>VLOOKUP(B189,товар!$A$1:$C$433,3,FALSE)</f>
        <v>Снежана</v>
      </c>
      <c r="M189" s="27">
        <f>VLOOKUP(H189,клиенты!$A$1:$G$435,5,0)</f>
        <v>44858</v>
      </c>
      <c r="N189">
        <f t="shared" si="10"/>
        <v>553</v>
      </c>
      <c r="O189" s="30">
        <f t="shared" ca="1" si="11"/>
        <v>23</v>
      </c>
      <c r="P189" t="str">
        <f>VLOOKUP(H189,клиенты!$A$2:$J$435,7,0)</f>
        <v>Украина</v>
      </c>
    </row>
    <row r="190" spans="1:16" x14ac:dyDescent="0.2">
      <c r="A190">
        <v>189</v>
      </c>
      <c r="B190">
        <v>41</v>
      </c>
      <c r="C190">
        <v>59</v>
      </c>
      <c r="D190">
        <v>1</v>
      </c>
      <c r="E190">
        <v>59</v>
      </c>
      <c r="F190" s="27">
        <v>45000</v>
      </c>
      <c r="G190" t="s">
        <v>9</v>
      </c>
      <c r="H190">
        <v>65</v>
      </c>
      <c r="I190" t="str">
        <f>VLOOKUP(B190,товар!$A$1:$C$433,2,FALSE)</f>
        <v>Рис</v>
      </c>
      <c r="J190" s="20">
        <f t="shared" si="8"/>
        <v>258.375</v>
      </c>
      <c r="K190" s="21">
        <f t="shared" si="9"/>
        <v>-0.77164973391388481</v>
      </c>
      <c r="L190" t="str">
        <f>VLOOKUP(B190,товар!$A$1:$C$433,3,FALSE)</f>
        <v>Агро-Альянс</v>
      </c>
      <c r="M190" s="27">
        <f>VLOOKUP(H190,клиенты!$A$1:$G$435,5,0)</f>
        <v>44623</v>
      </c>
      <c r="N190">
        <f t="shared" si="10"/>
        <v>377</v>
      </c>
      <c r="O190" s="30">
        <f t="shared" ca="1" si="11"/>
        <v>31</v>
      </c>
      <c r="P190" t="str">
        <f>VLOOKUP(H190,клиенты!$A$2:$J$435,7,0)</f>
        <v>Украина</v>
      </c>
    </row>
    <row r="191" spans="1:16" x14ac:dyDescent="0.2">
      <c r="A191">
        <v>190</v>
      </c>
      <c r="B191">
        <v>69</v>
      </c>
      <c r="C191">
        <v>88</v>
      </c>
      <c r="D191">
        <v>4</v>
      </c>
      <c r="E191">
        <v>352</v>
      </c>
      <c r="F191" s="27">
        <v>45309</v>
      </c>
      <c r="G191" t="s">
        <v>12</v>
      </c>
      <c r="H191">
        <v>346</v>
      </c>
      <c r="I191" t="str">
        <f>VLOOKUP(B191,товар!$A$1:$C$433,2,FALSE)</f>
        <v>Чипсы</v>
      </c>
      <c r="J191" s="20">
        <f t="shared" si="8"/>
        <v>273.72549019607845</v>
      </c>
      <c r="K191" s="21">
        <f t="shared" si="9"/>
        <v>-0.67851002865329513</v>
      </c>
      <c r="L191" t="str">
        <f>VLOOKUP(B191,товар!$A$1:$C$433,3,FALSE)</f>
        <v>Estrella</v>
      </c>
      <c r="M191" s="27">
        <f>VLOOKUP(H191,клиенты!$A$1:$G$435,5,0)</f>
        <v>44636</v>
      </c>
      <c r="N191">
        <f t="shared" si="10"/>
        <v>673</v>
      </c>
      <c r="O191" s="30">
        <f t="shared" ca="1" si="11"/>
        <v>30</v>
      </c>
      <c r="P191" t="str">
        <f>VLOOKUP(H191,клиенты!$A$2:$J$435,7,0)</f>
        <v>Россия</v>
      </c>
    </row>
    <row r="192" spans="1:16" x14ac:dyDescent="0.2">
      <c r="A192">
        <v>191</v>
      </c>
      <c r="B192">
        <v>270</v>
      </c>
      <c r="C192">
        <v>484</v>
      </c>
      <c r="D192">
        <v>4</v>
      </c>
      <c r="E192">
        <v>1936</v>
      </c>
      <c r="F192" s="27">
        <v>45084</v>
      </c>
      <c r="G192" t="s">
        <v>8</v>
      </c>
      <c r="H192">
        <v>457</v>
      </c>
      <c r="I192" t="str">
        <f>VLOOKUP(B192,товар!$A$1:$C$433,2,FALSE)</f>
        <v>Соль</v>
      </c>
      <c r="J192" s="20">
        <f t="shared" si="8"/>
        <v>264.8679245283019</v>
      </c>
      <c r="K192" s="21">
        <f t="shared" si="9"/>
        <v>0.82732582989029768</v>
      </c>
      <c r="L192" t="str">
        <f>VLOOKUP(B192,товар!$A$1:$C$433,3,FALSE)</f>
        <v>Славянская</v>
      </c>
      <c r="M192" s="27">
        <f>VLOOKUP(H192,клиенты!$A$1:$G$435,5,0)</f>
        <v>44595</v>
      </c>
      <c r="N192">
        <f t="shared" si="10"/>
        <v>489</v>
      </c>
      <c r="O192" s="30">
        <f t="shared" ca="1" si="11"/>
        <v>32</v>
      </c>
      <c r="P192" t="str">
        <f>VLOOKUP(H192,клиенты!$A$2:$J$435,7,0)</f>
        <v>Таджикистан</v>
      </c>
    </row>
    <row r="193" spans="1:16" x14ac:dyDescent="0.2">
      <c r="A193">
        <v>192</v>
      </c>
      <c r="B193">
        <v>345</v>
      </c>
      <c r="C193">
        <v>257</v>
      </c>
      <c r="D193">
        <v>1</v>
      </c>
      <c r="E193">
        <v>257</v>
      </c>
      <c r="F193" s="27">
        <v>44969</v>
      </c>
      <c r="G193" t="s">
        <v>9</v>
      </c>
      <c r="H193">
        <v>255</v>
      </c>
      <c r="I193" t="str">
        <f>VLOOKUP(B193,товар!$A$1:$C$433,2,FALSE)</f>
        <v>Конфеты</v>
      </c>
      <c r="J193" s="20">
        <f t="shared" si="8"/>
        <v>267.85483870967744</v>
      </c>
      <c r="K193" s="21">
        <f t="shared" si="9"/>
        <v>-4.0525079785632578E-2</v>
      </c>
      <c r="L193" t="str">
        <f>VLOOKUP(B193,товар!$A$1:$C$433,3,FALSE)</f>
        <v>Рот Фронт</v>
      </c>
      <c r="M193" s="27">
        <f>VLOOKUP(H193,клиенты!$A$1:$G$435,5,0)</f>
        <v>44793</v>
      </c>
      <c r="N193">
        <f t="shared" si="10"/>
        <v>176</v>
      </c>
      <c r="O193" s="30">
        <f t="shared" ca="1" si="11"/>
        <v>25</v>
      </c>
      <c r="P193" t="str">
        <f>VLOOKUP(H193,клиенты!$A$2:$J$435,7,0)</f>
        <v>Украина</v>
      </c>
    </row>
    <row r="194" spans="1:16" x14ac:dyDescent="0.2">
      <c r="A194">
        <v>193</v>
      </c>
      <c r="B194">
        <v>348</v>
      </c>
      <c r="C194">
        <v>497</v>
      </c>
      <c r="D194">
        <v>3</v>
      </c>
      <c r="E194">
        <v>1491</v>
      </c>
      <c r="F194" s="27">
        <v>45276</v>
      </c>
      <c r="G194" t="s">
        <v>8</v>
      </c>
      <c r="H194">
        <v>42</v>
      </c>
      <c r="I194" t="str">
        <f>VLOOKUP(B194,товар!$A$1:$C$433,2,FALSE)</f>
        <v>Чипсы</v>
      </c>
      <c r="J194" s="20">
        <f t="shared" ref="J194:J257" si="12">AVERAGEIF($I$2:$I$1001,I194,$C$2:$C$1001)</f>
        <v>273.72549019607845</v>
      </c>
      <c r="K194" s="21">
        <f t="shared" ref="K194:K257" si="13">C194/J194-1</f>
        <v>0.81568767908309447</v>
      </c>
      <c r="L194" t="str">
        <f>VLOOKUP(B194,товар!$A$1:$C$433,3,FALSE)</f>
        <v>Estrella</v>
      </c>
      <c r="M194" s="27">
        <f>VLOOKUP(H194,клиенты!$A$1:$G$435,5,0)</f>
        <v>44783</v>
      </c>
      <c r="N194">
        <f t="shared" ref="N194:N257" si="14">F194-M194</f>
        <v>493</v>
      </c>
      <c r="O194" s="30">
        <f t="shared" ref="O194:O257" ca="1" si="15">DATEDIF(M194,TODAY(),"m")</f>
        <v>25</v>
      </c>
      <c r="P194" t="str">
        <f>VLOOKUP(H194,клиенты!$A$2:$J$435,7,0)</f>
        <v>Таджикистан</v>
      </c>
    </row>
    <row r="195" spans="1:16" x14ac:dyDescent="0.2">
      <c r="A195">
        <v>194</v>
      </c>
      <c r="B195">
        <v>102</v>
      </c>
      <c r="C195">
        <v>115</v>
      </c>
      <c r="D195">
        <v>2</v>
      </c>
      <c r="E195">
        <v>230</v>
      </c>
      <c r="F195" s="27">
        <v>45380</v>
      </c>
      <c r="G195" t="s">
        <v>16</v>
      </c>
      <c r="H195">
        <v>385</v>
      </c>
      <c r="I195" t="str">
        <f>VLOOKUP(B195,товар!$A$1:$C$433,2,FALSE)</f>
        <v>Печенье</v>
      </c>
      <c r="J195" s="20">
        <f t="shared" si="12"/>
        <v>283.468085106383</v>
      </c>
      <c r="K195" s="21">
        <f t="shared" si="13"/>
        <v>-0.59431059070779857</v>
      </c>
      <c r="L195" t="str">
        <f>VLOOKUP(B195,товар!$A$1:$C$433,3,FALSE)</f>
        <v>Белогорье</v>
      </c>
      <c r="M195" s="27">
        <f>VLOOKUP(H195,клиенты!$A$1:$G$435,5,0)</f>
        <v>44753</v>
      </c>
      <c r="N195">
        <f t="shared" si="14"/>
        <v>627</v>
      </c>
      <c r="O195" s="30">
        <f t="shared" ca="1" si="15"/>
        <v>26</v>
      </c>
      <c r="P195" t="str">
        <f>VLOOKUP(H195,клиенты!$A$2:$J$435,7,0)</f>
        <v>Украина</v>
      </c>
    </row>
    <row r="196" spans="1:16" x14ac:dyDescent="0.2">
      <c r="A196">
        <v>195</v>
      </c>
      <c r="B196">
        <v>321</v>
      </c>
      <c r="C196">
        <v>368</v>
      </c>
      <c r="D196">
        <v>1</v>
      </c>
      <c r="E196">
        <v>368</v>
      </c>
      <c r="F196" s="27">
        <v>45193</v>
      </c>
      <c r="G196" t="s">
        <v>25</v>
      </c>
      <c r="H196">
        <v>436</v>
      </c>
      <c r="I196" t="str">
        <f>VLOOKUP(B196,товар!$A$1:$C$433,2,FALSE)</f>
        <v>Мясо</v>
      </c>
      <c r="J196" s="20">
        <f t="shared" si="12"/>
        <v>271.74545454545455</v>
      </c>
      <c r="K196" s="21">
        <f t="shared" si="13"/>
        <v>0.35420848387528436</v>
      </c>
      <c r="L196" t="str">
        <f>VLOOKUP(B196,товар!$A$1:$C$433,3,FALSE)</f>
        <v>Сава</v>
      </c>
      <c r="M196" s="27">
        <f>VLOOKUP(H196,клиенты!$A$1:$G$435,5,0)</f>
        <v>44683</v>
      </c>
      <c r="N196">
        <f t="shared" si="14"/>
        <v>510</v>
      </c>
      <c r="O196" s="30">
        <f t="shared" ca="1" si="15"/>
        <v>29</v>
      </c>
      <c r="P196" t="str">
        <f>VLOOKUP(H196,клиенты!$A$2:$J$435,7,0)</f>
        <v>Россия</v>
      </c>
    </row>
    <row r="197" spans="1:16" x14ac:dyDescent="0.2">
      <c r="A197">
        <v>196</v>
      </c>
      <c r="B197">
        <v>176</v>
      </c>
      <c r="C197">
        <v>113</v>
      </c>
      <c r="D197">
        <v>4</v>
      </c>
      <c r="E197">
        <v>452</v>
      </c>
      <c r="F197" s="27">
        <v>45335</v>
      </c>
      <c r="G197" t="s">
        <v>22</v>
      </c>
      <c r="H197">
        <v>175</v>
      </c>
      <c r="I197" t="str">
        <f>VLOOKUP(B197,товар!$A$1:$C$433,2,FALSE)</f>
        <v>Сахар</v>
      </c>
      <c r="J197" s="20">
        <f t="shared" si="12"/>
        <v>252.76271186440678</v>
      </c>
      <c r="K197" s="21">
        <f t="shared" si="13"/>
        <v>-0.55294038758130493</v>
      </c>
      <c r="L197" t="str">
        <f>VLOOKUP(B197,товар!$A$1:$C$433,3,FALSE)</f>
        <v>Продимекс</v>
      </c>
      <c r="M197" s="27">
        <f>VLOOKUP(H197,клиенты!$A$1:$G$435,5,0)</f>
        <v>44565</v>
      </c>
      <c r="N197">
        <f t="shared" si="14"/>
        <v>770</v>
      </c>
      <c r="O197" s="30">
        <f t="shared" ca="1" si="15"/>
        <v>33</v>
      </c>
      <c r="P197" t="str">
        <f>VLOOKUP(H197,клиенты!$A$2:$J$435,7,0)</f>
        <v>Россия</v>
      </c>
    </row>
    <row r="198" spans="1:16" x14ac:dyDescent="0.2">
      <c r="A198">
        <v>197</v>
      </c>
      <c r="B198">
        <v>341</v>
      </c>
      <c r="C198">
        <v>194</v>
      </c>
      <c r="D198">
        <v>3</v>
      </c>
      <c r="E198">
        <v>582</v>
      </c>
      <c r="F198" s="27">
        <v>45255</v>
      </c>
      <c r="G198" t="s">
        <v>15</v>
      </c>
      <c r="H198">
        <v>274</v>
      </c>
      <c r="I198" t="str">
        <f>VLOOKUP(B198,товар!$A$1:$C$433,2,FALSE)</f>
        <v>Макароны</v>
      </c>
      <c r="J198" s="20">
        <f t="shared" si="12"/>
        <v>265.47674418604652</v>
      </c>
      <c r="K198" s="21">
        <f t="shared" si="13"/>
        <v>-0.26923919232622318</v>
      </c>
      <c r="L198" t="str">
        <f>VLOOKUP(B198,товар!$A$1:$C$433,3,FALSE)</f>
        <v>Макфа</v>
      </c>
      <c r="M198" s="27">
        <f>VLOOKUP(H198,клиенты!$A$1:$G$435,5,0)</f>
        <v>44607</v>
      </c>
      <c r="N198">
        <f t="shared" si="14"/>
        <v>648</v>
      </c>
      <c r="O198" s="30">
        <f t="shared" ca="1" si="15"/>
        <v>31</v>
      </c>
      <c r="P198" t="str">
        <f>VLOOKUP(H198,клиенты!$A$2:$J$435,7,0)</f>
        <v>Россия</v>
      </c>
    </row>
    <row r="199" spans="1:16" x14ac:dyDescent="0.2">
      <c r="A199">
        <v>198</v>
      </c>
      <c r="B199">
        <v>473</v>
      </c>
      <c r="C199">
        <v>171</v>
      </c>
      <c r="D199">
        <v>4</v>
      </c>
      <c r="E199">
        <v>684</v>
      </c>
      <c r="F199" s="27">
        <v>45058</v>
      </c>
      <c r="G199" t="s">
        <v>27</v>
      </c>
      <c r="H199">
        <v>266</v>
      </c>
      <c r="I199" t="str">
        <f>VLOOKUP(B199,товар!$A$1:$C$433,2,FALSE)</f>
        <v>Хлеб</v>
      </c>
      <c r="J199" s="20">
        <f t="shared" si="12"/>
        <v>300.31818181818181</v>
      </c>
      <c r="K199" s="21">
        <f t="shared" si="13"/>
        <v>-0.43060390494929623</v>
      </c>
      <c r="L199" t="str">
        <f>VLOOKUP(B199,товар!$A$1:$C$433,3,FALSE)</f>
        <v>Хлебный Дом</v>
      </c>
      <c r="M199" s="27">
        <f>VLOOKUP(H199,клиенты!$A$1:$G$435,5,0)</f>
        <v>44795</v>
      </c>
      <c r="N199">
        <f t="shared" si="14"/>
        <v>263</v>
      </c>
      <c r="O199" s="30">
        <f t="shared" ca="1" si="15"/>
        <v>25</v>
      </c>
      <c r="P199" t="str">
        <f>VLOOKUP(H199,клиенты!$A$2:$J$435,7,0)</f>
        <v>Россия</v>
      </c>
    </row>
    <row r="200" spans="1:16" x14ac:dyDescent="0.2">
      <c r="A200">
        <v>199</v>
      </c>
      <c r="B200">
        <v>482</v>
      </c>
      <c r="C200">
        <v>321</v>
      </c>
      <c r="D200">
        <v>2</v>
      </c>
      <c r="E200">
        <v>642</v>
      </c>
      <c r="F200" s="27">
        <v>44942</v>
      </c>
      <c r="G200" t="s">
        <v>10</v>
      </c>
      <c r="H200">
        <v>481</v>
      </c>
      <c r="I200" t="str">
        <f>VLOOKUP(B200,товар!$A$1:$C$433,2,FALSE)</f>
        <v>Крупа</v>
      </c>
      <c r="J200" s="20">
        <f t="shared" si="12"/>
        <v>255.11627906976744</v>
      </c>
      <c r="K200" s="21">
        <f t="shared" si="13"/>
        <v>0.25824977210574285</v>
      </c>
      <c r="L200" t="str">
        <f>VLOOKUP(B200,товар!$A$1:$C$433,3,FALSE)</f>
        <v>Мистраль</v>
      </c>
      <c r="M200" s="27">
        <f>VLOOKUP(H200,клиенты!$A$1:$G$435,5,0)</f>
        <v>44756</v>
      </c>
      <c r="N200">
        <f t="shared" si="14"/>
        <v>186</v>
      </c>
      <c r="O200" s="30">
        <f t="shared" ca="1" si="15"/>
        <v>26</v>
      </c>
      <c r="P200" t="str">
        <f>VLOOKUP(H200,клиенты!$A$2:$J$435,7,0)</f>
        <v>Беларусь</v>
      </c>
    </row>
    <row r="201" spans="1:16" x14ac:dyDescent="0.2">
      <c r="A201">
        <v>200</v>
      </c>
      <c r="B201">
        <v>169</v>
      </c>
      <c r="C201">
        <v>386</v>
      </c>
      <c r="D201">
        <v>5</v>
      </c>
      <c r="E201">
        <v>1930</v>
      </c>
      <c r="F201" s="27">
        <v>44967</v>
      </c>
      <c r="G201" t="s">
        <v>18</v>
      </c>
      <c r="H201">
        <v>59</v>
      </c>
      <c r="I201" t="str">
        <f>VLOOKUP(B201,товар!$A$1:$C$433,2,FALSE)</f>
        <v>Фрукты</v>
      </c>
      <c r="J201" s="20">
        <f t="shared" si="12"/>
        <v>274.16279069767444</v>
      </c>
      <c r="K201" s="21">
        <f t="shared" si="13"/>
        <v>0.4079226397489184</v>
      </c>
      <c r="L201" t="str">
        <f>VLOOKUP(B201,товар!$A$1:$C$433,3,FALSE)</f>
        <v>Фруктовый Рай</v>
      </c>
      <c r="M201" s="27">
        <f>VLOOKUP(H201,клиенты!$A$1:$G$435,5,0)</f>
        <v>44770</v>
      </c>
      <c r="N201">
        <f t="shared" si="14"/>
        <v>197</v>
      </c>
      <c r="O201" s="30">
        <f t="shared" ca="1" si="15"/>
        <v>26</v>
      </c>
      <c r="P201" t="str">
        <f>VLOOKUP(H201,клиенты!$A$2:$J$435,7,0)</f>
        <v>Россия</v>
      </c>
    </row>
    <row r="202" spans="1:16" x14ac:dyDescent="0.2">
      <c r="A202">
        <v>201</v>
      </c>
      <c r="B202">
        <v>397</v>
      </c>
      <c r="C202">
        <v>148</v>
      </c>
      <c r="D202">
        <v>1</v>
      </c>
      <c r="E202">
        <v>148</v>
      </c>
      <c r="F202" s="27">
        <v>45010</v>
      </c>
      <c r="G202" t="s">
        <v>21</v>
      </c>
      <c r="H202">
        <v>47</v>
      </c>
      <c r="I202" t="str">
        <f>VLOOKUP(B202,товар!$A$1:$C$433,2,FALSE)</f>
        <v>Йогурт</v>
      </c>
      <c r="J202" s="20">
        <f t="shared" si="12"/>
        <v>263.25423728813558</v>
      </c>
      <c r="K202" s="21">
        <f t="shared" si="13"/>
        <v>-0.43780582024208081</v>
      </c>
      <c r="L202" t="str">
        <f>VLOOKUP(B202,товар!$A$1:$C$433,3,FALSE)</f>
        <v>Ростагроэкспорт</v>
      </c>
      <c r="M202" s="27">
        <f>VLOOKUP(H202,клиенты!$A$1:$G$435,5,0)</f>
        <v>44693</v>
      </c>
      <c r="N202">
        <f t="shared" si="14"/>
        <v>317</v>
      </c>
      <c r="O202" s="30">
        <f t="shared" ca="1" si="15"/>
        <v>28</v>
      </c>
      <c r="P202" t="str">
        <f>VLOOKUP(H202,клиенты!$A$2:$J$435,7,0)</f>
        <v>Беларусь</v>
      </c>
    </row>
    <row r="203" spans="1:16" x14ac:dyDescent="0.2">
      <c r="A203">
        <v>202</v>
      </c>
      <c r="B203">
        <v>436</v>
      </c>
      <c r="C203">
        <v>291</v>
      </c>
      <c r="D203">
        <v>2</v>
      </c>
      <c r="E203">
        <v>582</v>
      </c>
      <c r="F203" s="27">
        <v>45095</v>
      </c>
      <c r="G203" t="s">
        <v>21</v>
      </c>
      <c r="H203">
        <v>385</v>
      </c>
      <c r="I203" t="str">
        <f>VLOOKUP(B203,товар!$A$1:$C$433,2,FALSE)</f>
        <v>Овощи</v>
      </c>
      <c r="J203" s="20">
        <f t="shared" si="12"/>
        <v>250.48780487804879</v>
      </c>
      <c r="K203" s="21">
        <f t="shared" si="13"/>
        <v>0.16173320350535536</v>
      </c>
      <c r="L203" t="str">
        <f>VLOOKUP(B203,товар!$A$1:$C$433,3,FALSE)</f>
        <v>Гавриш</v>
      </c>
      <c r="M203" s="27">
        <f>VLOOKUP(H203,клиенты!$A$1:$G$435,5,0)</f>
        <v>44753</v>
      </c>
      <c r="N203">
        <f t="shared" si="14"/>
        <v>342</v>
      </c>
      <c r="O203" s="30">
        <f t="shared" ca="1" si="15"/>
        <v>26</v>
      </c>
      <c r="P203" t="str">
        <f>VLOOKUP(H203,клиенты!$A$2:$J$435,7,0)</f>
        <v>Украина</v>
      </c>
    </row>
    <row r="204" spans="1:16" x14ac:dyDescent="0.2">
      <c r="A204">
        <v>203</v>
      </c>
      <c r="B204">
        <v>369</v>
      </c>
      <c r="C204">
        <v>74</v>
      </c>
      <c r="D204">
        <v>1</v>
      </c>
      <c r="E204">
        <v>74</v>
      </c>
      <c r="F204" s="27">
        <v>45208</v>
      </c>
      <c r="G204" t="s">
        <v>18</v>
      </c>
      <c r="H204">
        <v>411</v>
      </c>
      <c r="I204" t="str">
        <f>VLOOKUP(B204,товар!$A$1:$C$433,2,FALSE)</f>
        <v>Молоко</v>
      </c>
      <c r="J204" s="20">
        <f t="shared" si="12"/>
        <v>294.95238095238096</v>
      </c>
      <c r="K204" s="21">
        <f t="shared" si="13"/>
        <v>-0.74911204391346464</v>
      </c>
      <c r="L204" t="str">
        <f>VLOOKUP(B204,товар!$A$1:$C$433,3,FALSE)</f>
        <v>Домик в деревне</v>
      </c>
      <c r="M204" s="27">
        <f>VLOOKUP(H204,клиенты!$A$1:$G$435,5,0)</f>
        <v>44673</v>
      </c>
      <c r="N204">
        <f t="shared" si="14"/>
        <v>535</v>
      </c>
      <c r="O204" s="30">
        <f t="shared" ca="1" si="15"/>
        <v>29</v>
      </c>
      <c r="P204" t="str">
        <f>VLOOKUP(H204,клиенты!$A$2:$J$435,7,0)</f>
        <v>Таджикистан</v>
      </c>
    </row>
    <row r="205" spans="1:16" x14ac:dyDescent="0.2">
      <c r="A205">
        <v>204</v>
      </c>
      <c r="B205">
        <v>361</v>
      </c>
      <c r="C205">
        <v>245</v>
      </c>
      <c r="D205">
        <v>1</v>
      </c>
      <c r="E205">
        <v>245</v>
      </c>
      <c r="F205" s="27">
        <v>45178</v>
      </c>
      <c r="G205" t="s">
        <v>24</v>
      </c>
      <c r="H205">
        <v>259</v>
      </c>
      <c r="I205" t="str">
        <f>VLOOKUP(B205,товар!$A$1:$C$433,2,FALSE)</f>
        <v>Мясо</v>
      </c>
      <c r="J205" s="20">
        <f t="shared" si="12"/>
        <v>271.74545454545455</v>
      </c>
      <c r="K205" s="21">
        <f t="shared" si="13"/>
        <v>-9.8420982202595986E-2</v>
      </c>
      <c r="L205" t="str">
        <f>VLOOKUP(B205,товар!$A$1:$C$433,3,FALSE)</f>
        <v>Сава</v>
      </c>
      <c r="M205" s="27">
        <f>VLOOKUP(H205,клиенты!$A$1:$G$435,5,0)</f>
        <v>44707</v>
      </c>
      <c r="N205">
        <f t="shared" si="14"/>
        <v>471</v>
      </c>
      <c r="O205" s="30">
        <f t="shared" ca="1" si="15"/>
        <v>28</v>
      </c>
      <c r="P205" t="str">
        <f>VLOOKUP(H205,клиенты!$A$2:$J$435,7,0)</f>
        <v>Беларусь</v>
      </c>
    </row>
    <row r="206" spans="1:16" x14ac:dyDescent="0.2">
      <c r="A206">
        <v>205</v>
      </c>
      <c r="B206">
        <v>226</v>
      </c>
      <c r="C206">
        <v>339</v>
      </c>
      <c r="D206">
        <v>4</v>
      </c>
      <c r="E206">
        <v>1356</v>
      </c>
      <c r="F206" s="27">
        <v>45251</v>
      </c>
      <c r="G206" t="s">
        <v>15</v>
      </c>
      <c r="H206">
        <v>337</v>
      </c>
      <c r="I206" t="str">
        <f>VLOOKUP(B206,товар!$A$1:$C$433,2,FALSE)</f>
        <v>Сыр</v>
      </c>
      <c r="J206" s="20">
        <f t="shared" si="12"/>
        <v>262.63492063492066</v>
      </c>
      <c r="K206" s="21">
        <f t="shared" si="13"/>
        <v>0.29076513961078199</v>
      </c>
      <c r="L206" t="str">
        <f>VLOOKUP(B206,товар!$A$1:$C$433,3,FALSE)</f>
        <v>Карат</v>
      </c>
      <c r="M206" s="27">
        <f>VLOOKUP(H206,клиенты!$A$1:$G$435,5,0)</f>
        <v>44875</v>
      </c>
      <c r="N206">
        <f t="shared" si="14"/>
        <v>376</v>
      </c>
      <c r="O206" s="30">
        <f t="shared" ca="1" si="15"/>
        <v>22</v>
      </c>
      <c r="P206" t="str">
        <f>VLOOKUP(H206,клиенты!$A$2:$J$435,7,0)</f>
        <v>Россия</v>
      </c>
    </row>
    <row r="207" spans="1:16" x14ac:dyDescent="0.2">
      <c r="A207">
        <v>206</v>
      </c>
      <c r="B207">
        <v>87</v>
      </c>
      <c r="C207">
        <v>487</v>
      </c>
      <c r="D207">
        <v>1</v>
      </c>
      <c r="E207">
        <v>487</v>
      </c>
      <c r="F207" s="27">
        <v>45019</v>
      </c>
      <c r="G207" t="s">
        <v>17</v>
      </c>
      <c r="H207">
        <v>172</v>
      </c>
      <c r="I207" t="str">
        <f>VLOOKUP(B207,товар!$A$1:$C$433,2,FALSE)</f>
        <v>Кофе</v>
      </c>
      <c r="J207" s="20">
        <f t="shared" si="12"/>
        <v>249.02380952380952</v>
      </c>
      <c r="K207" s="21">
        <f t="shared" si="13"/>
        <v>0.95563629410077455</v>
      </c>
      <c r="L207" t="str">
        <f>VLOOKUP(B207,товар!$A$1:$C$433,3,FALSE)</f>
        <v>Jacobs</v>
      </c>
      <c r="M207" s="27">
        <f>VLOOKUP(H207,клиенты!$A$1:$G$435,5,0)</f>
        <v>44737</v>
      </c>
      <c r="N207">
        <f t="shared" si="14"/>
        <v>282</v>
      </c>
      <c r="O207" s="30">
        <f t="shared" ca="1" si="15"/>
        <v>27</v>
      </c>
      <c r="P207" t="str">
        <f>VLOOKUP(H207,клиенты!$A$2:$J$435,7,0)</f>
        <v>Россия</v>
      </c>
    </row>
    <row r="208" spans="1:16" x14ac:dyDescent="0.2">
      <c r="A208">
        <v>207</v>
      </c>
      <c r="B208">
        <v>376</v>
      </c>
      <c r="C208">
        <v>335</v>
      </c>
      <c r="D208">
        <v>5</v>
      </c>
      <c r="E208">
        <v>1675</v>
      </c>
      <c r="F208" s="27">
        <v>44983</v>
      </c>
      <c r="G208" t="s">
        <v>17</v>
      </c>
      <c r="H208">
        <v>130</v>
      </c>
      <c r="I208" t="str">
        <f>VLOOKUP(B208,товар!$A$1:$C$433,2,FALSE)</f>
        <v>Конфеты</v>
      </c>
      <c r="J208" s="20">
        <f t="shared" si="12"/>
        <v>267.85483870967744</v>
      </c>
      <c r="K208" s="21">
        <f t="shared" si="13"/>
        <v>0.25067742518215197</v>
      </c>
      <c r="L208" t="str">
        <f>VLOOKUP(B208,товар!$A$1:$C$433,3,FALSE)</f>
        <v>Красный Октябрь</v>
      </c>
      <c r="M208" s="27">
        <f>VLOOKUP(H208,клиенты!$A$1:$G$435,5,0)</f>
        <v>44863</v>
      </c>
      <c r="N208">
        <f t="shared" si="14"/>
        <v>120</v>
      </c>
      <c r="O208" s="30">
        <f t="shared" ca="1" si="15"/>
        <v>23</v>
      </c>
      <c r="P208" t="str">
        <f>VLOOKUP(H208,клиенты!$A$2:$J$435,7,0)</f>
        <v>Таджикистан</v>
      </c>
    </row>
    <row r="209" spans="1:16" x14ac:dyDescent="0.2">
      <c r="A209">
        <v>208</v>
      </c>
      <c r="B209">
        <v>255</v>
      </c>
      <c r="C209">
        <v>214</v>
      </c>
      <c r="D209">
        <v>2</v>
      </c>
      <c r="E209">
        <v>428</v>
      </c>
      <c r="F209" s="27">
        <v>45031</v>
      </c>
      <c r="G209" t="s">
        <v>12</v>
      </c>
      <c r="H209">
        <v>354</v>
      </c>
      <c r="I209" t="str">
        <f>VLOOKUP(B209,товар!$A$1:$C$433,2,FALSE)</f>
        <v>Кофе</v>
      </c>
      <c r="J209" s="20">
        <f t="shared" si="12"/>
        <v>249.02380952380952</v>
      </c>
      <c r="K209" s="21">
        <f t="shared" si="13"/>
        <v>-0.14064442107276032</v>
      </c>
      <c r="L209" t="str">
        <f>VLOOKUP(B209,товар!$A$1:$C$433,3,FALSE)</f>
        <v>Nescafe</v>
      </c>
      <c r="M209" s="27">
        <f>VLOOKUP(H209,клиенты!$A$1:$G$435,5,0)</f>
        <v>44811</v>
      </c>
      <c r="N209">
        <f t="shared" si="14"/>
        <v>220</v>
      </c>
      <c r="O209" s="30">
        <f t="shared" ca="1" si="15"/>
        <v>24</v>
      </c>
      <c r="P209" t="str">
        <f>VLOOKUP(H209,клиенты!$A$2:$J$435,7,0)</f>
        <v>Узбекистан</v>
      </c>
    </row>
    <row r="210" spans="1:16" x14ac:dyDescent="0.2">
      <c r="A210">
        <v>209</v>
      </c>
      <c r="B210">
        <v>111</v>
      </c>
      <c r="C210">
        <v>452</v>
      </c>
      <c r="D210">
        <v>4</v>
      </c>
      <c r="E210">
        <v>1808</v>
      </c>
      <c r="F210" s="27">
        <v>44927</v>
      </c>
      <c r="G210" t="s">
        <v>15</v>
      </c>
      <c r="H210">
        <v>329</v>
      </c>
      <c r="I210" t="str">
        <f>VLOOKUP(B210,товар!$A$1:$C$433,2,FALSE)</f>
        <v>Сахар</v>
      </c>
      <c r="J210" s="20">
        <f t="shared" si="12"/>
        <v>252.76271186440678</v>
      </c>
      <c r="K210" s="21">
        <f t="shared" si="13"/>
        <v>0.78823844967478029</v>
      </c>
      <c r="L210" t="str">
        <f>VLOOKUP(B210,товар!$A$1:$C$433,3,FALSE)</f>
        <v>Сладов</v>
      </c>
      <c r="M210" s="27">
        <f>VLOOKUP(H210,клиенты!$A$1:$G$435,5,0)</f>
        <v>44653</v>
      </c>
      <c r="N210">
        <f t="shared" si="14"/>
        <v>274</v>
      </c>
      <c r="O210" s="30">
        <f t="shared" ca="1" si="15"/>
        <v>30</v>
      </c>
      <c r="P210" t="str">
        <f>VLOOKUP(H210,клиенты!$A$2:$J$435,7,0)</f>
        <v>Беларусь</v>
      </c>
    </row>
    <row r="211" spans="1:16" x14ac:dyDescent="0.2">
      <c r="A211">
        <v>210</v>
      </c>
      <c r="B211">
        <v>344</v>
      </c>
      <c r="C211">
        <v>172</v>
      </c>
      <c r="D211">
        <v>5</v>
      </c>
      <c r="E211">
        <v>860</v>
      </c>
      <c r="F211" s="27">
        <v>45092</v>
      </c>
      <c r="G211" t="s">
        <v>18</v>
      </c>
      <c r="H211">
        <v>186</v>
      </c>
      <c r="I211" t="str">
        <f>VLOOKUP(B211,товар!$A$1:$C$433,2,FALSE)</f>
        <v>Сок</v>
      </c>
      <c r="J211" s="20">
        <f t="shared" si="12"/>
        <v>268.60344827586209</v>
      </c>
      <c r="K211" s="21">
        <f t="shared" si="13"/>
        <v>-0.35965081199050009</v>
      </c>
      <c r="L211" t="str">
        <f>VLOOKUP(B211,товар!$A$1:$C$433,3,FALSE)</f>
        <v>Сады Придонья</v>
      </c>
      <c r="M211" s="27">
        <f>VLOOKUP(H211,клиенты!$A$1:$G$435,5,0)</f>
        <v>44914</v>
      </c>
      <c r="N211">
        <f t="shared" si="14"/>
        <v>178</v>
      </c>
      <c r="O211" s="30">
        <f t="shared" ca="1" si="15"/>
        <v>21</v>
      </c>
      <c r="P211" t="str">
        <f>VLOOKUP(H211,клиенты!$A$2:$J$435,7,0)</f>
        <v>Беларусь</v>
      </c>
    </row>
    <row r="212" spans="1:16" x14ac:dyDescent="0.2">
      <c r="A212">
        <v>211</v>
      </c>
      <c r="B212">
        <v>462</v>
      </c>
      <c r="C212">
        <v>104</v>
      </c>
      <c r="D212">
        <v>4</v>
      </c>
      <c r="E212">
        <v>416</v>
      </c>
      <c r="F212" s="27">
        <v>45105</v>
      </c>
      <c r="G212" t="s">
        <v>20</v>
      </c>
      <c r="H212">
        <v>448</v>
      </c>
      <c r="I212" t="str">
        <f>VLOOKUP(B212,товар!$A$1:$C$433,2,FALSE)</f>
        <v>Рис</v>
      </c>
      <c r="J212" s="20">
        <f t="shared" si="12"/>
        <v>258.375</v>
      </c>
      <c r="K212" s="21">
        <f t="shared" si="13"/>
        <v>-0.59748427672955973</v>
      </c>
      <c r="L212" t="str">
        <f>VLOOKUP(B212,товар!$A$1:$C$433,3,FALSE)</f>
        <v>Белый Злат</v>
      </c>
      <c r="M212" s="27">
        <f>VLOOKUP(H212,клиенты!$A$1:$G$435,5,0)</f>
        <v>44770</v>
      </c>
      <c r="N212">
        <f t="shared" si="14"/>
        <v>335</v>
      </c>
      <c r="O212" s="30">
        <f t="shared" ca="1" si="15"/>
        <v>26</v>
      </c>
      <c r="P212" t="str">
        <f>VLOOKUP(H212,клиенты!$A$2:$J$435,7,0)</f>
        <v>Россия</v>
      </c>
    </row>
    <row r="213" spans="1:16" x14ac:dyDescent="0.2">
      <c r="A213">
        <v>212</v>
      </c>
      <c r="B213">
        <v>279</v>
      </c>
      <c r="C213">
        <v>433</v>
      </c>
      <c r="D213">
        <v>4</v>
      </c>
      <c r="E213">
        <v>1732</v>
      </c>
      <c r="F213" s="27">
        <v>45265</v>
      </c>
      <c r="G213" t="s">
        <v>25</v>
      </c>
      <c r="H213">
        <v>377</v>
      </c>
      <c r="I213" t="str">
        <f>VLOOKUP(B213,товар!$A$1:$C$433,2,FALSE)</f>
        <v>Крупа</v>
      </c>
      <c r="J213" s="20">
        <f t="shared" si="12"/>
        <v>255.11627906976744</v>
      </c>
      <c r="K213" s="21">
        <f t="shared" si="13"/>
        <v>0.69726526891522322</v>
      </c>
      <c r="L213" t="str">
        <f>VLOOKUP(B213,товар!$A$1:$C$433,3,FALSE)</f>
        <v>Увелка</v>
      </c>
      <c r="M213" s="27">
        <f>VLOOKUP(H213,клиенты!$A$1:$G$435,5,0)</f>
        <v>44794</v>
      </c>
      <c r="N213">
        <f t="shared" si="14"/>
        <v>471</v>
      </c>
      <c r="O213" s="30">
        <f t="shared" ca="1" si="15"/>
        <v>25</v>
      </c>
      <c r="P213" t="str">
        <f>VLOOKUP(H213,клиенты!$A$2:$J$435,7,0)</f>
        <v>Узбекистан</v>
      </c>
    </row>
    <row r="214" spans="1:16" x14ac:dyDescent="0.2">
      <c r="A214">
        <v>213</v>
      </c>
      <c r="B214">
        <v>322</v>
      </c>
      <c r="C214">
        <v>79</v>
      </c>
      <c r="D214">
        <v>5</v>
      </c>
      <c r="E214">
        <v>395</v>
      </c>
      <c r="F214" s="27">
        <v>45108</v>
      </c>
      <c r="G214" t="s">
        <v>13</v>
      </c>
      <c r="H214">
        <v>316</v>
      </c>
      <c r="I214" t="str">
        <f>VLOOKUP(B214,товар!$A$1:$C$433,2,FALSE)</f>
        <v>Крупа</v>
      </c>
      <c r="J214" s="20">
        <f t="shared" si="12"/>
        <v>255.11627906976744</v>
      </c>
      <c r="K214" s="21">
        <f t="shared" si="13"/>
        <v>-0.69033728350045576</v>
      </c>
      <c r="L214" t="str">
        <f>VLOOKUP(B214,товар!$A$1:$C$433,3,FALSE)</f>
        <v>Увелка</v>
      </c>
      <c r="M214" s="27">
        <f>VLOOKUP(H214,клиенты!$A$1:$G$435,5,0)</f>
        <v>44787</v>
      </c>
      <c r="N214">
        <f t="shared" si="14"/>
        <v>321</v>
      </c>
      <c r="O214" s="30">
        <f t="shared" ca="1" si="15"/>
        <v>25</v>
      </c>
      <c r="P214" t="str">
        <f>VLOOKUP(H214,клиенты!$A$2:$J$435,7,0)</f>
        <v>Таджикистан</v>
      </c>
    </row>
    <row r="215" spans="1:16" x14ac:dyDescent="0.2">
      <c r="A215">
        <v>214</v>
      </c>
      <c r="B215">
        <v>494</v>
      </c>
      <c r="C215">
        <v>181</v>
      </c>
      <c r="D215">
        <v>1</v>
      </c>
      <c r="E215">
        <v>181</v>
      </c>
      <c r="F215" s="27">
        <v>45251</v>
      </c>
      <c r="G215" t="s">
        <v>24</v>
      </c>
      <c r="H215">
        <v>356</v>
      </c>
      <c r="I215" t="str">
        <f>VLOOKUP(B215,товар!$A$1:$C$433,2,FALSE)</f>
        <v>Сыр</v>
      </c>
      <c r="J215" s="20">
        <f t="shared" si="12"/>
        <v>262.63492063492066</v>
      </c>
      <c r="K215" s="21">
        <f t="shared" si="13"/>
        <v>-0.31083041218421381</v>
      </c>
      <c r="L215" t="str">
        <f>VLOOKUP(B215,товар!$A$1:$C$433,3,FALSE)</f>
        <v>Сырная долина</v>
      </c>
      <c r="M215" s="27">
        <f>VLOOKUP(H215,клиенты!$A$1:$G$435,5,0)</f>
        <v>44570</v>
      </c>
      <c r="N215">
        <f t="shared" si="14"/>
        <v>681</v>
      </c>
      <c r="O215" s="30">
        <f t="shared" ca="1" si="15"/>
        <v>32</v>
      </c>
      <c r="P215" t="str">
        <f>VLOOKUP(H215,клиенты!$A$2:$J$435,7,0)</f>
        <v>Таджикистан</v>
      </c>
    </row>
    <row r="216" spans="1:16" x14ac:dyDescent="0.2">
      <c r="A216">
        <v>215</v>
      </c>
      <c r="B216">
        <v>317</v>
      </c>
      <c r="C216">
        <v>196</v>
      </c>
      <c r="D216">
        <v>3</v>
      </c>
      <c r="E216">
        <v>588</v>
      </c>
      <c r="F216" s="27">
        <v>45371</v>
      </c>
      <c r="G216" t="s">
        <v>16</v>
      </c>
      <c r="H216">
        <v>159</v>
      </c>
      <c r="I216" t="str">
        <f>VLOOKUP(B216,товар!$A$1:$C$433,2,FALSE)</f>
        <v>Сок</v>
      </c>
      <c r="J216" s="20">
        <f t="shared" si="12"/>
        <v>268.60344827586209</v>
      </c>
      <c r="K216" s="21">
        <f t="shared" si="13"/>
        <v>-0.27029976250080245</v>
      </c>
      <c r="L216" t="str">
        <f>VLOOKUP(B216,товар!$A$1:$C$433,3,FALSE)</f>
        <v>Фруктовый сад</v>
      </c>
      <c r="M216" s="27">
        <f>VLOOKUP(H216,клиенты!$A$1:$G$435,5,0)</f>
        <v>44686</v>
      </c>
      <c r="N216">
        <f t="shared" si="14"/>
        <v>685</v>
      </c>
      <c r="O216" s="30">
        <f t="shared" ca="1" si="15"/>
        <v>29</v>
      </c>
      <c r="P216" t="str">
        <f>VLOOKUP(H216,клиенты!$A$2:$J$435,7,0)</f>
        <v>Узбекистан</v>
      </c>
    </row>
    <row r="217" spans="1:16" x14ac:dyDescent="0.2">
      <c r="A217">
        <v>216</v>
      </c>
      <c r="B217">
        <v>223</v>
      </c>
      <c r="C217">
        <v>174</v>
      </c>
      <c r="D217">
        <v>1</v>
      </c>
      <c r="E217">
        <v>174</v>
      </c>
      <c r="F217" s="27">
        <v>45022</v>
      </c>
      <c r="G217" t="s">
        <v>10</v>
      </c>
      <c r="H217">
        <v>287</v>
      </c>
      <c r="I217" t="str">
        <f>VLOOKUP(B217,товар!$A$1:$C$433,2,FALSE)</f>
        <v>Чай</v>
      </c>
      <c r="J217" s="20">
        <f t="shared" si="12"/>
        <v>271.18181818181819</v>
      </c>
      <c r="K217" s="21">
        <f t="shared" si="13"/>
        <v>-0.35836406302380153</v>
      </c>
      <c r="L217" t="str">
        <f>VLOOKUP(B217,товар!$A$1:$C$433,3,FALSE)</f>
        <v>Greenfield</v>
      </c>
      <c r="M217" s="27">
        <f>VLOOKUP(H217,клиенты!$A$1:$G$435,5,0)</f>
        <v>44608</v>
      </c>
      <c r="N217">
        <f t="shared" si="14"/>
        <v>414</v>
      </c>
      <c r="O217" s="30">
        <f t="shared" ca="1" si="15"/>
        <v>31</v>
      </c>
      <c r="P217" t="str">
        <f>VLOOKUP(H217,клиенты!$A$2:$J$435,7,0)</f>
        <v>Россия</v>
      </c>
    </row>
    <row r="218" spans="1:16" x14ac:dyDescent="0.2">
      <c r="A218">
        <v>217</v>
      </c>
      <c r="B218">
        <v>25</v>
      </c>
      <c r="C218">
        <v>356</v>
      </c>
      <c r="D218">
        <v>3</v>
      </c>
      <c r="E218">
        <v>1068</v>
      </c>
      <c r="F218" s="27">
        <v>45018</v>
      </c>
      <c r="G218" t="s">
        <v>15</v>
      </c>
      <c r="H218">
        <v>322</v>
      </c>
      <c r="I218" t="str">
        <f>VLOOKUP(B218,товар!$A$1:$C$433,2,FALSE)</f>
        <v>Чипсы</v>
      </c>
      <c r="J218" s="20">
        <f t="shared" si="12"/>
        <v>273.72549019607845</v>
      </c>
      <c r="K218" s="21">
        <f t="shared" si="13"/>
        <v>0.30057306590257871</v>
      </c>
      <c r="L218" t="str">
        <f>VLOOKUP(B218,товар!$A$1:$C$433,3,FALSE)</f>
        <v>Русская картошка</v>
      </c>
      <c r="M218" s="27">
        <f>VLOOKUP(H218,клиенты!$A$1:$G$435,5,0)</f>
        <v>44886</v>
      </c>
      <c r="N218">
        <f t="shared" si="14"/>
        <v>132</v>
      </c>
      <c r="O218" s="30">
        <f t="shared" ca="1" si="15"/>
        <v>22</v>
      </c>
      <c r="P218" t="str">
        <f>VLOOKUP(H218,клиенты!$A$2:$J$435,7,0)</f>
        <v>Украина</v>
      </c>
    </row>
    <row r="219" spans="1:16" x14ac:dyDescent="0.2">
      <c r="A219">
        <v>218</v>
      </c>
      <c r="B219">
        <v>392</v>
      </c>
      <c r="C219">
        <v>125</v>
      </c>
      <c r="D219">
        <v>5</v>
      </c>
      <c r="E219">
        <v>625</v>
      </c>
      <c r="F219" s="27">
        <v>45282</v>
      </c>
      <c r="G219" t="s">
        <v>9</v>
      </c>
      <c r="H219">
        <v>62</v>
      </c>
      <c r="I219" t="str">
        <f>VLOOKUP(B219,товар!$A$1:$C$433,2,FALSE)</f>
        <v>Кофе</v>
      </c>
      <c r="J219" s="20">
        <f t="shared" si="12"/>
        <v>249.02380952380952</v>
      </c>
      <c r="K219" s="21">
        <f t="shared" si="13"/>
        <v>-0.49803996557988339</v>
      </c>
      <c r="L219" t="str">
        <f>VLOOKUP(B219,товар!$A$1:$C$433,3,FALSE)</f>
        <v>Черная Карта</v>
      </c>
      <c r="M219" s="27">
        <f>VLOOKUP(H219,клиенты!$A$1:$G$435,5,0)</f>
        <v>44671</v>
      </c>
      <c r="N219">
        <f t="shared" si="14"/>
        <v>611</v>
      </c>
      <c r="O219" s="30">
        <f t="shared" ca="1" si="15"/>
        <v>29</v>
      </c>
      <c r="P219" t="str">
        <f>VLOOKUP(H219,клиенты!$A$2:$J$435,7,0)</f>
        <v>Россия</v>
      </c>
    </row>
    <row r="220" spans="1:16" x14ac:dyDescent="0.2">
      <c r="A220">
        <v>219</v>
      </c>
      <c r="B220">
        <v>410</v>
      </c>
      <c r="C220">
        <v>228</v>
      </c>
      <c r="D220">
        <v>2</v>
      </c>
      <c r="E220">
        <v>456</v>
      </c>
      <c r="F220" s="27">
        <v>45224</v>
      </c>
      <c r="G220" t="s">
        <v>22</v>
      </c>
      <c r="H220">
        <v>295</v>
      </c>
      <c r="I220" t="str">
        <f>VLOOKUP(B220,товар!$A$1:$C$433,2,FALSE)</f>
        <v>Чипсы</v>
      </c>
      <c r="J220" s="20">
        <f t="shared" si="12"/>
        <v>273.72549019607845</v>
      </c>
      <c r="K220" s="21">
        <f t="shared" si="13"/>
        <v>-0.16704871060171922</v>
      </c>
      <c r="L220" t="str">
        <f>VLOOKUP(B220,товар!$A$1:$C$433,3,FALSE)</f>
        <v>Lay's</v>
      </c>
      <c r="M220" s="27">
        <f>VLOOKUP(H220,клиенты!$A$1:$G$435,5,0)</f>
        <v>44588</v>
      </c>
      <c r="N220">
        <f t="shared" si="14"/>
        <v>636</v>
      </c>
      <c r="O220" s="30">
        <f t="shared" ca="1" si="15"/>
        <v>32</v>
      </c>
      <c r="P220" t="str">
        <f>VLOOKUP(H220,клиенты!$A$2:$J$435,7,0)</f>
        <v>Россия</v>
      </c>
    </row>
    <row r="221" spans="1:16" x14ac:dyDescent="0.2">
      <c r="A221">
        <v>220</v>
      </c>
      <c r="B221">
        <v>498</v>
      </c>
      <c r="C221">
        <v>472</v>
      </c>
      <c r="D221">
        <v>5</v>
      </c>
      <c r="E221">
        <v>2360</v>
      </c>
      <c r="F221" s="27">
        <v>45195</v>
      </c>
      <c r="G221" t="s">
        <v>17</v>
      </c>
      <c r="H221">
        <v>171</v>
      </c>
      <c r="I221" t="str">
        <f>VLOOKUP(B221,товар!$A$1:$C$433,2,FALSE)</f>
        <v>Молоко</v>
      </c>
      <c r="J221" s="20">
        <f t="shared" si="12"/>
        <v>294.95238095238096</v>
      </c>
      <c r="K221" s="21">
        <f t="shared" si="13"/>
        <v>0.60025831449790124</v>
      </c>
      <c r="L221" t="str">
        <f>VLOOKUP(B221,товар!$A$1:$C$433,3,FALSE)</f>
        <v>Домик в деревне</v>
      </c>
      <c r="M221" s="27">
        <f>VLOOKUP(H221,клиенты!$A$1:$G$435,5,0)</f>
        <v>44710</v>
      </c>
      <c r="N221">
        <f t="shared" si="14"/>
        <v>485</v>
      </c>
      <c r="O221" s="30">
        <f t="shared" ca="1" si="15"/>
        <v>28</v>
      </c>
      <c r="P221" t="str">
        <f>VLOOKUP(H221,клиенты!$A$2:$J$435,7,0)</f>
        <v>Россия</v>
      </c>
    </row>
    <row r="222" spans="1:16" x14ac:dyDescent="0.2">
      <c r="A222">
        <v>221</v>
      </c>
      <c r="B222">
        <v>304</v>
      </c>
      <c r="C222">
        <v>163</v>
      </c>
      <c r="D222">
        <v>3</v>
      </c>
      <c r="E222">
        <v>489</v>
      </c>
      <c r="F222" s="27">
        <v>45139</v>
      </c>
      <c r="G222" t="s">
        <v>14</v>
      </c>
      <c r="H222">
        <v>392</v>
      </c>
      <c r="I222" t="str">
        <f>VLOOKUP(B222,товар!$A$1:$C$433,2,FALSE)</f>
        <v>Конфеты</v>
      </c>
      <c r="J222" s="20">
        <f t="shared" si="12"/>
        <v>267.85483870967744</v>
      </c>
      <c r="K222" s="21">
        <f t="shared" si="13"/>
        <v>-0.39146143192629623</v>
      </c>
      <c r="L222" t="str">
        <f>VLOOKUP(B222,товар!$A$1:$C$433,3,FALSE)</f>
        <v>Рот Фронт</v>
      </c>
      <c r="M222" s="27">
        <f>VLOOKUP(H222,клиенты!$A$1:$G$435,5,0)</f>
        <v>44919</v>
      </c>
      <c r="N222">
        <f t="shared" si="14"/>
        <v>220</v>
      </c>
      <c r="O222" s="30">
        <f t="shared" ca="1" si="15"/>
        <v>21</v>
      </c>
      <c r="P222" t="str">
        <f>VLOOKUP(H222,клиенты!$A$2:$J$435,7,0)</f>
        <v>Россия</v>
      </c>
    </row>
    <row r="223" spans="1:16" x14ac:dyDescent="0.2">
      <c r="A223">
        <v>222</v>
      </c>
      <c r="B223">
        <v>333</v>
      </c>
      <c r="C223">
        <v>70</v>
      </c>
      <c r="D223">
        <v>1</v>
      </c>
      <c r="E223">
        <v>70</v>
      </c>
      <c r="F223" s="27">
        <v>45076</v>
      </c>
      <c r="G223" t="s">
        <v>16</v>
      </c>
      <c r="H223">
        <v>229</v>
      </c>
      <c r="I223" t="str">
        <f>VLOOKUP(B223,товар!$A$1:$C$433,2,FALSE)</f>
        <v>Рыба</v>
      </c>
      <c r="J223" s="20">
        <f t="shared" si="12"/>
        <v>258.5128205128205</v>
      </c>
      <c r="K223" s="21">
        <f t="shared" si="13"/>
        <v>-0.72922039277921047</v>
      </c>
      <c r="L223" t="str">
        <f>VLOOKUP(B223,товар!$A$1:$C$433,3,FALSE)</f>
        <v>Санта Бремор</v>
      </c>
      <c r="M223" s="27">
        <f>VLOOKUP(H223,клиенты!$A$1:$G$435,5,0)</f>
        <v>44766</v>
      </c>
      <c r="N223">
        <f t="shared" si="14"/>
        <v>310</v>
      </c>
      <c r="O223" s="30">
        <f t="shared" ca="1" si="15"/>
        <v>26</v>
      </c>
      <c r="P223" t="str">
        <f>VLOOKUP(H223,клиенты!$A$2:$J$435,7,0)</f>
        <v>Беларусь</v>
      </c>
    </row>
    <row r="224" spans="1:16" x14ac:dyDescent="0.2">
      <c r="A224">
        <v>223</v>
      </c>
      <c r="B224">
        <v>207</v>
      </c>
      <c r="C224">
        <v>208</v>
      </c>
      <c r="D224">
        <v>5</v>
      </c>
      <c r="E224">
        <v>1040</v>
      </c>
      <c r="F224" s="27">
        <v>44960</v>
      </c>
      <c r="G224" t="s">
        <v>8</v>
      </c>
      <c r="H224">
        <v>253</v>
      </c>
      <c r="I224" t="str">
        <f>VLOOKUP(B224,товар!$A$1:$C$433,2,FALSE)</f>
        <v>Сахар</v>
      </c>
      <c r="J224" s="20">
        <f t="shared" si="12"/>
        <v>252.76271186440678</v>
      </c>
      <c r="K224" s="21">
        <f t="shared" si="13"/>
        <v>-0.17709381076912767</v>
      </c>
      <c r="L224" t="str">
        <f>VLOOKUP(B224,товар!$A$1:$C$433,3,FALSE)</f>
        <v>Агросахар</v>
      </c>
      <c r="M224" s="27">
        <f>VLOOKUP(H224,клиенты!$A$1:$G$435,5,0)</f>
        <v>44750</v>
      </c>
      <c r="N224">
        <f t="shared" si="14"/>
        <v>210</v>
      </c>
      <c r="O224" s="30">
        <f t="shared" ca="1" si="15"/>
        <v>26</v>
      </c>
      <c r="P224" t="str">
        <f>VLOOKUP(H224,клиенты!$A$2:$J$435,7,0)</f>
        <v>Беларусь</v>
      </c>
    </row>
    <row r="225" spans="1:16" x14ac:dyDescent="0.2">
      <c r="A225">
        <v>224</v>
      </c>
      <c r="B225">
        <v>348</v>
      </c>
      <c r="C225">
        <v>417</v>
      </c>
      <c r="D225">
        <v>4</v>
      </c>
      <c r="E225">
        <v>1668</v>
      </c>
      <c r="F225" s="27">
        <v>45005</v>
      </c>
      <c r="G225" t="s">
        <v>18</v>
      </c>
      <c r="H225">
        <v>235</v>
      </c>
      <c r="I225" t="str">
        <f>VLOOKUP(B225,товар!$A$1:$C$433,2,FALSE)</f>
        <v>Чипсы</v>
      </c>
      <c r="J225" s="20">
        <f t="shared" si="12"/>
        <v>273.72549019607845</v>
      </c>
      <c r="K225" s="21">
        <f t="shared" si="13"/>
        <v>0.52342406876790815</v>
      </c>
      <c r="L225" t="str">
        <f>VLOOKUP(B225,товар!$A$1:$C$433,3,FALSE)</f>
        <v>Estrella</v>
      </c>
      <c r="M225" s="27">
        <f>VLOOKUP(H225,клиенты!$A$1:$G$435,5,0)</f>
        <v>44635</v>
      </c>
      <c r="N225">
        <f t="shared" si="14"/>
        <v>370</v>
      </c>
      <c r="O225" s="30">
        <f t="shared" ca="1" si="15"/>
        <v>30</v>
      </c>
      <c r="P225" t="str">
        <f>VLOOKUP(H225,клиенты!$A$2:$J$435,7,0)</f>
        <v>Узбекистан</v>
      </c>
    </row>
    <row r="226" spans="1:16" x14ac:dyDescent="0.2">
      <c r="A226">
        <v>225</v>
      </c>
      <c r="B226">
        <v>4</v>
      </c>
      <c r="C226">
        <v>198</v>
      </c>
      <c r="D226">
        <v>5</v>
      </c>
      <c r="E226">
        <v>990</v>
      </c>
      <c r="F226" s="27">
        <v>45351</v>
      </c>
      <c r="G226" t="s">
        <v>8</v>
      </c>
      <c r="H226">
        <v>156</v>
      </c>
      <c r="I226" t="str">
        <f>VLOOKUP(B226,товар!$A$1:$C$433,2,FALSE)</f>
        <v>Рис</v>
      </c>
      <c r="J226" s="20">
        <f t="shared" si="12"/>
        <v>258.375</v>
      </c>
      <c r="K226" s="21">
        <f t="shared" si="13"/>
        <v>-0.23367198838896952</v>
      </c>
      <c r="L226" t="str">
        <f>VLOOKUP(B226,товар!$A$1:$C$433,3,FALSE)</f>
        <v>Белый Злат</v>
      </c>
      <c r="M226" s="27">
        <f>VLOOKUP(H226,клиенты!$A$1:$G$435,5,0)</f>
        <v>44905</v>
      </c>
      <c r="N226">
        <f t="shared" si="14"/>
        <v>446</v>
      </c>
      <c r="O226" s="30">
        <f t="shared" ca="1" si="15"/>
        <v>21</v>
      </c>
      <c r="P226" t="str">
        <f>VLOOKUP(H226,клиенты!$A$2:$J$435,7,0)</f>
        <v>Украина</v>
      </c>
    </row>
    <row r="227" spans="1:16" x14ac:dyDescent="0.2">
      <c r="A227">
        <v>226</v>
      </c>
      <c r="B227">
        <v>317</v>
      </c>
      <c r="C227">
        <v>196</v>
      </c>
      <c r="D227">
        <v>2</v>
      </c>
      <c r="E227">
        <v>392</v>
      </c>
      <c r="F227" s="27">
        <v>45430</v>
      </c>
      <c r="G227" t="s">
        <v>22</v>
      </c>
      <c r="H227">
        <v>327</v>
      </c>
      <c r="I227" t="str">
        <f>VLOOKUP(B227,товар!$A$1:$C$433,2,FALSE)</f>
        <v>Сок</v>
      </c>
      <c r="J227" s="20">
        <f t="shared" si="12"/>
        <v>268.60344827586209</v>
      </c>
      <c r="K227" s="21">
        <f t="shared" si="13"/>
        <v>-0.27029976250080245</v>
      </c>
      <c r="L227" t="str">
        <f>VLOOKUP(B227,товар!$A$1:$C$433,3,FALSE)</f>
        <v>Фруктовый сад</v>
      </c>
      <c r="M227" s="27">
        <f>VLOOKUP(H227,клиенты!$A$1:$G$435,5,0)</f>
        <v>44565</v>
      </c>
      <c r="N227">
        <f t="shared" si="14"/>
        <v>865</v>
      </c>
      <c r="O227" s="30">
        <f t="shared" ca="1" si="15"/>
        <v>33</v>
      </c>
      <c r="P227" t="str">
        <f>VLOOKUP(H227,клиенты!$A$2:$J$435,7,0)</f>
        <v>Таджикистан</v>
      </c>
    </row>
    <row r="228" spans="1:16" x14ac:dyDescent="0.2">
      <c r="A228">
        <v>227</v>
      </c>
      <c r="B228">
        <v>131</v>
      </c>
      <c r="C228">
        <v>376</v>
      </c>
      <c r="D228">
        <v>1</v>
      </c>
      <c r="E228">
        <v>376</v>
      </c>
      <c r="F228" s="27">
        <v>45427</v>
      </c>
      <c r="G228" t="s">
        <v>17</v>
      </c>
      <c r="H228">
        <v>275</v>
      </c>
      <c r="I228" t="str">
        <f>VLOOKUP(B228,товар!$A$1:$C$433,2,FALSE)</f>
        <v>Сок</v>
      </c>
      <c r="J228" s="20">
        <f t="shared" si="12"/>
        <v>268.60344827586209</v>
      </c>
      <c r="K228" s="21">
        <f t="shared" si="13"/>
        <v>0.39983310867193</v>
      </c>
      <c r="L228" t="str">
        <f>VLOOKUP(B228,товар!$A$1:$C$433,3,FALSE)</f>
        <v>Сады Придонья</v>
      </c>
      <c r="M228" s="27">
        <f>VLOOKUP(H228,клиенты!$A$1:$G$435,5,0)</f>
        <v>44651</v>
      </c>
      <c r="N228">
        <f t="shared" si="14"/>
        <v>776</v>
      </c>
      <c r="O228" s="30">
        <f t="shared" ca="1" si="15"/>
        <v>30</v>
      </c>
      <c r="P228" t="str">
        <f>VLOOKUP(H228,клиенты!$A$2:$J$435,7,0)</f>
        <v>Таджикистан</v>
      </c>
    </row>
    <row r="229" spans="1:16" x14ac:dyDescent="0.2">
      <c r="A229">
        <v>228</v>
      </c>
      <c r="B229">
        <v>96</v>
      </c>
      <c r="C229">
        <v>362</v>
      </c>
      <c r="D229">
        <v>4</v>
      </c>
      <c r="E229">
        <v>1448</v>
      </c>
      <c r="F229" s="27">
        <v>45398</v>
      </c>
      <c r="G229" t="s">
        <v>9</v>
      </c>
      <c r="H229">
        <v>330</v>
      </c>
      <c r="I229" t="str">
        <f>VLOOKUP(B229,товар!$A$1:$C$433,2,FALSE)</f>
        <v>Соль</v>
      </c>
      <c r="J229" s="20">
        <f t="shared" si="12"/>
        <v>264.8679245283019</v>
      </c>
      <c r="K229" s="21">
        <f t="shared" si="13"/>
        <v>0.36671890582704081</v>
      </c>
      <c r="L229" t="str">
        <f>VLOOKUP(B229,товар!$A$1:$C$433,3,FALSE)</f>
        <v>Салта</v>
      </c>
      <c r="M229" s="27">
        <f>VLOOKUP(H229,клиенты!$A$1:$G$435,5,0)</f>
        <v>44815</v>
      </c>
      <c r="N229">
        <f t="shared" si="14"/>
        <v>583</v>
      </c>
      <c r="O229" s="30">
        <f t="shared" ca="1" si="15"/>
        <v>24</v>
      </c>
      <c r="P229" t="str">
        <f>VLOOKUP(H229,клиенты!$A$2:$J$435,7,0)</f>
        <v>Узбекистан</v>
      </c>
    </row>
    <row r="230" spans="1:16" x14ac:dyDescent="0.2">
      <c r="A230">
        <v>229</v>
      </c>
      <c r="B230">
        <v>311</v>
      </c>
      <c r="C230">
        <v>345</v>
      </c>
      <c r="D230">
        <v>5</v>
      </c>
      <c r="E230">
        <v>1725</v>
      </c>
      <c r="F230" s="27">
        <v>45421</v>
      </c>
      <c r="G230" t="s">
        <v>23</v>
      </c>
      <c r="H230">
        <v>177</v>
      </c>
      <c r="I230" t="str">
        <f>VLOOKUP(B230,товар!$A$1:$C$433,2,FALSE)</f>
        <v>Макароны</v>
      </c>
      <c r="J230" s="20">
        <f t="shared" si="12"/>
        <v>265.47674418604652</v>
      </c>
      <c r="K230" s="21">
        <f t="shared" si="13"/>
        <v>0.29954885900748973</v>
      </c>
      <c r="L230" t="str">
        <f>VLOOKUP(B230,товар!$A$1:$C$433,3,FALSE)</f>
        <v>Паста Зара</v>
      </c>
      <c r="M230" s="27">
        <f>VLOOKUP(H230,клиенты!$A$1:$G$435,5,0)</f>
        <v>44857</v>
      </c>
      <c r="N230">
        <f t="shared" si="14"/>
        <v>564</v>
      </c>
      <c r="O230" s="30">
        <f t="shared" ca="1" si="15"/>
        <v>23</v>
      </c>
      <c r="P230" t="str">
        <f>VLOOKUP(H230,клиенты!$A$2:$J$435,7,0)</f>
        <v>Таджикистан</v>
      </c>
    </row>
    <row r="231" spans="1:16" x14ac:dyDescent="0.2">
      <c r="A231">
        <v>230</v>
      </c>
      <c r="B231">
        <v>268</v>
      </c>
      <c r="C231">
        <v>81</v>
      </c>
      <c r="D231">
        <v>3</v>
      </c>
      <c r="E231">
        <v>243</v>
      </c>
      <c r="F231" s="27">
        <v>45106</v>
      </c>
      <c r="G231" t="s">
        <v>25</v>
      </c>
      <c r="H231">
        <v>407</v>
      </c>
      <c r="I231" t="str">
        <f>VLOOKUP(B231,товар!$A$1:$C$433,2,FALSE)</f>
        <v>Рис</v>
      </c>
      <c r="J231" s="20">
        <f t="shared" si="12"/>
        <v>258.375</v>
      </c>
      <c r="K231" s="21">
        <f t="shared" si="13"/>
        <v>-0.68650217706821481</v>
      </c>
      <c r="L231" t="str">
        <f>VLOOKUP(B231,товар!$A$1:$C$433,3,FALSE)</f>
        <v>Мистраль</v>
      </c>
      <c r="M231" s="27">
        <f>VLOOKUP(H231,клиенты!$A$1:$G$435,5,0)</f>
        <v>44621</v>
      </c>
      <c r="N231">
        <f t="shared" si="14"/>
        <v>485</v>
      </c>
      <c r="O231" s="30">
        <f t="shared" ca="1" si="15"/>
        <v>31</v>
      </c>
      <c r="P231" t="str">
        <f>VLOOKUP(H231,клиенты!$A$2:$J$435,7,0)</f>
        <v>Беларусь</v>
      </c>
    </row>
    <row r="232" spans="1:16" x14ac:dyDescent="0.2">
      <c r="A232">
        <v>231</v>
      </c>
      <c r="B232">
        <v>495</v>
      </c>
      <c r="C232">
        <v>97</v>
      </c>
      <c r="D232">
        <v>4</v>
      </c>
      <c r="E232">
        <v>388</v>
      </c>
      <c r="F232" s="27">
        <v>45409</v>
      </c>
      <c r="G232" t="s">
        <v>12</v>
      </c>
      <c r="H232">
        <v>181</v>
      </c>
      <c r="I232" t="str">
        <f>VLOOKUP(B232,товар!$A$1:$C$433,2,FALSE)</f>
        <v>Чай</v>
      </c>
      <c r="J232" s="20">
        <f t="shared" si="12"/>
        <v>271.18181818181819</v>
      </c>
      <c r="K232" s="21">
        <f t="shared" si="13"/>
        <v>-0.64230640295005026</v>
      </c>
      <c r="L232" t="str">
        <f>VLOOKUP(B232,товар!$A$1:$C$433,3,FALSE)</f>
        <v>Greenfield</v>
      </c>
      <c r="M232" s="27">
        <f>VLOOKUP(H232,клиенты!$A$1:$G$435,5,0)</f>
        <v>44568</v>
      </c>
      <c r="N232">
        <f t="shared" si="14"/>
        <v>841</v>
      </c>
      <c r="O232" s="30">
        <f t="shared" ca="1" si="15"/>
        <v>32</v>
      </c>
      <c r="P232" t="str">
        <f>VLOOKUP(H232,клиенты!$A$2:$J$435,7,0)</f>
        <v>Украина</v>
      </c>
    </row>
    <row r="233" spans="1:16" x14ac:dyDescent="0.2">
      <c r="A233">
        <v>232</v>
      </c>
      <c r="B233">
        <v>436</v>
      </c>
      <c r="C233">
        <v>184</v>
      </c>
      <c r="D233">
        <v>4</v>
      </c>
      <c r="E233">
        <v>736</v>
      </c>
      <c r="F233" s="27">
        <v>45147</v>
      </c>
      <c r="G233" t="s">
        <v>10</v>
      </c>
      <c r="H233">
        <v>166</v>
      </c>
      <c r="I233" t="str">
        <f>VLOOKUP(B233,товар!$A$1:$C$433,2,FALSE)</f>
        <v>Овощи</v>
      </c>
      <c r="J233" s="20">
        <f t="shared" si="12"/>
        <v>250.48780487804879</v>
      </c>
      <c r="K233" s="21">
        <f t="shared" si="13"/>
        <v>-0.26543330087633887</v>
      </c>
      <c r="L233" t="str">
        <f>VLOOKUP(B233,товар!$A$1:$C$433,3,FALSE)</f>
        <v>Гавриш</v>
      </c>
      <c r="M233" s="27">
        <f>VLOOKUP(H233,клиенты!$A$1:$G$435,5,0)</f>
        <v>44796</v>
      </c>
      <c r="N233">
        <f t="shared" si="14"/>
        <v>351</v>
      </c>
      <c r="O233" s="30">
        <f t="shared" ca="1" si="15"/>
        <v>25</v>
      </c>
      <c r="P233" t="str">
        <f>VLOOKUP(H233,клиенты!$A$2:$J$435,7,0)</f>
        <v>Узбекистан</v>
      </c>
    </row>
    <row r="234" spans="1:16" x14ac:dyDescent="0.2">
      <c r="A234">
        <v>233</v>
      </c>
      <c r="B234">
        <v>358</v>
      </c>
      <c r="C234">
        <v>172</v>
      </c>
      <c r="D234">
        <v>1</v>
      </c>
      <c r="E234">
        <v>172</v>
      </c>
      <c r="F234" s="27">
        <v>45379</v>
      </c>
      <c r="G234" t="s">
        <v>23</v>
      </c>
      <c r="H234">
        <v>478</v>
      </c>
      <c r="I234" t="str">
        <f>VLOOKUP(B234,товар!$A$1:$C$433,2,FALSE)</f>
        <v>Конфеты</v>
      </c>
      <c r="J234" s="20">
        <f t="shared" si="12"/>
        <v>267.85483870967744</v>
      </c>
      <c r="K234" s="21">
        <f t="shared" si="13"/>
        <v>-0.3578611428915518</v>
      </c>
      <c r="L234" t="str">
        <f>VLOOKUP(B234,товар!$A$1:$C$433,3,FALSE)</f>
        <v>Славянка</v>
      </c>
      <c r="M234" s="27">
        <f>VLOOKUP(H234,клиенты!$A$1:$G$435,5,0)</f>
        <v>44726</v>
      </c>
      <c r="N234">
        <f t="shared" si="14"/>
        <v>653</v>
      </c>
      <c r="O234" s="30">
        <f t="shared" ca="1" si="15"/>
        <v>27</v>
      </c>
      <c r="P234" t="str">
        <f>VLOOKUP(H234,клиенты!$A$2:$J$435,7,0)</f>
        <v>Украина</v>
      </c>
    </row>
    <row r="235" spans="1:16" x14ac:dyDescent="0.2">
      <c r="A235">
        <v>234</v>
      </c>
      <c r="B235">
        <v>160</v>
      </c>
      <c r="C235">
        <v>288</v>
      </c>
      <c r="D235">
        <v>2</v>
      </c>
      <c r="E235">
        <v>576</v>
      </c>
      <c r="F235" s="27">
        <v>44996</v>
      </c>
      <c r="G235" t="s">
        <v>18</v>
      </c>
      <c r="H235">
        <v>429</v>
      </c>
      <c r="I235" t="str">
        <f>VLOOKUP(B235,товар!$A$1:$C$433,2,FALSE)</f>
        <v>Крупа</v>
      </c>
      <c r="J235" s="20">
        <f t="shared" si="12"/>
        <v>255.11627906976744</v>
      </c>
      <c r="K235" s="21">
        <f t="shared" si="13"/>
        <v>0.12889699179580671</v>
      </c>
      <c r="L235" t="str">
        <f>VLOOKUP(B235,товар!$A$1:$C$433,3,FALSE)</f>
        <v>Мистраль</v>
      </c>
      <c r="M235" s="27">
        <f>VLOOKUP(H235,клиенты!$A$1:$G$435,5,0)</f>
        <v>44625</v>
      </c>
      <c r="N235">
        <f t="shared" si="14"/>
        <v>371</v>
      </c>
      <c r="O235" s="30">
        <f t="shared" ca="1" si="15"/>
        <v>31</v>
      </c>
      <c r="P235" t="str">
        <f>VLOOKUP(H235,клиенты!$A$2:$J$435,7,0)</f>
        <v>Таджикистан</v>
      </c>
    </row>
    <row r="236" spans="1:16" x14ac:dyDescent="0.2">
      <c r="A236">
        <v>235</v>
      </c>
      <c r="B236">
        <v>23</v>
      </c>
      <c r="C236">
        <v>174</v>
      </c>
      <c r="D236">
        <v>3</v>
      </c>
      <c r="E236">
        <v>522</v>
      </c>
      <c r="F236" s="27">
        <v>45396</v>
      </c>
      <c r="G236" t="s">
        <v>21</v>
      </c>
      <c r="H236">
        <v>181</v>
      </c>
      <c r="I236" t="str">
        <f>VLOOKUP(B236,товар!$A$1:$C$433,2,FALSE)</f>
        <v>Рыба</v>
      </c>
      <c r="J236" s="20">
        <f t="shared" si="12"/>
        <v>258.5128205128205</v>
      </c>
      <c r="K236" s="21">
        <f t="shared" si="13"/>
        <v>-0.32691926205118027</v>
      </c>
      <c r="L236" t="str">
        <f>VLOOKUP(B236,товар!$A$1:$C$433,3,FALSE)</f>
        <v>Санта Бремор</v>
      </c>
      <c r="M236" s="27">
        <f>VLOOKUP(H236,клиенты!$A$1:$G$435,5,0)</f>
        <v>44568</v>
      </c>
      <c r="N236">
        <f t="shared" si="14"/>
        <v>828</v>
      </c>
      <c r="O236" s="30">
        <f t="shared" ca="1" si="15"/>
        <v>32</v>
      </c>
      <c r="P236" t="str">
        <f>VLOOKUP(H236,клиенты!$A$2:$J$435,7,0)</f>
        <v>Украина</v>
      </c>
    </row>
    <row r="237" spans="1:16" x14ac:dyDescent="0.2">
      <c r="A237">
        <v>236</v>
      </c>
      <c r="B237">
        <v>49</v>
      </c>
      <c r="C237">
        <v>292</v>
      </c>
      <c r="D237">
        <v>3</v>
      </c>
      <c r="E237">
        <v>876</v>
      </c>
      <c r="F237" s="27">
        <v>45059</v>
      </c>
      <c r="G237" t="s">
        <v>9</v>
      </c>
      <c r="H237">
        <v>431</v>
      </c>
      <c r="I237" t="str">
        <f>VLOOKUP(B237,товар!$A$1:$C$433,2,FALSE)</f>
        <v>Рис</v>
      </c>
      <c r="J237" s="20">
        <f t="shared" si="12"/>
        <v>258.375</v>
      </c>
      <c r="K237" s="21">
        <f t="shared" si="13"/>
        <v>0.1301402999516208</v>
      </c>
      <c r="L237" t="str">
        <f>VLOOKUP(B237,товар!$A$1:$C$433,3,FALSE)</f>
        <v>Агро-Альянс</v>
      </c>
      <c r="M237" s="27">
        <f>VLOOKUP(H237,клиенты!$A$1:$G$435,5,0)</f>
        <v>44623</v>
      </c>
      <c r="N237">
        <f t="shared" si="14"/>
        <v>436</v>
      </c>
      <c r="O237" s="30">
        <f t="shared" ca="1" si="15"/>
        <v>31</v>
      </c>
      <c r="P237" t="str">
        <f>VLOOKUP(H237,клиенты!$A$2:$J$435,7,0)</f>
        <v>Россия</v>
      </c>
    </row>
    <row r="238" spans="1:16" x14ac:dyDescent="0.2">
      <c r="A238">
        <v>237</v>
      </c>
      <c r="B238">
        <v>485</v>
      </c>
      <c r="C238">
        <v>243</v>
      </c>
      <c r="D238">
        <v>3</v>
      </c>
      <c r="E238">
        <v>729</v>
      </c>
      <c r="F238" s="27">
        <v>44987</v>
      </c>
      <c r="G238" t="s">
        <v>21</v>
      </c>
      <c r="H238">
        <v>34</v>
      </c>
      <c r="I238" t="str">
        <f>VLOOKUP(B238,товар!$A$1:$C$433,2,FALSE)</f>
        <v>Макароны</v>
      </c>
      <c r="J238" s="20">
        <f t="shared" si="12"/>
        <v>265.47674418604652</v>
      </c>
      <c r="K238" s="21">
        <f t="shared" si="13"/>
        <v>-8.4665586264289772E-2</v>
      </c>
      <c r="L238" t="str">
        <f>VLOOKUP(B238,товар!$A$1:$C$433,3,FALSE)</f>
        <v>Борилла</v>
      </c>
      <c r="M238" s="27">
        <f>VLOOKUP(H238,клиенты!$A$1:$G$435,5,0)</f>
        <v>44654</v>
      </c>
      <c r="N238">
        <f t="shared" si="14"/>
        <v>333</v>
      </c>
      <c r="O238" s="30">
        <f t="shared" ca="1" si="15"/>
        <v>30</v>
      </c>
      <c r="P238" t="str">
        <f>VLOOKUP(H238,клиенты!$A$2:$J$435,7,0)</f>
        <v>Таджикистан</v>
      </c>
    </row>
    <row r="239" spans="1:16" x14ac:dyDescent="0.2">
      <c r="A239">
        <v>238</v>
      </c>
      <c r="B239">
        <v>131</v>
      </c>
      <c r="C239">
        <v>382</v>
      </c>
      <c r="D239">
        <v>5</v>
      </c>
      <c r="E239">
        <v>1910</v>
      </c>
      <c r="F239" s="27">
        <v>45365</v>
      </c>
      <c r="G239" t="s">
        <v>13</v>
      </c>
      <c r="H239">
        <v>147</v>
      </c>
      <c r="I239" t="str">
        <f>VLOOKUP(B239,товар!$A$1:$C$433,2,FALSE)</f>
        <v>Сок</v>
      </c>
      <c r="J239" s="20">
        <f t="shared" si="12"/>
        <v>268.60344827586209</v>
      </c>
      <c r="K239" s="21">
        <f t="shared" si="13"/>
        <v>0.42217087104435436</v>
      </c>
      <c r="L239" t="str">
        <f>VLOOKUP(B239,товар!$A$1:$C$433,3,FALSE)</f>
        <v>Сады Придонья</v>
      </c>
      <c r="M239" s="27">
        <f>VLOOKUP(H239,клиенты!$A$1:$G$435,5,0)</f>
        <v>44827</v>
      </c>
      <c r="N239">
        <f t="shared" si="14"/>
        <v>538</v>
      </c>
      <c r="O239" s="30">
        <f t="shared" ca="1" si="15"/>
        <v>24</v>
      </c>
      <c r="P239" t="str">
        <f>VLOOKUP(H239,клиенты!$A$2:$J$435,7,0)</f>
        <v>Россия</v>
      </c>
    </row>
    <row r="240" spans="1:16" x14ac:dyDescent="0.2">
      <c r="A240">
        <v>239</v>
      </c>
      <c r="B240">
        <v>270</v>
      </c>
      <c r="C240">
        <v>308</v>
      </c>
      <c r="D240">
        <v>1</v>
      </c>
      <c r="E240">
        <v>308</v>
      </c>
      <c r="F240" s="27">
        <v>45322</v>
      </c>
      <c r="G240" t="s">
        <v>9</v>
      </c>
      <c r="H240">
        <v>496</v>
      </c>
      <c r="I240" t="str">
        <f>VLOOKUP(B240,товар!$A$1:$C$433,2,FALSE)</f>
        <v>Соль</v>
      </c>
      <c r="J240" s="20">
        <f t="shared" si="12"/>
        <v>264.8679245283019</v>
      </c>
      <c r="K240" s="21">
        <f t="shared" si="13"/>
        <v>0.16284370993018937</v>
      </c>
      <c r="L240" t="str">
        <f>VLOOKUP(B240,товар!$A$1:$C$433,3,FALSE)</f>
        <v>Славянская</v>
      </c>
      <c r="M240" s="27">
        <f>VLOOKUP(H240,клиенты!$A$1:$G$435,5,0)</f>
        <v>44867</v>
      </c>
      <c r="N240">
        <f t="shared" si="14"/>
        <v>455</v>
      </c>
      <c r="O240" s="30">
        <f t="shared" ca="1" si="15"/>
        <v>23</v>
      </c>
      <c r="P240" t="str">
        <f>VLOOKUP(H240,клиенты!$A$2:$J$435,7,0)</f>
        <v>Украина</v>
      </c>
    </row>
    <row r="241" spans="1:16" x14ac:dyDescent="0.2">
      <c r="A241">
        <v>240</v>
      </c>
      <c r="B241">
        <v>345</v>
      </c>
      <c r="C241">
        <v>357</v>
      </c>
      <c r="D241">
        <v>4</v>
      </c>
      <c r="E241">
        <v>1428</v>
      </c>
      <c r="F241" s="27">
        <v>45057</v>
      </c>
      <c r="G241" t="s">
        <v>22</v>
      </c>
      <c r="H241">
        <v>202</v>
      </c>
      <c r="I241" t="str">
        <f>VLOOKUP(B241,товар!$A$1:$C$433,2,FALSE)</f>
        <v>Конфеты</v>
      </c>
      <c r="J241" s="20">
        <f t="shared" si="12"/>
        <v>267.85483870967744</v>
      </c>
      <c r="K241" s="21">
        <f t="shared" si="13"/>
        <v>0.33281146504486059</v>
      </c>
      <c r="L241" t="str">
        <f>VLOOKUP(B241,товар!$A$1:$C$433,3,FALSE)</f>
        <v>Рот Фронт</v>
      </c>
      <c r="M241" s="27">
        <f>VLOOKUP(H241,клиенты!$A$1:$G$435,5,0)</f>
        <v>44766</v>
      </c>
      <c r="N241">
        <f t="shared" si="14"/>
        <v>291</v>
      </c>
      <c r="O241" s="30">
        <f t="shared" ca="1" si="15"/>
        <v>26</v>
      </c>
      <c r="P241" t="str">
        <f>VLOOKUP(H241,клиенты!$A$2:$J$435,7,0)</f>
        <v>Беларусь</v>
      </c>
    </row>
    <row r="242" spans="1:16" x14ac:dyDescent="0.2">
      <c r="A242">
        <v>241</v>
      </c>
      <c r="B242">
        <v>40</v>
      </c>
      <c r="C242">
        <v>82</v>
      </c>
      <c r="D242">
        <v>1</v>
      </c>
      <c r="E242">
        <v>82</v>
      </c>
      <c r="F242" s="27">
        <v>45011</v>
      </c>
      <c r="G242" t="s">
        <v>12</v>
      </c>
      <c r="H242">
        <v>312</v>
      </c>
      <c r="I242" t="str">
        <f>VLOOKUP(B242,товар!$A$1:$C$433,2,FALSE)</f>
        <v>Колбаса</v>
      </c>
      <c r="J242" s="20">
        <f t="shared" si="12"/>
        <v>286.92307692307691</v>
      </c>
      <c r="K242" s="21">
        <f t="shared" si="13"/>
        <v>-0.71420911528150133</v>
      </c>
      <c r="L242" t="str">
        <f>VLOOKUP(B242,товар!$A$1:$C$433,3,FALSE)</f>
        <v>Микоян</v>
      </c>
      <c r="M242" s="27">
        <f>VLOOKUP(H242,клиенты!$A$1:$G$435,5,0)</f>
        <v>44886</v>
      </c>
      <c r="N242">
        <f t="shared" si="14"/>
        <v>125</v>
      </c>
      <c r="O242" s="30">
        <f t="shared" ca="1" si="15"/>
        <v>22</v>
      </c>
      <c r="P242" t="str">
        <f>VLOOKUP(H242,клиенты!$A$2:$J$435,7,0)</f>
        <v>Россия</v>
      </c>
    </row>
    <row r="243" spans="1:16" x14ac:dyDescent="0.2">
      <c r="A243">
        <v>242</v>
      </c>
      <c r="B243">
        <v>275</v>
      </c>
      <c r="C243">
        <v>219</v>
      </c>
      <c r="D243">
        <v>1</v>
      </c>
      <c r="E243">
        <v>219</v>
      </c>
      <c r="F243" s="27">
        <v>45028</v>
      </c>
      <c r="G243" t="s">
        <v>24</v>
      </c>
      <c r="H243">
        <v>41</v>
      </c>
      <c r="I243" t="str">
        <f>VLOOKUP(B243,товар!$A$1:$C$433,2,FALSE)</f>
        <v>Сыр</v>
      </c>
      <c r="J243" s="20">
        <f t="shared" si="12"/>
        <v>262.63492063492066</v>
      </c>
      <c r="K243" s="21">
        <f t="shared" si="13"/>
        <v>-0.16614287441073383</v>
      </c>
      <c r="L243" t="str">
        <f>VLOOKUP(B243,товар!$A$1:$C$433,3,FALSE)</f>
        <v>Сырная долина</v>
      </c>
      <c r="M243" s="27">
        <f>VLOOKUP(H243,клиенты!$A$1:$G$435,5,0)</f>
        <v>44842</v>
      </c>
      <c r="N243">
        <f t="shared" si="14"/>
        <v>186</v>
      </c>
      <c r="O243" s="30">
        <f t="shared" ca="1" si="15"/>
        <v>23</v>
      </c>
      <c r="P243" t="str">
        <f>VLOOKUP(H243,клиенты!$A$2:$J$435,7,0)</f>
        <v>Россия</v>
      </c>
    </row>
    <row r="244" spans="1:16" x14ac:dyDescent="0.2">
      <c r="A244">
        <v>243</v>
      </c>
      <c r="B244">
        <v>205</v>
      </c>
      <c r="C244">
        <v>117</v>
      </c>
      <c r="D244">
        <v>5</v>
      </c>
      <c r="E244">
        <v>585</v>
      </c>
      <c r="F244" s="27">
        <v>45006</v>
      </c>
      <c r="G244" t="s">
        <v>27</v>
      </c>
      <c r="H244">
        <v>389</v>
      </c>
      <c r="I244" t="str">
        <f>VLOOKUP(B244,товар!$A$1:$C$433,2,FALSE)</f>
        <v>Макароны</v>
      </c>
      <c r="J244" s="20">
        <f t="shared" si="12"/>
        <v>265.47674418604652</v>
      </c>
      <c r="K244" s="21">
        <f t="shared" si="13"/>
        <v>-0.559283430423547</v>
      </c>
      <c r="L244" t="str">
        <f>VLOOKUP(B244,товар!$A$1:$C$433,3,FALSE)</f>
        <v>Борилла</v>
      </c>
      <c r="M244" s="27">
        <f>VLOOKUP(H244,клиенты!$A$1:$G$435,5,0)</f>
        <v>44876</v>
      </c>
      <c r="N244">
        <f t="shared" si="14"/>
        <v>130</v>
      </c>
      <c r="O244" s="30">
        <f t="shared" ca="1" si="15"/>
        <v>22</v>
      </c>
      <c r="P244" t="str">
        <f>VLOOKUP(H244,клиенты!$A$2:$J$435,7,0)</f>
        <v>Россия</v>
      </c>
    </row>
    <row r="245" spans="1:16" x14ac:dyDescent="0.2">
      <c r="A245">
        <v>244</v>
      </c>
      <c r="B245">
        <v>219</v>
      </c>
      <c r="C245">
        <v>474</v>
      </c>
      <c r="D245">
        <v>5</v>
      </c>
      <c r="E245">
        <v>2370</v>
      </c>
      <c r="F245" s="27">
        <v>45300</v>
      </c>
      <c r="G245" t="s">
        <v>18</v>
      </c>
      <c r="H245">
        <v>24</v>
      </c>
      <c r="I245" t="str">
        <f>VLOOKUP(B245,товар!$A$1:$C$433,2,FALSE)</f>
        <v>Йогурт</v>
      </c>
      <c r="J245" s="20">
        <f t="shared" si="12"/>
        <v>263.25423728813558</v>
      </c>
      <c r="K245" s="21">
        <f t="shared" si="13"/>
        <v>0.80054081895441676</v>
      </c>
      <c r="L245" t="str">
        <f>VLOOKUP(B245,товар!$A$1:$C$433,3,FALSE)</f>
        <v>Чудо</v>
      </c>
      <c r="M245" s="27">
        <f>VLOOKUP(H245,клиенты!$A$1:$G$435,5,0)</f>
        <v>44609</v>
      </c>
      <c r="N245">
        <f t="shared" si="14"/>
        <v>691</v>
      </c>
      <c r="O245" s="30">
        <f t="shared" ca="1" si="15"/>
        <v>31</v>
      </c>
      <c r="P245" t="str">
        <f>VLOOKUP(H245,клиенты!$A$2:$J$435,7,0)</f>
        <v>Узбекистан</v>
      </c>
    </row>
    <row r="246" spans="1:16" x14ac:dyDescent="0.2">
      <c r="A246">
        <v>245</v>
      </c>
      <c r="B246">
        <v>425</v>
      </c>
      <c r="C246">
        <v>334</v>
      </c>
      <c r="D246">
        <v>2</v>
      </c>
      <c r="E246">
        <v>668</v>
      </c>
      <c r="F246" s="27">
        <v>45187</v>
      </c>
      <c r="G246" t="s">
        <v>15</v>
      </c>
      <c r="H246">
        <v>25</v>
      </c>
      <c r="I246" t="str">
        <f>VLOOKUP(B246,товар!$A$1:$C$433,2,FALSE)</f>
        <v>Соль</v>
      </c>
      <c r="J246" s="20">
        <f t="shared" si="12"/>
        <v>264.8679245283019</v>
      </c>
      <c r="K246" s="21">
        <f t="shared" si="13"/>
        <v>0.2610058412879328</v>
      </c>
      <c r="L246" t="str">
        <f>VLOOKUP(B246,товар!$A$1:$C$433,3,FALSE)</f>
        <v>Экстра</v>
      </c>
      <c r="M246" s="27">
        <f>VLOOKUP(H246,клиенты!$A$1:$G$435,5,0)</f>
        <v>44582</v>
      </c>
      <c r="N246">
        <f t="shared" si="14"/>
        <v>605</v>
      </c>
      <c r="O246" s="30">
        <f t="shared" ca="1" si="15"/>
        <v>32</v>
      </c>
      <c r="P246" t="str">
        <f>VLOOKUP(H246,клиенты!$A$2:$J$435,7,0)</f>
        <v>Таджикистан</v>
      </c>
    </row>
    <row r="247" spans="1:16" x14ac:dyDescent="0.2">
      <c r="A247">
        <v>246</v>
      </c>
      <c r="B247">
        <v>452</v>
      </c>
      <c r="C247">
        <v>220</v>
      </c>
      <c r="D247">
        <v>5</v>
      </c>
      <c r="E247">
        <v>1100</v>
      </c>
      <c r="F247" s="27">
        <v>44951</v>
      </c>
      <c r="G247" t="s">
        <v>12</v>
      </c>
      <c r="H247">
        <v>411</v>
      </c>
      <c r="I247" t="str">
        <f>VLOOKUP(B247,товар!$A$1:$C$433,2,FALSE)</f>
        <v>Фрукты</v>
      </c>
      <c r="J247" s="20">
        <f t="shared" si="12"/>
        <v>274.16279069767444</v>
      </c>
      <c r="K247" s="21">
        <f t="shared" si="13"/>
        <v>-0.19755704470268898</v>
      </c>
      <c r="L247" t="str">
        <f>VLOOKUP(B247,товар!$A$1:$C$433,3,FALSE)</f>
        <v>Экзотик</v>
      </c>
      <c r="M247" s="27">
        <f>VLOOKUP(H247,клиенты!$A$1:$G$435,5,0)</f>
        <v>44673</v>
      </c>
      <c r="N247">
        <f t="shared" si="14"/>
        <v>278</v>
      </c>
      <c r="O247" s="30">
        <f t="shared" ca="1" si="15"/>
        <v>29</v>
      </c>
      <c r="P247" t="str">
        <f>VLOOKUP(H247,клиенты!$A$2:$J$435,7,0)</f>
        <v>Таджикистан</v>
      </c>
    </row>
    <row r="248" spans="1:16" x14ac:dyDescent="0.2">
      <c r="A248">
        <v>247</v>
      </c>
      <c r="B248">
        <v>285</v>
      </c>
      <c r="C248">
        <v>282</v>
      </c>
      <c r="D248">
        <v>5</v>
      </c>
      <c r="E248">
        <v>1410</v>
      </c>
      <c r="F248" s="27">
        <v>45405</v>
      </c>
      <c r="G248" t="s">
        <v>24</v>
      </c>
      <c r="H248">
        <v>106</v>
      </c>
      <c r="I248" t="str">
        <f>VLOOKUP(B248,товар!$A$1:$C$433,2,FALSE)</f>
        <v>Макароны</v>
      </c>
      <c r="J248" s="20">
        <f t="shared" si="12"/>
        <v>265.47674418604652</v>
      </c>
      <c r="K248" s="21">
        <f t="shared" si="13"/>
        <v>6.2239936927861228E-2</v>
      </c>
      <c r="L248" t="str">
        <f>VLOOKUP(B248,товар!$A$1:$C$433,3,FALSE)</f>
        <v>Паста Зара</v>
      </c>
      <c r="M248" s="27">
        <f>VLOOKUP(H248,клиенты!$A$1:$G$435,5,0)</f>
        <v>44858</v>
      </c>
      <c r="N248">
        <f t="shared" si="14"/>
        <v>547</v>
      </c>
      <c r="O248" s="30">
        <f t="shared" ca="1" si="15"/>
        <v>23</v>
      </c>
      <c r="P248" t="str">
        <f>VLOOKUP(H248,клиенты!$A$2:$J$435,7,0)</f>
        <v>Украина</v>
      </c>
    </row>
    <row r="249" spans="1:16" x14ac:dyDescent="0.2">
      <c r="A249">
        <v>248</v>
      </c>
      <c r="B249">
        <v>435</v>
      </c>
      <c r="C249">
        <v>499</v>
      </c>
      <c r="D249">
        <v>5</v>
      </c>
      <c r="E249">
        <v>2495</v>
      </c>
      <c r="F249" s="27">
        <v>44942</v>
      </c>
      <c r="G249" t="s">
        <v>12</v>
      </c>
      <c r="H249">
        <v>175</v>
      </c>
      <c r="I249" t="str">
        <f>VLOOKUP(B249,товар!$A$1:$C$433,2,FALSE)</f>
        <v>Мясо</v>
      </c>
      <c r="J249" s="20">
        <f t="shared" si="12"/>
        <v>271.74545454545455</v>
      </c>
      <c r="K249" s="21">
        <f t="shared" si="13"/>
        <v>0.83627726482001874</v>
      </c>
      <c r="L249" t="str">
        <f>VLOOKUP(B249,товар!$A$1:$C$433,3,FALSE)</f>
        <v>Снежана</v>
      </c>
      <c r="M249" s="27">
        <f>VLOOKUP(H249,клиенты!$A$1:$G$435,5,0)</f>
        <v>44565</v>
      </c>
      <c r="N249">
        <f t="shared" si="14"/>
        <v>377</v>
      </c>
      <c r="O249" s="30">
        <f t="shared" ca="1" si="15"/>
        <v>33</v>
      </c>
      <c r="P249" t="str">
        <f>VLOOKUP(H249,клиенты!$A$2:$J$435,7,0)</f>
        <v>Россия</v>
      </c>
    </row>
    <row r="250" spans="1:16" x14ac:dyDescent="0.2">
      <c r="A250">
        <v>249</v>
      </c>
      <c r="B250">
        <v>26</v>
      </c>
      <c r="C250">
        <v>170</v>
      </c>
      <c r="D250">
        <v>1</v>
      </c>
      <c r="E250">
        <v>170</v>
      </c>
      <c r="F250" s="27">
        <v>45139</v>
      </c>
      <c r="G250" t="s">
        <v>25</v>
      </c>
      <c r="H250">
        <v>286</v>
      </c>
      <c r="I250" t="str">
        <f>VLOOKUP(B250,товар!$A$1:$C$433,2,FALSE)</f>
        <v>Мясо</v>
      </c>
      <c r="J250" s="20">
        <f t="shared" si="12"/>
        <v>271.74545454545455</v>
      </c>
      <c r="K250" s="21">
        <f t="shared" si="13"/>
        <v>-0.37441455907935239</v>
      </c>
      <c r="L250" t="str">
        <f>VLOOKUP(B250,товар!$A$1:$C$433,3,FALSE)</f>
        <v>Сава</v>
      </c>
      <c r="M250" s="27">
        <f>VLOOKUP(H250,клиенты!$A$1:$G$435,5,0)</f>
        <v>44563</v>
      </c>
      <c r="N250">
        <f t="shared" si="14"/>
        <v>576</v>
      </c>
      <c r="O250" s="30">
        <f t="shared" ca="1" si="15"/>
        <v>33</v>
      </c>
      <c r="P250" t="str">
        <f>VLOOKUP(H250,клиенты!$A$2:$J$435,7,0)</f>
        <v>Таджикистан</v>
      </c>
    </row>
    <row r="251" spans="1:16" x14ac:dyDescent="0.2">
      <c r="A251">
        <v>250</v>
      </c>
      <c r="B251">
        <v>157</v>
      </c>
      <c r="C251">
        <v>52</v>
      </c>
      <c r="D251">
        <v>1</v>
      </c>
      <c r="E251">
        <v>52</v>
      </c>
      <c r="F251" s="27">
        <v>44961</v>
      </c>
      <c r="G251" t="s">
        <v>8</v>
      </c>
      <c r="H251">
        <v>249</v>
      </c>
      <c r="I251" t="str">
        <f>VLOOKUP(B251,товар!$A$1:$C$433,2,FALSE)</f>
        <v>Сыр</v>
      </c>
      <c r="J251" s="20">
        <f t="shared" si="12"/>
        <v>262.63492063492066</v>
      </c>
      <c r="K251" s="21">
        <f t="shared" si="13"/>
        <v>-0.80200652725734312</v>
      </c>
      <c r="L251" t="str">
        <f>VLOOKUP(B251,товар!$A$1:$C$433,3,FALSE)</f>
        <v>President</v>
      </c>
      <c r="M251" s="27">
        <f>VLOOKUP(H251,клиенты!$A$1:$G$435,5,0)</f>
        <v>44781</v>
      </c>
      <c r="N251">
        <f t="shared" si="14"/>
        <v>180</v>
      </c>
      <c r="O251" s="30">
        <f t="shared" ca="1" si="15"/>
        <v>25</v>
      </c>
      <c r="P251" t="str">
        <f>VLOOKUP(H251,клиенты!$A$2:$J$435,7,0)</f>
        <v>Россия</v>
      </c>
    </row>
    <row r="252" spans="1:16" x14ac:dyDescent="0.2">
      <c r="A252">
        <v>251</v>
      </c>
      <c r="B252">
        <v>273</v>
      </c>
      <c r="C252">
        <v>156</v>
      </c>
      <c r="D252">
        <v>5</v>
      </c>
      <c r="E252">
        <v>780</v>
      </c>
      <c r="F252" s="27">
        <v>45029</v>
      </c>
      <c r="G252" t="s">
        <v>23</v>
      </c>
      <c r="H252">
        <v>168</v>
      </c>
      <c r="I252" t="str">
        <f>VLOOKUP(B252,товар!$A$1:$C$433,2,FALSE)</f>
        <v>Конфеты</v>
      </c>
      <c r="J252" s="20">
        <f t="shared" si="12"/>
        <v>267.85483870967744</v>
      </c>
      <c r="K252" s="21">
        <f t="shared" si="13"/>
        <v>-0.41759499006443068</v>
      </c>
      <c r="L252" t="str">
        <f>VLOOKUP(B252,товар!$A$1:$C$433,3,FALSE)</f>
        <v>Красный Октябрь</v>
      </c>
      <c r="M252" s="27">
        <f>VLOOKUP(H252,клиенты!$A$1:$G$435,5,0)</f>
        <v>44706</v>
      </c>
      <c r="N252">
        <f t="shared" si="14"/>
        <v>323</v>
      </c>
      <c r="O252" s="30">
        <f t="shared" ca="1" si="15"/>
        <v>28</v>
      </c>
      <c r="P252" t="str">
        <f>VLOOKUP(H252,клиенты!$A$2:$J$435,7,0)</f>
        <v>Узбекистан</v>
      </c>
    </row>
    <row r="253" spans="1:16" x14ac:dyDescent="0.2">
      <c r="A253">
        <v>252</v>
      </c>
      <c r="B253">
        <v>340</v>
      </c>
      <c r="C253">
        <v>450</v>
      </c>
      <c r="D253">
        <v>3</v>
      </c>
      <c r="E253">
        <v>1350</v>
      </c>
      <c r="F253" s="27">
        <v>44933</v>
      </c>
      <c r="G253" t="s">
        <v>15</v>
      </c>
      <c r="H253">
        <v>121</v>
      </c>
      <c r="I253" t="str">
        <f>VLOOKUP(B253,товар!$A$1:$C$433,2,FALSE)</f>
        <v>Сыр</v>
      </c>
      <c r="J253" s="20">
        <f t="shared" si="12"/>
        <v>262.63492063492066</v>
      </c>
      <c r="K253" s="21">
        <f t="shared" si="13"/>
        <v>0.71340505258068387</v>
      </c>
      <c r="L253" t="str">
        <f>VLOOKUP(B253,товар!$A$1:$C$433,3,FALSE)</f>
        <v>Карат</v>
      </c>
      <c r="M253" s="27">
        <f>VLOOKUP(H253,клиенты!$A$1:$G$435,5,0)</f>
        <v>44763</v>
      </c>
      <c r="N253">
        <f t="shared" si="14"/>
        <v>170</v>
      </c>
      <c r="O253" s="30">
        <f t="shared" ca="1" si="15"/>
        <v>26</v>
      </c>
      <c r="P253" t="str">
        <f>VLOOKUP(H253,клиенты!$A$2:$J$435,7,0)</f>
        <v>Россия</v>
      </c>
    </row>
    <row r="254" spans="1:16" x14ac:dyDescent="0.2">
      <c r="A254">
        <v>253</v>
      </c>
      <c r="B254">
        <v>34</v>
      </c>
      <c r="C254">
        <v>366</v>
      </c>
      <c r="D254">
        <v>4</v>
      </c>
      <c r="E254">
        <v>1464</v>
      </c>
      <c r="F254" s="27">
        <v>45264</v>
      </c>
      <c r="G254" t="s">
        <v>14</v>
      </c>
      <c r="H254">
        <v>259</v>
      </c>
      <c r="I254" t="str">
        <f>VLOOKUP(B254,товар!$A$1:$C$433,2,FALSE)</f>
        <v>Крупа</v>
      </c>
      <c r="J254" s="20">
        <f t="shared" si="12"/>
        <v>255.11627906976744</v>
      </c>
      <c r="K254" s="21">
        <f t="shared" si="13"/>
        <v>0.4346399270738377</v>
      </c>
      <c r="L254" t="str">
        <f>VLOOKUP(B254,товар!$A$1:$C$433,3,FALSE)</f>
        <v>Ярмарка</v>
      </c>
      <c r="M254" s="27">
        <f>VLOOKUP(H254,клиенты!$A$1:$G$435,5,0)</f>
        <v>44707</v>
      </c>
      <c r="N254">
        <f t="shared" si="14"/>
        <v>557</v>
      </c>
      <c r="O254" s="30">
        <f t="shared" ca="1" si="15"/>
        <v>28</v>
      </c>
      <c r="P254" t="str">
        <f>VLOOKUP(H254,клиенты!$A$2:$J$435,7,0)</f>
        <v>Беларусь</v>
      </c>
    </row>
    <row r="255" spans="1:16" x14ac:dyDescent="0.2">
      <c r="A255">
        <v>254</v>
      </c>
      <c r="B255">
        <v>296</v>
      </c>
      <c r="C255">
        <v>210</v>
      </c>
      <c r="D255">
        <v>1</v>
      </c>
      <c r="E255">
        <v>210</v>
      </c>
      <c r="F255" s="27">
        <v>45010</v>
      </c>
      <c r="G255" t="s">
        <v>9</v>
      </c>
      <c r="H255">
        <v>255</v>
      </c>
      <c r="I255" t="str">
        <f>VLOOKUP(B255,товар!$A$1:$C$433,2,FALSE)</f>
        <v>Крупа</v>
      </c>
      <c r="J255" s="20">
        <f t="shared" si="12"/>
        <v>255.11627906976744</v>
      </c>
      <c r="K255" s="21">
        <f t="shared" si="13"/>
        <v>-0.17684594348222427</v>
      </c>
      <c r="L255" t="str">
        <f>VLOOKUP(B255,товар!$A$1:$C$433,3,FALSE)</f>
        <v>Мистраль</v>
      </c>
      <c r="M255" s="27">
        <f>VLOOKUP(H255,клиенты!$A$1:$G$435,5,0)</f>
        <v>44793</v>
      </c>
      <c r="N255">
        <f t="shared" si="14"/>
        <v>217</v>
      </c>
      <c r="O255" s="30">
        <f t="shared" ca="1" si="15"/>
        <v>25</v>
      </c>
      <c r="P255" t="str">
        <f>VLOOKUP(H255,клиенты!$A$2:$J$435,7,0)</f>
        <v>Украина</v>
      </c>
    </row>
    <row r="256" spans="1:16" x14ac:dyDescent="0.2">
      <c r="A256">
        <v>255</v>
      </c>
      <c r="B256">
        <v>116</v>
      </c>
      <c r="C256">
        <v>379</v>
      </c>
      <c r="D256">
        <v>4</v>
      </c>
      <c r="E256">
        <v>1516</v>
      </c>
      <c r="F256" s="27">
        <v>45261</v>
      </c>
      <c r="G256" t="s">
        <v>22</v>
      </c>
      <c r="H256">
        <v>405</v>
      </c>
      <c r="I256" t="str">
        <f>VLOOKUP(B256,товар!$A$1:$C$433,2,FALSE)</f>
        <v>Соль</v>
      </c>
      <c r="J256" s="20">
        <f t="shared" si="12"/>
        <v>264.8679245283019</v>
      </c>
      <c r="K256" s="21">
        <f t="shared" si="13"/>
        <v>0.43090183786864222</v>
      </c>
      <c r="L256" t="str">
        <f>VLOOKUP(B256,товар!$A$1:$C$433,3,FALSE)</f>
        <v>Экстра</v>
      </c>
      <c r="M256" s="27">
        <f>VLOOKUP(H256,клиенты!$A$1:$G$435,5,0)</f>
        <v>44798</v>
      </c>
      <c r="N256">
        <f t="shared" si="14"/>
        <v>463</v>
      </c>
      <c r="O256" s="30">
        <f t="shared" ca="1" si="15"/>
        <v>25</v>
      </c>
      <c r="P256" t="str">
        <f>VLOOKUP(H256,клиенты!$A$2:$J$435,7,0)</f>
        <v>Украина</v>
      </c>
    </row>
    <row r="257" spans="1:16" x14ac:dyDescent="0.2">
      <c r="A257">
        <v>256</v>
      </c>
      <c r="B257">
        <v>117</v>
      </c>
      <c r="C257">
        <v>102</v>
      </c>
      <c r="D257">
        <v>4</v>
      </c>
      <c r="E257">
        <v>408</v>
      </c>
      <c r="F257" s="27">
        <v>45329</v>
      </c>
      <c r="G257" t="s">
        <v>24</v>
      </c>
      <c r="H257">
        <v>376</v>
      </c>
      <c r="I257" t="str">
        <f>VLOOKUP(B257,товар!$A$1:$C$433,2,FALSE)</f>
        <v>Макароны</v>
      </c>
      <c r="J257" s="20">
        <f t="shared" si="12"/>
        <v>265.47674418604652</v>
      </c>
      <c r="K257" s="21">
        <f t="shared" si="13"/>
        <v>-0.61578555472822039</v>
      </c>
      <c r="L257" t="str">
        <f>VLOOKUP(B257,товар!$A$1:$C$433,3,FALSE)</f>
        <v>Роллтон</v>
      </c>
      <c r="M257" s="27">
        <f>VLOOKUP(H257,клиенты!$A$1:$G$435,5,0)</f>
        <v>44730</v>
      </c>
      <c r="N257">
        <f t="shared" si="14"/>
        <v>599</v>
      </c>
      <c r="O257" s="30">
        <f t="shared" ca="1" si="15"/>
        <v>27</v>
      </c>
      <c r="P257" t="str">
        <f>VLOOKUP(H257,клиенты!$A$2:$J$435,7,0)</f>
        <v>Беларусь</v>
      </c>
    </row>
    <row r="258" spans="1:16" x14ac:dyDescent="0.2">
      <c r="A258">
        <v>257</v>
      </c>
      <c r="B258">
        <v>239</v>
      </c>
      <c r="C258">
        <v>380</v>
      </c>
      <c r="D258">
        <v>5</v>
      </c>
      <c r="E258">
        <v>1900</v>
      </c>
      <c r="F258" s="27">
        <v>45129</v>
      </c>
      <c r="G258" t="s">
        <v>8</v>
      </c>
      <c r="H258">
        <v>489</v>
      </c>
      <c r="I258" t="str">
        <f>VLOOKUP(B258,товар!$A$1:$C$433,2,FALSE)</f>
        <v>Йогурт</v>
      </c>
      <c r="J258" s="20">
        <f t="shared" ref="J258:J321" si="16">AVERAGEIF($I$2:$I$1001,I258,$C$2:$C$1001)</f>
        <v>263.25423728813558</v>
      </c>
      <c r="K258" s="21">
        <f t="shared" ref="K258:K321" si="17">C258/J258-1</f>
        <v>0.44347154262168442</v>
      </c>
      <c r="L258" t="str">
        <f>VLOOKUP(B258,товар!$A$1:$C$433,3,FALSE)</f>
        <v>Эрманн</v>
      </c>
      <c r="M258" s="27">
        <f>VLOOKUP(H258,клиенты!$A$1:$G$435,5,0)</f>
        <v>44587</v>
      </c>
      <c r="N258">
        <f t="shared" ref="N258:N321" si="18">F258-M258</f>
        <v>542</v>
      </c>
      <c r="O258" s="30">
        <f t="shared" ref="O258:O321" ca="1" si="19">DATEDIF(M258,TODAY(),"m")</f>
        <v>32</v>
      </c>
      <c r="P258" t="str">
        <f>VLOOKUP(H258,клиенты!$A$2:$J$435,7,0)</f>
        <v>Россия</v>
      </c>
    </row>
    <row r="259" spans="1:16" x14ac:dyDescent="0.2">
      <c r="A259">
        <v>258</v>
      </c>
      <c r="B259">
        <v>201</v>
      </c>
      <c r="C259">
        <v>355</v>
      </c>
      <c r="D259">
        <v>5</v>
      </c>
      <c r="E259">
        <v>1775</v>
      </c>
      <c r="F259" s="27">
        <v>45343</v>
      </c>
      <c r="G259" t="s">
        <v>19</v>
      </c>
      <c r="H259">
        <v>483</v>
      </c>
      <c r="I259" t="str">
        <f>VLOOKUP(B259,товар!$A$1:$C$433,2,FALSE)</f>
        <v>Печенье</v>
      </c>
      <c r="J259" s="20">
        <f t="shared" si="16"/>
        <v>283.468085106383</v>
      </c>
      <c r="K259" s="21">
        <f t="shared" si="17"/>
        <v>0.25234556781505657</v>
      </c>
      <c r="L259" t="str">
        <f>VLOOKUP(B259,товар!$A$1:$C$433,3,FALSE)</f>
        <v>Белогорье</v>
      </c>
      <c r="M259" s="27">
        <f>VLOOKUP(H259,клиенты!$A$1:$G$435,5,0)</f>
        <v>44855</v>
      </c>
      <c r="N259">
        <f t="shared" si="18"/>
        <v>488</v>
      </c>
      <c r="O259" s="30">
        <f t="shared" ca="1" si="19"/>
        <v>23</v>
      </c>
      <c r="P259" t="str">
        <f>VLOOKUP(H259,клиенты!$A$2:$J$435,7,0)</f>
        <v>Россия</v>
      </c>
    </row>
    <row r="260" spans="1:16" x14ac:dyDescent="0.2">
      <c r="A260">
        <v>259</v>
      </c>
      <c r="B260">
        <v>377</v>
      </c>
      <c r="C260">
        <v>403</v>
      </c>
      <c r="D260">
        <v>4</v>
      </c>
      <c r="E260">
        <v>1612</v>
      </c>
      <c r="F260" s="27">
        <v>45337</v>
      </c>
      <c r="G260" t="s">
        <v>24</v>
      </c>
      <c r="H260">
        <v>107</v>
      </c>
      <c r="I260" t="str">
        <f>VLOOKUP(B260,товар!$A$1:$C$433,2,FALSE)</f>
        <v>Колбаса</v>
      </c>
      <c r="J260" s="20">
        <f t="shared" si="16"/>
        <v>286.92307692307691</v>
      </c>
      <c r="K260" s="21">
        <f t="shared" si="17"/>
        <v>0.40455764075067036</v>
      </c>
      <c r="L260" t="str">
        <f>VLOOKUP(B260,товар!$A$1:$C$433,3,FALSE)</f>
        <v>Окраина</v>
      </c>
      <c r="M260" s="27">
        <f>VLOOKUP(H260,клиенты!$A$1:$G$435,5,0)</f>
        <v>44744</v>
      </c>
      <c r="N260">
        <f t="shared" si="18"/>
        <v>593</v>
      </c>
      <c r="O260" s="30">
        <f t="shared" ca="1" si="19"/>
        <v>27</v>
      </c>
      <c r="P260" t="str">
        <f>VLOOKUP(H260,клиенты!$A$2:$J$435,7,0)</f>
        <v>Таджикистан</v>
      </c>
    </row>
    <row r="261" spans="1:16" x14ac:dyDescent="0.2">
      <c r="A261">
        <v>260</v>
      </c>
      <c r="B261">
        <v>485</v>
      </c>
      <c r="C261">
        <v>101</v>
      </c>
      <c r="D261">
        <v>1</v>
      </c>
      <c r="E261">
        <v>101</v>
      </c>
      <c r="F261" s="27">
        <v>45331</v>
      </c>
      <c r="G261" t="s">
        <v>21</v>
      </c>
      <c r="H261">
        <v>51</v>
      </c>
      <c r="I261" t="str">
        <f>VLOOKUP(B261,товар!$A$1:$C$433,2,FALSE)</f>
        <v>Макароны</v>
      </c>
      <c r="J261" s="20">
        <f t="shared" si="16"/>
        <v>265.47674418604652</v>
      </c>
      <c r="K261" s="21">
        <f t="shared" si="17"/>
        <v>-0.61955236301519867</v>
      </c>
      <c r="L261" t="str">
        <f>VLOOKUP(B261,товар!$A$1:$C$433,3,FALSE)</f>
        <v>Борилла</v>
      </c>
      <c r="M261" s="27">
        <f>VLOOKUP(H261,клиенты!$A$1:$G$435,5,0)</f>
        <v>44605</v>
      </c>
      <c r="N261">
        <f t="shared" si="18"/>
        <v>726</v>
      </c>
      <c r="O261" s="30">
        <f t="shared" ca="1" si="19"/>
        <v>31</v>
      </c>
      <c r="P261" t="str">
        <f>VLOOKUP(H261,клиенты!$A$2:$J$435,7,0)</f>
        <v>Узбекистан</v>
      </c>
    </row>
    <row r="262" spans="1:16" x14ac:dyDescent="0.2">
      <c r="A262">
        <v>261</v>
      </c>
      <c r="B262">
        <v>251</v>
      </c>
      <c r="C262">
        <v>294</v>
      </c>
      <c r="D262">
        <v>1</v>
      </c>
      <c r="E262">
        <v>294</v>
      </c>
      <c r="F262" s="27">
        <v>45082</v>
      </c>
      <c r="G262" t="s">
        <v>12</v>
      </c>
      <c r="H262">
        <v>47</v>
      </c>
      <c r="I262" t="str">
        <f>VLOOKUP(B262,товар!$A$1:$C$433,2,FALSE)</f>
        <v>Овощи</v>
      </c>
      <c r="J262" s="20">
        <f t="shared" si="16"/>
        <v>250.48780487804879</v>
      </c>
      <c r="K262" s="21">
        <f t="shared" si="17"/>
        <v>0.17370983446932819</v>
      </c>
      <c r="L262" t="str">
        <f>VLOOKUP(B262,товар!$A$1:$C$433,3,FALSE)</f>
        <v>Гавриш</v>
      </c>
      <c r="M262" s="27">
        <f>VLOOKUP(H262,клиенты!$A$1:$G$435,5,0)</f>
        <v>44693</v>
      </c>
      <c r="N262">
        <f t="shared" si="18"/>
        <v>389</v>
      </c>
      <c r="O262" s="30">
        <f t="shared" ca="1" si="19"/>
        <v>28</v>
      </c>
      <c r="P262" t="str">
        <f>VLOOKUP(H262,клиенты!$A$2:$J$435,7,0)</f>
        <v>Беларусь</v>
      </c>
    </row>
    <row r="263" spans="1:16" x14ac:dyDescent="0.2">
      <c r="A263">
        <v>262</v>
      </c>
      <c r="B263">
        <v>409</v>
      </c>
      <c r="C263">
        <v>299</v>
      </c>
      <c r="D263">
        <v>1</v>
      </c>
      <c r="E263">
        <v>299</v>
      </c>
      <c r="F263" s="27">
        <v>45361</v>
      </c>
      <c r="G263" t="s">
        <v>10</v>
      </c>
      <c r="H263">
        <v>411</v>
      </c>
      <c r="I263" t="str">
        <f>VLOOKUP(B263,товар!$A$1:$C$433,2,FALSE)</f>
        <v>Фрукты</v>
      </c>
      <c r="J263" s="20">
        <f t="shared" si="16"/>
        <v>274.16279069767444</v>
      </c>
      <c r="K263" s="21">
        <f t="shared" si="17"/>
        <v>9.0592925608618202E-2</v>
      </c>
      <c r="L263" t="str">
        <f>VLOOKUP(B263,товар!$A$1:$C$433,3,FALSE)</f>
        <v>Фруктовый Рай</v>
      </c>
      <c r="M263" s="27">
        <f>VLOOKUP(H263,клиенты!$A$1:$G$435,5,0)</f>
        <v>44673</v>
      </c>
      <c r="N263">
        <f t="shared" si="18"/>
        <v>688</v>
      </c>
      <c r="O263" s="30">
        <f t="shared" ca="1" si="19"/>
        <v>29</v>
      </c>
      <c r="P263" t="str">
        <f>VLOOKUP(H263,клиенты!$A$2:$J$435,7,0)</f>
        <v>Таджикистан</v>
      </c>
    </row>
    <row r="264" spans="1:16" x14ac:dyDescent="0.2">
      <c r="A264">
        <v>263</v>
      </c>
      <c r="B264">
        <v>422</v>
      </c>
      <c r="C264">
        <v>349</v>
      </c>
      <c r="D264">
        <v>2</v>
      </c>
      <c r="E264">
        <v>698</v>
      </c>
      <c r="F264" s="27">
        <v>45045</v>
      </c>
      <c r="G264" t="s">
        <v>18</v>
      </c>
      <c r="H264">
        <v>160</v>
      </c>
      <c r="I264" t="str">
        <f>VLOOKUP(B264,товар!$A$1:$C$433,2,FALSE)</f>
        <v>Кофе</v>
      </c>
      <c r="J264" s="20">
        <f t="shared" si="16"/>
        <v>249.02380952380952</v>
      </c>
      <c r="K264" s="21">
        <f t="shared" si="17"/>
        <v>0.40147241610096573</v>
      </c>
      <c r="L264" t="str">
        <f>VLOOKUP(B264,товар!$A$1:$C$433,3,FALSE)</f>
        <v>Nescafe</v>
      </c>
      <c r="M264" s="27">
        <f>VLOOKUP(H264,клиенты!$A$1:$G$435,5,0)</f>
        <v>44649</v>
      </c>
      <c r="N264">
        <f t="shared" si="18"/>
        <v>396</v>
      </c>
      <c r="O264" s="30">
        <f t="shared" ca="1" si="19"/>
        <v>30</v>
      </c>
      <c r="P264" t="str">
        <f>VLOOKUP(H264,клиенты!$A$2:$J$435,7,0)</f>
        <v>Узбекистан</v>
      </c>
    </row>
    <row r="265" spans="1:16" x14ac:dyDescent="0.2">
      <c r="A265">
        <v>264</v>
      </c>
      <c r="B265">
        <v>222</v>
      </c>
      <c r="C265">
        <v>500</v>
      </c>
      <c r="D265">
        <v>2</v>
      </c>
      <c r="E265">
        <v>1000</v>
      </c>
      <c r="F265" s="27">
        <v>45157</v>
      </c>
      <c r="G265" t="s">
        <v>26</v>
      </c>
      <c r="H265">
        <v>9</v>
      </c>
      <c r="I265" t="str">
        <f>VLOOKUP(B265,товар!$A$1:$C$433,2,FALSE)</f>
        <v>Молоко</v>
      </c>
      <c r="J265" s="20">
        <f t="shared" si="16"/>
        <v>294.95238095238096</v>
      </c>
      <c r="K265" s="21">
        <f t="shared" si="17"/>
        <v>0.6951888924765901</v>
      </c>
      <c r="L265" t="str">
        <f>VLOOKUP(B265,товар!$A$1:$C$433,3,FALSE)</f>
        <v>Простоквашино</v>
      </c>
      <c r="M265" s="27">
        <f>VLOOKUP(H265,клиенты!$A$1:$G$435,5,0)</f>
        <v>44900</v>
      </c>
      <c r="N265">
        <f t="shared" si="18"/>
        <v>257</v>
      </c>
      <c r="O265" s="30">
        <f t="shared" ca="1" si="19"/>
        <v>22</v>
      </c>
      <c r="P265" t="str">
        <f>VLOOKUP(H265,клиенты!$A$2:$J$435,7,0)</f>
        <v>Таджикистан</v>
      </c>
    </row>
    <row r="266" spans="1:16" x14ac:dyDescent="0.2">
      <c r="A266">
        <v>265</v>
      </c>
      <c r="B266">
        <v>497</v>
      </c>
      <c r="C266">
        <v>387</v>
      </c>
      <c r="D266">
        <v>2</v>
      </c>
      <c r="E266">
        <v>774</v>
      </c>
      <c r="F266" s="27">
        <v>44945</v>
      </c>
      <c r="G266" t="s">
        <v>15</v>
      </c>
      <c r="H266">
        <v>456</v>
      </c>
      <c r="I266" t="str">
        <f>VLOOKUP(B266,товар!$A$1:$C$433,2,FALSE)</f>
        <v>Конфеты</v>
      </c>
      <c r="J266" s="20">
        <f t="shared" si="16"/>
        <v>267.85483870967744</v>
      </c>
      <c r="K266" s="21">
        <f t="shared" si="17"/>
        <v>0.44481242849400848</v>
      </c>
      <c r="L266" t="str">
        <f>VLOOKUP(B266,товар!$A$1:$C$433,3,FALSE)</f>
        <v>Бабаевский</v>
      </c>
      <c r="M266" s="27">
        <f>VLOOKUP(H266,клиенты!$A$1:$G$435,5,0)</f>
        <v>44618</v>
      </c>
      <c r="N266">
        <f t="shared" si="18"/>
        <v>327</v>
      </c>
      <c r="O266" s="30">
        <f t="shared" ca="1" si="19"/>
        <v>31</v>
      </c>
      <c r="P266" t="str">
        <f>VLOOKUP(H266,клиенты!$A$2:$J$435,7,0)</f>
        <v>Россия</v>
      </c>
    </row>
    <row r="267" spans="1:16" x14ac:dyDescent="0.2">
      <c r="A267">
        <v>266</v>
      </c>
      <c r="B267">
        <v>217</v>
      </c>
      <c r="C267">
        <v>412</v>
      </c>
      <c r="D267">
        <v>2</v>
      </c>
      <c r="E267">
        <v>824</v>
      </c>
      <c r="F267" s="27">
        <v>45174</v>
      </c>
      <c r="G267" t="s">
        <v>19</v>
      </c>
      <c r="H267">
        <v>110</v>
      </c>
      <c r="I267" t="str">
        <f>VLOOKUP(B267,товар!$A$1:$C$433,2,FALSE)</f>
        <v>Мясо</v>
      </c>
      <c r="J267" s="20">
        <f t="shared" si="16"/>
        <v>271.74545454545455</v>
      </c>
      <c r="K267" s="21">
        <f t="shared" si="17"/>
        <v>0.51612471564298135</v>
      </c>
      <c r="L267" t="str">
        <f>VLOOKUP(B267,товар!$A$1:$C$433,3,FALSE)</f>
        <v>Агрокомплекс</v>
      </c>
      <c r="M267" s="27">
        <f>VLOOKUP(H267,клиенты!$A$1:$G$435,5,0)</f>
        <v>44580</v>
      </c>
      <c r="N267">
        <f t="shared" si="18"/>
        <v>594</v>
      </c>
      <c r="O267" s="30">
        <f t="shared" ca="1" si="19"/>
        <v>32</v>
      </c>
      <c r="P267" t="str">
        <f>VLOOKUP(H267,клиенты!$A$2:$J$435,7,0)</f>
        <v>Узбекистан</v>
      </c>
    </row>
    <row r="268" spans="1:16" x14ac:dyDescent="0.2">
      <c r="A268">
        <v>267</v>
      </c>
      <c r="B268">
        <v>351</v>
      </c>
      <c r="C268">
        <v>155</v>
      </c>
      <c r="D268">
        <v>5</v>
      </c>
      <c r="E268">
        <v>775</v>
      </c>
      <c r="F268" s="27">
        <v>45189</v>
      </c>
      <c r="G268" t="s">
        <v>17</v>
      </c>
      <c r="H268">
        <v>216</v>
      </c>
      <c r="I268" t="str">
        <f>VLOOKUP(B268,товар!$A$1:$C$433,2,FALSE)</f>
        <v>Чипсы</v>
      </c>
      <c r="J268" s="20">
        <f t="shared" si="16"/>
        <v>273.72549019607845</v>
      </c>
      <c r="K268" s="21">
        <f t="shared" si="17"/>
        <v>-0.43373925501432664</v>
      </c>
      <c r="L268" t="str">
        <f>VLOOKUP(B268,товар!$A$1:$C$433,3,FALSE)</f>
        <v>Русская картошка</v>
      </c>
      <c r="M268" s="27">
        <f>VLOOKUP(H268,клиенты!$A$1:$G$435,5,0)</f>
        <v>44655</v>
      </c>
      <c r="N268">
        <f t="shared" si="18"/>
        <v>534</v>
      </c>
      <c r="O268" s="30">
        <f t="shared" ca="1" si="19"/>
        <v>30</v>
      </c>
      <c r="P268" t="str">
        <f>VLOOKUP(H268,клиенты!$A$2:$J$435,7,0)</f>
        <v>Таджикистан</v>
      </c>
    </row>
    <row r="269" spans="1:16" x14ac:dyDescent="0.2">
      <c r="A269">
        <v>268</v>
      </c>
      <c r="B269">
        <v>494</v>
      </c>
      <c r="C269">
        <v>214</v>
      </c>
      <c r="D269">
        <v>1</v>
      </c>
      <c r="E269">
        <v>214</v>
      </c>
      <c r="F269" s="27">
        <v>45029</v>
      </c>
      <c r="G269" t="s">
        <v>14</v>
      </c>
      <c r="H269">
        <v>424</v>
      </c>
      <c r="I269" t="str">
        <f>VLOOKUP(B269,товар!$A$1:$C$433,2,FALSE)</f>
        <v>Сыр</v>
      </c>
      <c r="J269" s="20">
        <f t="shared" si="16"/>
        <v>262.63492063492066</v>
      </c>
      <c r="K269" s="21">
        <f t="shared" si="17"/>
        <v>-0.18518070832829692</v>
      </c>
      <c r="L269" t="str">
        <f>VLOOKUP(B269,товар!$A$1:$C$433,3,FALSE)</f>
        <v>Сырная долина</v>
      </c>
      <c r="M269" s="27">
        <f>VLOOKUP(H269,клиенты!$A$1:$G$435,5,0)</f>
        <v>44585</v>
      </c>
      <c r="N269">
        <f t="shared" si="18"/>
        <v>444</v>
      </c>
      <c r="O269" s="30">
        <f t="shared" ca="1" si="19"/>
        <v>32</v>
      </c>
      <c r="P269" t="str">
        <f>VLOOKUP(H269,клиенты!$A$2:$J$435,7,0)</f>
        <v>Россия</v>
      </c>
    </row>
    <row r="270" spans="1:16" x14ac:dyDescent="0.2">
      <c r="A270">
        <v>269</v>
      </c>
      <c r="B270">
        <v>464</v>
      </c>
      <c r="C270">
        <v>290</v>
      </c>
      <c r="D270">
        <v>3</v>
      </c>
      <c r="E270">
        <v>870</v>
      </c>
      <c r="F270" s="27">
        <v>45185</v>
      </c>
      <c r="G270" t="s">
        <v>22</v>
      </c>
      <c r="H270">
        <v>77</v>
      </c>
      <c r="I270" t="str">
        <f>VLOOKUP(B270,товар!$A$1:$C$433,2,FALSE)</f>
        <v>Сыр</v>
      </c>
      <c r="J270" s="20">
        <f t="shared" si="16"/>
        <v>262.63492063492066</v>
      </c>
      <c r="K270" s="21">
        <f t="shared" si="17"/>
        <v>0.10419436721866293</v>
      </c>
      <c r="L270" t="str">
        <f>VLOOKUP(B270,товар!$A$1:$C$433,3,FALSE)</f>
        <v>Сырная долина</v>
      </c>
      <c r="M270" s="27">
        <f>VLOOKUP(H270,клиенты!$A$1:$G$435,5,0)</f>
        <v>44644</v>
      </c>
      <c r="N270">
        <f t="shared" si="18"/>
        <v>541</v>
      </c>
      <c r="O270" s="30">
        <f t="shared" ca="1" si="19"/>
        <v>30</v>
      </c>
      <c r="P270" t="str">
        <f>VLOOKUP(H270,клиенты!$A$2:$J$435,7,0)</f>
        <v>Россия</v>
      </c>
    </row>
    <row r="271" spans="1:16" x14ac:dyDescent="0.2">
      <c r="A271">
        <v>270</v>
      </c>
      <c r="B271">
        <v>462</v>
      </c>
      <c r="C271">
        <v>271</v>
      </c>
      <c r="D271">
        <v>2</v>
      </c>
      <c r="E271">
        <v>542</v>
      </c>
      <c r="F271" s="27">
        <v>44976</v>
      </c>
      <c r="G271" t="s">
        <v>8</v>
      </c>
      <c r="H271">
        <v>192</v>
      </c>
      <c r="I271" t="str">
        <f>VLOOKUP(B271,товар!$A$1:$C$433,2,FALSE)</f>
        <v>Рис</v>
      </c>
      <c r="J271" s="20">
        <f t="shared" si="16"/>
        <v>258.375</v>
      </c>
      <c r="K271" s="21">
        <f t="shared" si="17"/>
        <v>4.8863086598935679E-2</v>
      </c>
      <c r="L271" t="str">
        <f>VLOOKUP(B271,товар!$A$1:$C$433,3,FALSE)</f>
        <v>Белый Злат</v>
      </c>
      <c r="M271" s="27">
        <f>VLOOKUP(H271,клиенты!$A$1:$G$435,5,0)</f>
        <v>44572</v>
      </c>
      <c r="N271">
        <f t="shared" si="18"/>
        <v>404</v>
      </c>
      <c r="O271" s="30">
        <f t="shared" ca="1" si="19"/>
        <v>32</v>
      </c>
      <c r="P271" t="str">
        <f>VLOOKUP(H271,клиенты!$A$2:$J$435,7,0)</f>
        <v>Россия</v>
      </c>
    </row>
    <row r="272" spans="1:16" x14ac:dyDescent="0.2">
      <c r="A272">
        <v>271</v>
      </c>
      <c r="B272">
        <v>102</v>
      </c>
      <c r="C272">
        <v>326</v>
      </c>
      <c r="D272">
        <v>2</v>
      </c>
      <c r="E272">
        <v>652</v>
      </c>
      <c r="F272" s="27">
        <v>45142</v>
      </c>
      <c r="G272" t="s">
        <v>24</v>
      </c>
      <c r="H272">
        <v>130</v>
      </c>
      <c r="I272" t="str">
        <f>VLOOKUP(B272,товар!$A$1:$C$433,2,FALSE)</f>
        <v>Печенье</v>
      </c>
      <c r="J272" s="20">
        <f t="shared" si="16"/>
        <v>283.468085106383</v>
      </c>
      <c r="K272" s="21">
        <f t="shared" si="17"/>
        <v>0.15004128199354483</v>
      </c>
      <c r="L272" t="str">
        <f>VLOOKUP(B272,товар!$A$1:$C$433,3,FALSE)</f>
        <v>Белогорье</v>
      </c>
      <c r="M272" s="27">
        <f>VLOOKUP(H272,клиенты!$A$1:$G$435,5,0)</f>
        <v>44863</v>
      </c>
      <c r="N272">
        <f t="shared" si="18"/>
        <v>279</v>
      </c>
      <c r="O272" s="30">
        <f t="shared" ca="1" si="19"/>
        <v>23</v>
      </c>
      <c r="P272" t="str">
        <f>VLOOKUP(H272,клиенты!$A$2:$J$435,7,0)</f>
        <v>Таджикистан</v>
      </c>
    </row>
    <row r="273" spans="1:16" x14ac:dyDescent="0.2">
      <c r="A273">
        <v>272</v>
      </c>
      <c r="B273">
        <v>345</v>
      </c>
      <c r="C273">
        <v>420</v>
      </c>
      <c r="D273">
        <v>2</v>
      </c>
      <c r="E273">
        <v>840</v>
      </c>
      <c r="F273" s="27">
        <v>45037</v>
      </c>
      <c r="G273" t="s">
        <v>19</v>
      </c>
      <c r="H273">
        <v>308</v>
      </c>
      <c r="I273" t="str">
        <f>VLOOKUP(B273,товар!$A$1:$C$433,2,FALSE)</f>
        <v>Конфеты</v>
      </c>
      <c r="J273" s="20">
        <f t="shared" si="16"/>
        <v>267.85483870967744</v>
      </c>
      <c r="K273" s="21">
        <f t="shared" si="17"/>
        <v>0.56801348828807119</v>
      </c>
      <c r="L273" t="str">
        <f>VLOOKUP(B273,товар!$A$1:$C$433,3,FALSE)</f>
        <v>Рот Фронт</v>
      </c>
      <c r="M273" s="27">
        <f>VLOOKUP(H273,клиенты!$A$1:$G$435,5,0)</f>
        <v>44562</v>
      </c>
      <c r="N273">
        <f t="shared" si="18"/>
        <v>475</v>
      </c>
      <c r="O273" s="30">
        <f t="shared" ca="1" si="19"/>
        <v>33</v>
      </c>
      <c r="P273" t="str">
        <f>VLOOKUP(H273,клиенты!$A$2:$J$435,7,0)</f>
        <v>Беларусь</v>
      </c>
    </row>
    <row r="274" spans="1:16" x14ac:dyDescent="0.2">
      <c r="A274">
        <v>273</v>
      </c>
      <c r="B274">
        <v>445</v>
      </c>
      <c r="C274">
        <v>71</v>
      </c>
      <c r="D274">
        <v>4</v>
      </c>
      <c r="E274">
        <v>284</v>
      </c>
      <c r="F274" s="27">
        <v>45250</v>
      </c>
      <c r="G274" t="s">
        <v>25</v>
      </c>
      <c r="H274">
        <v>455</v>
      </c>
      <c r="I274" t="str">
        <f>VLOOKUP(B274,товар!$A$1:$C$433,2,FALSE)</f>
        <v>Сахар</v>
      </c>
      <c r="J274" s="20">
        <f t="shared" si="16"/>
        <v>252.76271186440678</v>
      </c>
      <c r="K274" s="21">
        <f t="shared" si="17"/>
        <v>-0.71910413732984646</v>
      </c>
      <c r="L274" t="str">
        <f>VLOOKUP(B274,товар!$A$1:$C$433,3,FALSE)</f>
        <v>Сладов</v>
      </c>
      <c r="M274" s="27">
        <f>VLOOKUP(H274,клиенты!$A$1:$G$435,5,0)</f>
        <v>44820</v>
      </c>
      <c r="N274">
        <f t="shared" si="18"/>
        <v>430</v>
      </c>
      <c r="O274" s="30">
        <f t="shared" ca="1" si="19"/>
        <v>24</v>
      </c>
      <c r="P274" t="str">
        <f>VLOOKUP(H274,клиенты!$A$2:$J$435,7,0)</f>
        <v>Украина</v>
      </c>
    </row>
    <row r="275" spans="1:16" x14ac:dyDescent="0.2">
      <c r="A275">
        <v>274</v>
      </c>
      <c r="B275">
        <v>241</v>
      </c>
      <c r="C275">
        <v>400</v>
      </c>
      <c r="D275">
        <v>3</v>
      </c>
      <c r="E275">
        <v>1200</v>
      </c>
      <c r="F275" s="27">
        <v>45371</v>
      </c>
      <c r="G275" t="s">
        <v>25</v>
      </c>
      <c r="H275">
        <v>490</v>
      </c>
      <c r="I275" t="str">
        <f>VLOOKUP(B275,товар!$A$1:$C$433,2,FALSE)</f>
        <v>Колбаса</v>
      </c>
      <c r="J275" s="20">
        <f t="shared" si="16"/>
        <v>286.92307692307691</v>
      </c>
      <c r="K275" s="21">
        <f t="shared" si="17"/>
        <v>0.39410187667560326</v>
      </c>
      <c r="L275" t="str">
        <f>VLOOKUP(B275,товар!$A$1:$C$433,3,FALSE)</f>
        <v>Окраина</v>
      </c>
      <c r="M275" s="27">
        <f>VLOOKUP(H275,клиенты!$A$1:$G$435,5,0)</f>
        <v>44603</v>
      </c>
      <c r="N275">
        <f t="shared" si="18"/>
        <v>768</v>
      </c>
      <c r="O275" s="30">
        <f t="shared" ca="1" si="19"/>
        <v>31</v>
      </c>
      <c r="P275" t="str">
        <f>VLOOKUP(H275,клиенты!$A$2:$J$435,7,0)</f>
        <v>Россия</v>
      </c>
    </row>
    <row r="276" spans="1:16" x14ac:dyDescent="0.2">
      <c r="A276">
        <v>275</v>
      </c>
      <c r="B276">
        <v>258</v>
      </c>
      <c r="C276">
        <v>109</v>
      </c>
      <c r="D276">
        <v>2</v>
      </c>
      <c r="E276">
        <v>218</v>
      </c>
      <c r="F276" s="27">
        <v>45416</v>
      </c>
      <c r="G276" t="s">
        <v>10</v>
      </c>
      <c r="H276">
        <v>480</v>
      </c>
      <c r="I276" t="str">
        <f>VLOOKUP(B276,товар!$A$1:$C$433,2,FALSE)</f>
        <v>Рыба</v>
      </c>
      <c r="J276" s="20">
        <f t="shared" si="16"/>
        <v>258.5128205128205</v>
      </c>
      <c r="K276" s="21">
        <f t="shared" si="17"/>
        <v>-0.5783574687561992</v>
      </c>
      <c r="L276" t="str">
        <f>VLOOKUP(B276,товар!$A$1:$C$433,3,FALSE)</f>
        <v>Санта Бремор</v>
      </c>
      <c r="M276" s="27">
        <f>VLOOKUP(H276,клиенты!$A$1:$G$435,5,0)</f>
        <v>44568</v>
      </c>
      <c r="N276">
        <f t="shared" si="18"/>
        <v>848</v>
      </c>
      <c r="O276" s="30">
        <f t="shared" ca="1" si="19"/>
        <v>32</v>
      </c>
      <c r="P276" t="str">
        <f>VLOOKUP(H276,клиенты!$A$2:$J$435,7,0)</f>
        <v>Узбекистан</v>
      </c>
    </row>
    <row r="277" spans="1:16" x14ac:dyDescent="0.2">
      <c r="A277">
        <v>276</v>
      </c>
      <c r="B277">
        <v>376</v>
      </c>
      <c r="C277">
        <v>217</v>
      </c>
      <c r="D277">
        <v>1</v>
      </c>
      <c r="E277">
        <v>217</v>
      </c>
      <c r="F277" s="27">
        <v>45199</v>
      </c>
      <c r="G277" t="s">
        <v>12</v>
      </c>
      <c r="H277">
        <v>321</v>
      </c>
      <c r="I277" t="str">
        <f>VLOOKUP(B277,товар!$A$1:$C$433,2,FALSE)</f>
        <v>Конфеты</v>
      </c>
      <c r="J277" s="20">
        <f t="shared" si="16"/>
        <v>267.85483870967744</v>
      </c>
      <c r="K277" s="21">
        <f t="shared" si="17"/>
        <v>-0.18985969771782985</v>
      </c>
      <c r="L277" t="str">
        <f>VLOOKUP(B277,товар!$A$1:$C$433,3,FALSE)</f>
        <v>Красный Октябрь</v>
      </c>
      <c r="M277" s="27">
        <f>VLOOKUP(H277,клиенты!$A$1:$G$435,5,0)</f>
        <v>44756</v>
      </c>
      <c r="N277">
        <f t="shared" si="18"/>
        <v>443</v>
      </c>
      <c r="O277" s="30">
        <f t="shared" ca="1" si="19"/>
        <v>26</v>
      </c>
      <c r="P277" t="str">
        <f>VLOOKUP(H277,клиенты!$A$2:$J$435,7,0)</f>
        <v>Таджикистан</v>
      </c>
    </row>
    <row r="278" spans="1:16" x14ac:dyDescent="0.2">
      <c r="A278">
        <v>277</v>
      </c>
      <c r="B278">
        <v>7</v>
      </c>
      <c r="C278">
        <v>104</v>
      </c>
      <c r="D278">
        <v>1</v>
      </c>
      <c r="E278">
        <v>104</v>
      </c>
      <c r="F278" s="27">
        <v>44989</v>
      </c>
      <c r="G278" t="s">
        <v>15</v>
      </c>
      <c r="H278">
        <v>496</v>
      </c>
      <c r="I278" t="str">
        <f>VLOOKUP(B278,товар!$A$1:$C$433,2,FALSE)</f>
        <v>Сыр</v>
      </c>
      <c r="J278" s="20">
        <f t="shared" si="16"/>
        <v>262.63492063492066</v>
      </c>
      <c r="K278" s="21">
        <f t="shared" si="17"/>
        <v>-0.60401305451468634</v>
      </c>
      <c r="L278" t="str">
        <f>VLOOKUP(B278,товар!$A$1:$C$433,3,FALSE)</f>
        <v>President</v>
      </c>
      <c r="M278" s="27">
        <f>VLOOKUP(H278,клиенты!$A$1:$G$435,5,0)</f>
        <v>44867</v>
      </c>
      <c r="N278">
        <f t="shared" si="18"/>
        <v>122</v>
      </c>
      <c r="O278" s="30">
        <f t="shared" ca="1" si="19"/>
        <v>23</v>
      </c>
      <c r="P278" t="str">
        <f>VLOOKUP(H278,клиенты!$A$2:$J$435,7,0)</f>
        <v>Украина</v>
      </c>
    </row>
    <row r="279" spans="1:16" x14ac:dyDescent="0.2">
      <c r="A279">
        <v>278</v>
      </c>
      <c r="B279">
        <v>428</v>
      </c>
      <c r="C279">
        <v>428</v>
      </c>
      <c r="D279">
        <v>4</v>
      </c>
      <c r="E279">
        <v>1712</v>
      </c>
      <c r="F279" s="27">
        <v>45123</v>
      </c>
      <c r="G279" t="s">
        <v>18</v>
      </c>
      <c r="H279">
        <v>203</v>
      </c>
      <c r="I279" t="str">
        <f>VLOOKUP(B279,товар!$A$1:$C$433,2,FALSE)</f>
        <v>Конфеты</v>
      </c>
      <c r="J279" s="20">
        <f t="shared" si="16"/>
        <v>267.85483870967744</v>
      </c>
      <c r="K279" s="21">
        <f t="shared" si="17"/>
        <v>0.59788041187451069</v>
      </c>
      <c r="L279" t="str">
        <f>VLOOKUP(B279,товар!$A$1:$C$433,3,FALSE)</f>
        <v>Бабаевский</v>
      </c>
      <c r="M279" s="27">
        <f>VLOOKUP(H279,клиенты!$A$1:$G$435,5,0)</f>
        <v>44685</v>
      </c>
      <c r="N279">
        <f t="shared" si="18"/>
        <v>438</v>
      </c>
      <c r="O279" s="30">
        <f t="shared" ca="1" si="19"/>
        <v>29</v>
      </c>
      <c r="P279" t="str">
        <f>VLOOKUP(H279,клиенты!$A$2:$J$435,7,0)</f>
        <v>Россия</v>
      </c>
    </row>
    <row r="280" spans="1:16" x14ac:dyDescent="0.2">
      <c r="A280">
        <v>279</v>
      </c>
      <c r="B280">
        <v>216</v>
      </c>
      <c r="C280">
        <v>83</v>
      </c>
      <c r="D280">
        <v>3</v>
      </c>
      <c r="E280">
        <v>249</v>
      </c>
      <c r="F280" s="27">
        <v>45033</v>
      </c>
      <c r="G280" t="s">
        <v>17</v>
      </c>
      <c r="H280">
        <v>457</v>
      </c>
      <c r="I280" t="str">
        <f>VLOOKUP(B280,товар!$A$1:$C$433,2,FALSE)</f>
        <v>Кофе</v>
      </c>
      <c r="J280" s="20">
        <f t="shared" si="16"/>
        <v>249.02380952380952</v>
      </c>
      <c r="K280" s="21">
        <f t="shared" si="17"/>
        <v>-0.66669853714504246</v>
      </c>
      <c r="L280" t="str">
        <f>VLOOKUP(B280,товар!$A$1:$C$433,3,FALSE)</f>
        <v>Черная Карта</v>
      </c>
      <c r="M280" s="27">
        <f>VLOOKUP(H280,клиенты!$A$1:$G$435,5,0)</f>
        <v>44595</v>
      </c>
      <c r="N280">
        <f t="shared" si="18"/>
        <v>438</v>
      </c>
      <c r="O280" s="30">
        <f t="shared" ca="1" si="19"/>
        <v>32</v>
      </c>
      <c r="P280" t="str">
        <f>VLOOKUP(H280,клиенты!$A$2:$J$435,7,0)</f>
        <v>Таджикистан</v>
      </c>
    </row>
    <row r="281" spans="1:16" x14ac:dyDescent="0.2">
      <c r="A281">
        <v>280</v>
      </c>
      <c r="B281">
        <v>272</v>
      </c>
      <c r="C281">
        <v>113</v>
      </c>
      <c r="D281">
        <v>3</v>
      </c>
      <c r="E281">
        <v>339</v>
      </c>
      <c r="F281" s="27">
        <v>45019</v>
      </c>
      <c r="G281" t="s">
        <v>23</v>
      </c>
      <c r="H281">
        <v>21</v>
      </c>
      <c r="I281" t="str">
        <f>VLOOKUP(B281,товар!$A$1:$C$433,2,FALSE)</f>
        <v>Крупа</v>
      </c>
      <c r="J281" s="20">
        <f t="shared" si="16"/>
        <v>255.11627906976744</v>
      </c>
      <c r="K281" s="21">
        <f t="shared" si="17"/>
        <v>-0.55706472196900636</v>
      </c>
      <c r="L281" t="str">
        <f>VLOOKUP(B281,товар!$A$1:$C$433,3,FALSE)</f>
        <v>Ярмарка</v>
      </c>
      <c r="M281" s="27">
        <f>VLOOKUP(H281,клиенты!$A$1:$G$435,5,0)</f>
        <v>44881</v>
      </c>
      <c r="N281">
        <f t="shared" si="18"/>
        <v>138</v>
      </c>
      <c r="O281" s="30">
        <f t="shared" ca="1" si="19"/>
        <v>22</v>
      </c>
      <c r="P281" t="str">
        <f>VLOOKUP(H281,клиенты!$A$2:$J$435,7,0)</f>
        <v>Беларусь</v>
      </c>
    </row>
    <row r="282" spans="1:16" x14ac:dyDescent="0.2">
      <c r="A282">
        <v>281</v>
      </c>
      <c r="B282">
        <v>236</v>
      </c>
      <c r="C282">
        <v>221</v>
      </c>
      <c r="D282">
        <v>4</v>
      </c>
      <c r="E282">
        <v>884</v>
      </c>
      <c r="F282" s="27">
        <v>45166</v>
      </c>
      <c r="G282" t="s">
        <v>19</v>
      </c>
      <c r="H282">
        <v>333</v>
      </c>
      <c r="I282" t="str">
        <f>VLOOKUP(B282,товар!$A$1:$C$433,2,FALSE)</f>
        <v>Печенье</v>
      </c>
      <c r="J282" s="20">
        <f t="shared" si="16"/>
        <v>283.468085106383</v>
      </c>
      <c r="K282" s="21">
        <f t="shared" si="17"/>
        <v>-0.22037078736020421</v>
      </c>
      <c r="L282" t="str">
        <f>VLOOKUP(B282,товар!$A$1:$C$433,3,FALSE)</f>
        <v>Посиделкино</v>
      </c>
      <c r="M282" s="27">
        <f>VLOOKUP(H282,клиенты!$A$1:$G$435,5,0)</f>
        <v>44857</v>
      </c>
      <c r="N282">
        <f t="shared" si="18"/>
        <v>309</v>
      </c>
      <c r="O282" s="30">
        <f t="shared" ca="1" si="19"/>
        <v>23</v>
      </c>
      <c r="P282" t="str">
        <f>VLOOKUP(H282,клиенты!$A$2:$J$435,7,0)</f>
        <v>Россия</v>
      </c>
    </row>
    <row r="283" spans="1:16" x14ac:dyDescent="0.2">
      <c r="A283">
        <v>282</v>
      </c>
      <c r="B283">
        <v>225</v>
      </c>
      <c r="C283">
        <v>114</v>
      </c>
      <c r="D283">
        <v>3</v>
      </c>
      <c r="E283">
        <v>342</v>
      </c>
      <c r="F283" s="27">
        <v>45126</v>
      </c>
      <c r="G283" t="s">
        <v>15</v>
      </c>
      <c r="H283">
        <v>405</v>
      </c>
      <c r="I283" t="str">
        <f>VLOOKUP(B283,товар!$A$1:$C$433,2,FALSE)</f>
        <v>Соль</v>
      </c>
      <c r="J283" s="20">
        <f t="shared" si="16"/>
        <v>264.8679245283019</v>
      </c>
      <c r="K283" s="21">
        <f t="shared" si="17"/>
        <v>-0.56959680866220264</v>
      </c>
      <c r="L283" t="str">
        <f>VLOOKUP(B283,товар!$A$1:$C$433,3,FALSE)</f>
        <v>Илецкая</v>
      </c>
      <c r="M283" s="27">
        <f>VLOOKUP(H283,клиенты!$A$1:$G$435,5,0)</f>
        <v>44798</v>
      </c>
      <c r="N283">
        <f t="shared" si="18"/>
        <v>328</v>
      </c>
      <c r="O283" s="30">
        <f t="shared" ca="1" si="19"/>
        <v>25</v>
      </c>
      <c r="P283" t="str">
        <f>VLOOKUP(H283,клиенты!$A$2:$J$435,7,0)</f>
        <v>Украина</v>
      </c>
    </row>
    <row r="284" spans="1:16" x14ac:dyDescent="0.2">
      <c r="A284">
        <v>283</v>
      </c>
      <c r="B284">
        <v>167</v>
      </c>
      <c r="C284">
        <v>488</v>
      </c>
      <c r="D284">
        <v>3</v>
      </c>
      <c r="E284">
        <v>1464</v>
      </c>
      <c r="F284" s="27">
        <v>45164</v>
      </c>
      <c r="G284" t="s">
        <v>8</v>
      </c>
      <c r="H284">
        <v>32</v>
      </c>
      <c r="I284" t="str">
        <f>VLOOKUP(B284,товар!$A$1:$C$433,2,FALSE)</f>
        <v>Мясо</v>
      </c>
      <c r="J284" s="20">
        <f t="shared" si="16"/>
        <v>271.74545454545455</v>
      </c>
      <c r="K284" s="21">
        <f t="shared" si="17"/>
        <v>0.79579820687809444</v>
      </c>
      <c r="L284" t="str">
        <f>VLOOKUP(B284,товар!$A$1:$C$433,3,FALSE)</f>
        <v>Сава</v>
      </c>
      <c r="M284" s="27">
        <f>VLOOKUP(H284,клиенты!$A$1:$G$435,5,0)</f>
        <v>44922</v>
      </c>
      <c r="N284">
        <f t="shared" si="18"/>
        <v>242</v>
      </c>
      <c r="O284" s="30">
        <f t="shared" ca="1" si="19"/>
        <v>21</v>
      </c>
      <c r="P284" t="str">
        <f>VLOOKUP(H284,клиенты!$A$2:$J$435,7,0)</f>
        <v>Узбекистан</v>
      </c>
    </row>
    <row r="285" spans="1:16" x14ac:dyDescent="0.2">
      <c r="A285">
        <v>284</v>
      </c>
      <c r="B285">
        <v>467</v>
      </c>
      <c r="C285">
        <v>421</v>
      </c>
      <c r="D285">
        <v>5</v>
      </c>
      <c r="E285">
        <v>2105</v>
      </c>
      <c r="F285" s="27">
        <v>45070</v>
      </c>
      <c r="G285" t="s">
        <v>14</v>
      </c>
      <c r="H285">
        <v>334</v>
      </c>
      <c r="I285" t="str">
        <f>VLOOKUP(B285,товар!$A$1:$C$433,2,FALSE)</f>
        <v>Макароны</v>
      </c>
      <c r="J285" s="20">
        <f t="shared" si="16"/>
        <v>265.47674418604652</v>
      </c>
      <c r="K285" s="21">
        <f t="shared" si="17"/>
        <v>0.58582628881783538</v>
      </c>
      <c r="L285" t="str">
        <f>VLOOKUP(B285,товар!$A$1:$C$433,3,FALSE)</f>
        <v>Борилла</v>
      </c>
      <c r="M285" s="27">
        <f>VLOOKUP(H285,клиенты!$A$1:$G$435,5,0)</f>
        <v>44881</v>
      </c>
      <c r="N285">
        <f t="shared" si="18"/>
        <v>189</v>
      </c>
      <c r="O285" s="30">
        <f t="shared" ca="1" si="19"/>
        <v>22</v>
      </c>
      <c r="P285" t="str">
        <f>VLOOKUP(H285,клиенты!$A$2:$J$435,7,0)</f>
        <v>Украина</v>
      </c>
    </row>
    <row r="286" spans="1:16" x14ac:dyDescent="0.2">
      <c r="A286">
        <v>285</v>
      </c>
      <c r="B286">
        <v>430</v>
      </c>
      <c r="C286">
        <v>380</v>
      </c>
      <c r="D286">
        <v>1</v>
      </c>
      <c r="E286">
        <v>380</v>
      </c>
      <c r="F286" s="27">
        <v>45391</v>
      </c>
      <c r="G286" t="s">
        <v>27</v>
      </c>
      <c r="H286">
        <v>449</v>
      </c>
      <c r="I286" t="str">
        <f>VLOOKUP(B286,товар!$A$1:$C$433,2,FALSE)</f>
        <v>Чай</v>
      </c>
      <c r="J286" s="20">
        <f t="shared" si="16"/>
        <v>271.18181818181819</v>
      </c>
      <c r="K286" s="21">
        <f t="shared" si="17"/>
        <v>0.40127388535031838</v>
      </c>
      <c r="L286" t="str">
        <f>VLOOKUP(B286,товар!$A$1:$C$433,3,FALSE)</f>
        <v>Ахмад</v>
      </c>
      <c r="M286" s="27">
        <f>VLOOKUP(H286,клиенты!$A$1:$G$435,5,0)</f>
        <v>44645</v>
      </c>
      <c r="N286">
        <f t="shared" si="18"/>
        <v>746</v>
      </c>
      <c r="O286" s="30">
        <f t="shared" ca="1" si="19"/>
        <v>30</v>
      </c>
      <c r="P286" t="str">
        <f>VLOOKUP(H286,клиенты!$A$2:$J$435,7,0)</f>
        <v>Таджикистан</v>
      </c>
    </row>
    <row r="287" spans="1:16" x14ac:dyDescent="0.2">
      <c r="A287">
        <v>286</v>
      </c>
      <c r="B287">
        <v>139</v>
      </c>
      <c r="C287">
        <v>232</v>
      </c>
      <c r="D287">
        <v>3</v>
      </c>
      <c r="E287">
        <v>696</v>
      </c>
      <c r="F287" s="27">
        <v>45197</v>
      </c>
      <c r="G287" t="s">
        <v>26</v>
      </c>
      <c r="H287">
        <v>302</v>
      </c>
      <c r="I287" t="str">
        <f>VLOOKUP(B287,товар!$A$1:$C$433,2,FALSE)</f>
        <v>Йогурт</v>
      </c>
      <c r="J287" s="20">
        <f t="shared" si="16"/>
        <v>263.25423728813558</v>
      </c>
      <c r="K287" s="21">
        <f t="shared" si="17"/>
        <v>-0.11872263713623488</v>
      </c>
      <c r="L287" t="str">
        <f>VLOOKUP(B287,товар!$A$1:$C$433,3,FALSE)</f>
        <v>Ростагроэкспорт</v>
      </c>
      <c r="M287" s="27">
        <f>VLOOKUP(H287,клиенты!$A$1:$G$435,5,0)</f>
        <v>44859</v>
      </c>
      <c r="N287">
        <f t="shared" si="18"/>
        <v>338</v>
      </c>
      <c r="O287" s="30">
        <f t="shared" ca="1" si="19"/>
        <v>23</v>
      </c>
      <c r="P287" t="str">
        <f>VLOOKUP(H287,клиенты!$A$2:$J$435,7,0)</f>
        <v>Россия</v>
      </c>
    </row>
    <row r="288" spans="1:16" x14ac:dyDescent="0.2">
      <c r="A288">
        <v>287</v>
      </c>
      <c r="B288">
        <v>351</v>
      </c>
      <c r="C288">
        <v>93</v>
      </c>
      <c r="D288">
        <v>3</v>
      </c>
      <c r="E288">
        <v>279</v>
      </c>
      <c r="F288" s="27">
        <v>45392</v>
      </c>
      <c r="G288" t="s">
        <v>20</v>
      </c>
      <c r="H288">
        <v>341</v>
      </c>
      <c r="I288" t="str">
        <f>VLOOKUP(B288,товар!$A$1:$C$433,2,FALSE)</f>
        <v>Чипсы</v>
      </c>
      <c r="J288" s="20">
        <f t="shared" si="16"/>
        <v>273.72549019607845</v>
      </c>
      <c r="K288" s="21">
        <f t="shared" si="17"/>
        <v>-0.66024355300859594</v>
      </c>
      <c r="L288" t="str">
        <f>VLOOKUP(B288,товар!$A$1:$C$433,3,FALSE)</f>
        <v>Русская картошка</v>
      </c>
      <c r="M288" s="27">
        <f>VLOOKUP(H288,клиенты!$A$1:$G$435,5,0)</f>
        <v>44724</v>
      </c>
      <c r="N288">
        <f t="shared" si="18"/>
        <v>668</v>
      </c>
      <c r="O288" s="30">
        <f t="shared" ca="1" si="19"/>
        <v>27</v>
      </c>
      <c r="P288" t="str">
        <f>VLOOKUP(H288,клиенты!$A$2:$J$435,7,0)</f>
        <v>Россия</v>
      </c>
    </row>
    <row r="289" spans="1:16" x14ac:dyDescent="0.2">
      <c r="A289">
        <v>288</v>
      </c>
      <c r="B289">
        <v>404</v>
      </c>
      <c r="C289">
        <v>136</v>
      </c>
      <c r="D289">
        <v>2</v>
      </c>
      <c r="E289">
        <v>272</v>
      </c>
      <c r="F289" s="27">
        <v>45287</v>
      </c>
      <c r="G289" t="s">
        <v>11</v>
      </c>
      <c r="H289">
        <v>62</v>
      </c>
      <c r="I289" t="str">
        <f>VLOOKUP(B289,товар!$A$1:$C$433,2,FALSE)</f>
        <v>Йогурт</v>
      </c>
      <c r="J289" s="20">
        <f t="shared" si="16"/>
        <v>263.25423728813558</v>
      </c>
      <c r="K289" s="21">
        <f t="shared" si="17"/>
        <v>-0.48338913211434453</v>
      </c>
      <c r="L289" t="str">
        <f>VLOOKUP(B289,товар!$A$1:$C$433,3,FALSE)</f>
        <v>Ростагроэкспорт</v>
      </c>
      <c r="M289" s="27">
        <f>VLOOKUP(H289,клиенты!$A$1:$G$435,5,0)</f>
        <v>44671</v>
      </c>
      <c r="N289">
        <f t="shared" si="18"/>
        <v>616</v>
      </c>
      <c r="O289" s="30">
        <f t="shared" ca="1" si="19"/>
        <v>29</v>
      </c>
      <c r="P289" t="str">
        <f>VLOOKUP(H289,клиенты!$A$2:$J$435,7,0)</f>
        <v>Россия</v>
      </c>
    </row>
    <row r="290" spans="1:16" x14ac:dyDescent="0.2">
      <c r="A290">
        <v>289</v>
      </c>
      <c r="B290">
        <v>237</v>
      </c>
      <c r="C290">
        <v>157</v>
      </c>
      <c r="D290">
        <v>5</v>
      </c>
      <c r="E290">
        <v>785</v>
      </c>
      <c r="F290" s="27">
        <v>44946</v>
      </c>
      <c r="G290" t="s">
        <v>24</v>
      </c>
      <c r="H290">
        <v>366</v>
      </c>
      <c r="I290" t="str">
        <f>VLOOKUP(B290,товар!$A$1:$C$433,2,FALSE)</f>
        <v>Конфеты</v>
      </c>
      <c r="J290" s="20">
        <f t="shared" si="16"/>
        <v>267.85483870967744</v>
      </c>
      <c r="K290" s="21">
        <f t="shared" si="17"/>
        <v>-0.41386162461612575</v>
      </c>
      <c r="L290" t="str">
        <f>VLOOKUP(B290,товар!$A$1:$C$433,3,FALSE)</f>
        <v>Рот Фронт</v>
      </c>
      <c r="M290" s="27">
        <f>VLOOKUP(H290,клиенты!$A$1:$G$435,5,0)</f>
        <v>44827</v>
      </c>
      <c r="N290">
        <f t="shared" si="18"/>
        <v>119</v>
      </c>
      <c r="O290" s="30">
        <f t="shared" ca="1" si="19"/>
        <v>24</v>
      </c>
      <c r="P290" t="str">
        <f>VLOOKUP(H290,клиенты!$A$2:$J$435,7,0)</f>
        <v>Узбекистан</v>
      </c>
    </row>
    <row r="291" spans="1:16" x14ac:dyDescent="0.2">
      <c r="A291">
        <v>290</v>
      </c>
      <c r="B291">
        <v>323</v>
      </c>
      <c r="C291">
        <v>363</v>
      </c>
      <c r="D291">
        <v>4</v>
      </c>
      <c r="E291">
        <v>1452</v>
      </c>
      <c r="F291" s="27">
        <v>45362</v>
      </c>
      <c r="G291" t="s">
        <v>15</v>
      </c>
      <c r="H291">
        <v>463</v>
      </c>
      <c r="I291" t="str">
        <f>VLOOKUP(B291,товар!$A$1:$C$433,2,FALSE)</f>
        <v>Рыба</v>
      </c>
      <c r="J291" s="20">
        <f t="shared" si="16"/>
        <v>258.5128205128205</v>
      </c>
      <c r="K291" s="21">
        <f t="shared" si="17"/>
        <v>0.40418567744495149</v>
      </c>
      <c r="L291" t="str">
        <f>VLOOKUP(B291,товар!$A$1:$C$433,3,FALSE)</f>
        <v>Меридиан</v>
      </c>
      <c r="M291" s="27">
        <f>VLOOKUP(H291,клиенты!$A$1:$G$435,5,0)</f>
        <v>44869</v>
      </c>
      <c r="N291">
        <f t="shared" si="18"/>
        <v>493</v>
      </c>
      <c r="O291" s="30">
        <f t="shared" ca="1" si="19"/>
        <v>23</v>
      </c>
      <c r="P291" t="str">
        <f>VLOOKUP(H291,клиенты!$A$2:$J$435,7,0)</f>
        <v>Украина</v>
      </c>
    </row>
    <row r="292" spans="1:16" x14ac:dyDescent="0.2">
      <c r="A292">
        <v>291</v>
      </c>
      <c r="B292">
        <v>457</v>
      </c>
      <c r="C292">
        <v>289</v>
      </c>
      <c r="D292">
        <v>5</v>
      </c>
      <c r="E292">
        <v>1445</v>
      </c>
      <c r="F292" s="27">
        <v>45167</v>
      </c>
      <c r="G292" t="s">
        <v>24</v>
      </c>
      <c r="H292">
        <v>421</v>
      </c>
      <c r="I292" t="str">
        <f>VLOOKUP(B292,товар!$A$1:$C$433,2,FALSE)</f>
        <v>Сок</v>
      </c>
      <c r="J292" s="20">
        <f t="shared" si="16"/>
        <v>268.60344827586209</v>
      </c>
      <c r="K292" s="21">
        <f t="shared" si="17"/>
        <v>7.5935554271776118E-2</v>
      </c>
      <c r="L292" t="str">
        <f>VLOOKUP(B292,товар!$A$1:$C$433,3,FALSE)</f>
        <v>Rich</v>
      </c>
      <c r="M292" s="27">
        <f>VLOOKUP(H292,клиенты!$A$1:$G$435,5,0)</f>
        <v>44620</v>
      </c>
      <c r="N292">
        <f t="shared" si="18"/>
        <v>547</v>
      </c>
      <c r="O292" s="30">
        <f t="shared" ca="1" si="19"/>
        <v>31</v>
      </c>
      <c r="P292" t="str">
        <f>VLOOKUP(H292,клиенты!$A$2:$J$435,7,0)</f>
        <v>Россия</v>
      </c>
    </row>
    <row r="293" spans="1:16" x14ac:dyDescent="0.2">
      <c r="A293">
        <v>292</v>
      </c>
      <c r="B293">
        <v>328</v>
      </c>
      <c r="C293">
        <v>448</v>
      </c>
      <c r="D293">
        <v>4</v>
      </c>
      <c r="E293">
        <v>1792</v>
      </c>
      <c r="F293" s="27">
        <v>45166</v>
      </c>
      <c r="G293" t="s">
        <v>18</v>
      </c>
      <c r="H293">
        <v>86</v>
      </c>
      <c r="I293" t="str">
        <f>VLOOKUP(B293,товар!$A$1:$C$433,2,FALSE)</f>
        <v>Чипсы</v>
      </c>
      <c r="J293" s="20">
        <f t="shared" si="16"/>
        <v>273.72549019607845</v>
      </c>
      <c r="K293" s="21">
        <f t="shared" si="17"/>
        <v>0.63667621776504291</v>
      </c>
      <c r="L293" t="str">
        <f>VLOOKUP(B293,товар!$A$1:$C$433,3,FALSE)</f>
        <v>Русская картошка</v>
      </c>
      <c r="M293" s="27">
        <f>VLOOKUP(H293,клиенты!$A$1:$G$435,5,0)</f>
        <v>44692</v>
      </c>
      <c r="N293">
        <f t="shared" si="18"/>
        <v>474</v>
      </c>
      <c r="O293" s="30">
        <f t="shared" ca="1" si="19"/>
        <v>28</v>
      </c>
      <c r="P293" t="str">
        <f>VLOOKUP(H293,клиенты!$A$2:$J$435,7,0)</f>
        <v>Узбекистан</v>
      </c>
    </row>
    <row r="294" spans="1:16" x14ac:dyDescent="0.2">
      <c r="A294">
        <v>293</v>
      </c>
      <c r="B294">
        <v>424</v>
      </c>
      <c r="C294">
        <v>226</v>
      </c>
      <c r="D294">
        <v>2</v>
      </c>
      <c r="E294">
        <v>452</v>
      </c>
      <c r="F294" s="27">
        <v>45108</v>
      </c>
      <c r="G294" t="s">
        <v>17</v>
      </c>
      <c r="H294">
        <v>397</v>
      </c>
      <c r="I294" t="str">
        <f>VLOOKUP(B294,товар!$A$1:$C$433,2,FALSE)</f>
        <v>Печенье</v>
      </c>
      <c r="J294" s="20">
        <f t="shared" si="16"/>
        <v>283.468085106383</v>
      </c>
      <c r="K294" s="21">
        <f t="shared" si="17"/>
        <v>-0.20273211739097807</v>
      </c>
      <c r="L294" t="str">
        <f>VLOOKUP(B294,товар!$A$1:$C$433,3,FALSE)</f>
        <v>КДВ</v>
      </c>
      <c r="M294" s="27">
        <f>VLOOKUP(H294,клиенты!$A$1:$G$435,5,0)</f>
        <v>44728</v>
      </c>
      <c r="N294">
        <f t="shared" si="18"/>
        <v>380</v>
      </c>
      <c r="O294" s="30">
        <f t="shared" ca="1" si="19"/>
        <v>27</v>
      </c>
      <c r="P294" t="str">
        <f>VLOOKUP(H294,клиенты!$A$2:$J$435,7,0)</f>
        <v>Беларусь</v>
      </c>
    </row>
    <row r="295" spans="1:16" x14ac:dyDescent="0.2">
      <c r="A295">
        <v>294</v>
      </c>
      <c r="B295">
        <v>86</v>
      </c>
      <c r="C295">
        <v>261</v>
      </c>
      <c r="D295">
        <v>5</v>
      </c>
      <c r="E295">
        <v>1305</v>
      </c>
      <c r="F295" s="27">
        <v>45001</v>
      </c>
      <c r="G295" t="s">
        <v>10</v>
      </c>
      <c r="H295">
        <v>319</v>
      </c>
      <c r="I295" t="str">
        <f>VLOOKUP(B295,товар!$A$1:$C$433,2,FALSE)</f>
        <v>Сахар</v>
      </c>
      <c r="J295" s="20">
        <f t="shared" si="16"/>
        <v>252.76271186440678</v>
      </c>
      <c r="K295" s="21">
        <f t="shared" si="17"/>
        <v>3.2589016294508166E-2</v>
      </c>
      <c r="L295" t="str">
        <f>VLOOKUP(B295,товар!$A$1:$C$433,3,FALSE)</f>
        <v>Русский сахар</v>
      </c>
      <c r="M295" s="27">
        <f>VLOOKUP(H295,клиенты!$A$1:$G$435,5,0)</f>
        <v>44674</v>
      </c>
      <c r="N295">
        <f t="shared" si="18"/>
        <v>327</v>
      </c>
      <c r="O295" s="30">
        <f t="shared" ca="1" si="19"/>
        <v>29</v>
      </c>
      <c r="P295" t="str">
        <f>VLOOKUP(H295,клиенты!$A$2:$J$435,7,0)</f>
        <v>Узбекистан</v>
      </c>
    </row>
    <row r="296" spans="1:16" x14ac:dyDescent="0.2">
      <c r="A296">
        <v>295</v>
      </c>
      <c r="B296">
        <v>17</v>
      </c>
      <c r="C296">
        <v>253</v>
      </c>
      <c r="D296">
        <v>3</v>
      </c>
      <c r="E296">
        <v>759</v>
      </c>
      <c r="F296" s="27">
        <v>45369</v>
      </c>
      <c r="G296" t="s">
        <v>23</v>
      </c>
      <c r="H296">
        <v>290</v>
      </c>
      <c r="I296" t="str">
        <f>VLOOKUP(B296,товар!$A$1:$C$433,2,FALSE)</f>
        <v>Кофе</v>
      </c>
      <c r="J296" s="20">
        <f t="shared" si="16"/>
        <v>249.02380952380952</v>
      </c>
      <c r="K296" s="21">
        <f t="shared" si="17"/>
        <v>1.5967109666316093E-2</v>
      </c>
      <c r="L296" t="str">
        <f>VLOOKUP(B296,товар!$A$1:$C$433,3,FALSE)</f>
        <v>Jacobs</v>
      </c>
      <c r="M296" s="27">
        <f>VLOOKUP(H296,клиенты!$A$1:$G$435,5,0)</f>
        <v>44777</v>
      </c>
      <c r="N296">
        <f t="shared" si="18"/>
        <v>592</v>
      </c>
      <c r="O296" s="30">
        <f t="shared" ca="1" si="19"/>
        <v>26</v>
      </c>
      <c r="P296" t="str">
        <f>VLOOKUP(H296,клиенты!$A$2:$J$435,7,0)</f>
        <v>Россия</v>
      </c>
    </row>
    <row r="297" spans="1:16" x14ac:dyDescent="0.2">
      <c r="A297">
        <v>296</v>
      </c>
      <c r="B297">
        <v>43</v>
      </c>
      <c r="C297">
        <v>457</v>
      </c>
      <c r="D297">
        <v>3</v>
      </c>
      <c r="E297">
        <v>1371</v>
      </c>
      <c r="F297" s="27">
        <v>44943</v>
      </c>
      <c r="G297" t="s">
        <v>16</v>
      </c>
      <c r="H297">
        <v>13</v>
      </c>
      <c r="I297" t="str">
        <f>VLOOKUP(B297,товар!$A$1:$C$433,2,FALSE)</f>
        <v>Печенье</v>
      </c>
      <c r="J297" s="20">
        <f t="shared" si="16"/>
        <v>283.468085106383</v>
      </c>
      <c r="K297" s="21">
        <f t="shared" si="17"/>
        <v>0.61217443518726999</v>
      </c>
      <c r="L297" t="str">
        <f>VLOOKUP(B297,товар!$A$1:$C$433,3,FALSE)</f>
        <v>КДВ</v>
      </c>
      <c r="M297" s="27">
        <f>VLOOKUP(H297,клиенты!$A$1:$G$435,5,0)</f>
        <v>44724</v>
      </c>
      <c r="N297">
        <f t="shared" si="18"/>
        <v>219</v>
      </c>
      <c r="O297" s="30">
        <f t="shared" ca="1" si="19"/>
        <v>27</v>
      </c>
      <c r="P297" t="str">
        <f>VLOOKUP(H297,клиенты!$A$2:$J$435,7,0)</f>
        <v>Россия</v>
      </c>
    </row>
    <row r="298" spans="1:16" x14ac:dyDescent="0.2">
      <c r="A298">
        <v>297</v>
      </c>
      <c r="B298">
        <v>5</v>
      </c>
      <c r="C298">
        <v>65</v>
      </c>
      <c r="D298">
        <v>5</v>
      </c>
      <c r="E298">
        <v>325</v>
      </c>
      <c r="F298" s="27">
        <v>45251</v>
      </c>
      <c r="G298" t="s">
        <v>22</v>
      </c>
      <c r="H298">
        <v>302</v>
      </c>
      <c r="I298" t="str">
        <f>VLOOKUP(B298,товар!$A$1:$C$433,2,FALSE)</f>
        <v>Макароны</v>
      </c>
      <c r="J298" s="20">
        <f t="shared" si="16"/>
        <v>265.47674418604652</v>
      </c>
      <c r="K298" s="21">
        <f t="shared" si="17"/>
        <v>-0.75515746134641493</v>
      </c>
      <c r="L298" t="str">
        <f>VLOOKUP(B298,товар!$A$1:$C$433,3,FALSE)</f>
        <v>Роллтон</v>
      </c>
      <c r="M298" s="27">
        <f>VLOOKUP(H298,клиенты!$A$1:$G$435,5,0)</f>
        <v>44859</v>
      </c>
      <c r="N298">
        <f t="shared" si="18"/>
        <v>392</v>
      </c>
      <c r="O298" s="30">
        <f t="shared" ca="1" si="19"/>
        <v>23</v>
      </c>
      <c r="P298" t="str">
        <f>VLOOKUP(H298,клиенты!$A$2:$J$435,7,0)</f>
        <v>Россия</v>
      </c>
    </row>
    <row r="299" spans="1:16" x14ac:dyDescent="0.2">
      <c r="A299">
        <v>298</v>
      </c>
      <c r="B299">
        <v>298</v>
      </c>
      <c r="C299">
        <v>65</v>
      </c>
      <c r="D299">
        <v>1</v>
      </c>
      <c r="E299">
        <v>65</v>
      </c>
      <c r="F299" s="27">
        <v>44985</v>
      </c>
      <c r="G299" t="s">
        <v>27</v>
      </c>
      <c r="H299">
        <v>453</v>
      </c>
      <c r="I299" t="str">
        <f>VLOOKUP(B299,товар!$A$1:$C$433,2,FALSE)</f>
        <v>Крупа</v>
      </c>
      <c r="J299" s="20">
        <f t="shared" si="16"/>
        <v>255.11627906976744</v>
      </c>
      <c r="K299" s="21">
        <f t="shared" si="17"/>
        <v>-0.74521422060164078</v>
      </c>
      <c r="L299" t="str">
        <f>VLOOKUP(B299,товар!$A$1:$C$433,3,FALSE)</f>
        <v>Увелка</v>
      </c>
      <c r="M299" s="27">
        <f>VLOOKUP(H299,клиенты!$A$1:$G$435,5,0)</f>
        <v>44635</v>
      </c>
      <c r="N299">
        <f t="shared" si="18"/>
        <v>350</v>
      </c>
      <c r="O299" s="30">
        <f t="shared" ca="1" si="19"/>
        <v>30</v>
      </c>
      <c r="P299" t="str">
        <f>VLOOKUP(H299,клиенты!$A$2:$J$435,7,0)</f>
        <v>Россия</v>
      </c>
    </row>
    <row r="300" spans="1:16" x14ac:dyDescent="0.2">
      <c r="A300">
        <v>299</v>
      </c>
      <c r="B300">
        <v>436</v>
      </c>
      <c r="C300">
        <v>320</v>
      </c>
      <c r="D300">
        <v>3</v>
      </c>
      <c r="E300">
        <v>960</v>
      </c>
      <c r="F300" s="27">
        <v>45388</v>
      </c>
      <c r="G300" t="s">
        <v>21</v>
      </c>
      <c r="H300">
        <v>16</v>
      </c>
      <c r="I300" t="str">
        <f>VLOOKUP(B300,товар!$A$1:$C$433,2,FALSE)</f>
        <v>Овощи</v>
      </c>
      <c r="J300" s="20">
        <f t="shared" si="16"/>
        <v>250.48780487804879</v>
      </c>
      <c r="K300" s="21">
        <f t="shared" si="17"/>
        <v>0.27750730282375846</v>
      </c>
      <c r="L300" t="str">
        <f>VLOOKUP(B300,товар!$A$1:$C$433,3,FALSE)</f>
        <v>Гавриш</v>
      </c>
      <c r="M300" s="27">
        <f>VLOOKUP(H300,клиенты!$A$1:$G$435,5,0)</f>
        <v>44713</v>
      </c>
      <c r="N300">
        <f t="shared" si="18"/>
        <v>675</v>
      </c>
      <c r="O300" s="30">
        <f t="shared" ca="1" si="19"/>
        <v>28</v>
      </c>
      <c r="P300" t="str">
        <f>VLOOKUP(H300,клиенты!$A$2:$J$435,7,0)</f>
        <v>Украина</v>
      </c>
    </row>
    <row r="301" spans="1:16" x14ac:dyDescent="0.2">
      <c r="A301">
        <v>300</v>
      </c>
      <c r="B301">
        <v>421</v>
      </c>
      <c r="C301">
        <v>145</v>
      </c>
      <c r="D301">
        <v>4</v>
      </c>
      <c r="E301">
        <v>580</v>
      </c>
      <c r="F301" s="27">
        <v>45323</v>
      </c>
      <c r="G301" t="s">
        <v>21</v>
      </c>
      <c r="H301">
        <v>120</v>
      </c>
      <c r="I301" t="str">
        <f>VLOOKUP(B301,товар!$A$1:$C$433,2,FALSE)</f>
        <v>Чай</v>
      </c>
      <c r="J301" s="20">
        <f t="shared" si="16"/>
        <v>271.18181818181819</v>
      </c>
      <c r="K301" s="21">
        <f t="shared" si="17"/>
        <v>-0.46530338585316799</v>
      </c>
      <c r="L301" t="str">
        <f>VLOOKUP(B301,товар!$A$1:$C$433,3,FALSE)</f>
        <v>Greenfield</v>
      </c>
      <c r="M301" s="27">
        <f>VLOOKUP(H301,клиенты!$A$1:$G$435,5,0)</f>
        <v>44691</v>
      </c>
      <c r="N301">
        <f t="shared" si="18"/>
        <v>632</v>
      </c>
      <c r="O301" s="30">
        <f t="shared" ca="1" si="19"/>
        <v>28</v>
      </c>
      <c r="P301" t="str">
        <f>VLOOKUP(H301,клиенты!$A$2:$J$435,7,0)</f>
        <v>Россия</v>
      </c>
    </row>
    <row r="302" spans="1:16" x14ac:dyDescent="0.2">
      <c r="A302">
        <v>301</v>
      </c>
      <c r="B302">
        <v>223</v>
      </c>
      <c r="C302">
        <v>467</v>
      </c>
      <c r="D302">
        <v>5</v>
      </c>
      <c r="E302">
        <v>2335</v>
      </c>
      <c r="F302" s="27">
        <v>45310</v>
      </c>
      <c r="G302" t="s">
        <v>12</v>
      </c>
      <c r="H302">
        <v>295</v>
      </c>
      <c r="I302" t="str">
        <f>VLOOKUP(B302,товар!$A$1:$C$433,2,FALSE)</f>
        <v>Чай</v>
      </c>
      <c r="J302" s="20">
        <f t="shared" si="16"/>
        <v>271.18181818181819</v>
      </c>
      <c r="K302" s="21">
        <f t="shared" si="17"/>
        <v>0.72209185383841756</v>
      </c>
      <c r="L302" t="str">
        <f>VLOOKUP(B302,товар!$A$1:$C$433,3,FALSE)</f>
        <v>Greenfield</v>
      </c>
      <c r="M302" s="27">
        <f>VLOOKUP(H302,клиенты!$A$1:$G$435,5,0)</f>
        <v>44588</v>
      </c>
      <c r="N302">
        <f t="shared" si="18"/>
        <v>722</v>
      </c>
      <c r="O302" s="30">
        <f t="shared" ca="1" si="19"/>
        <v>32</v>
      </c>
      <c r="P302" t="str">
        <f>VLOOKUP(H302,клиенты!$A$2:$J$435,7,0)</f>
        <v>Россия</v>
      </c>
    </row>
    <row r="303" spans="1:16" x14ac:dyDescent="0.2">
      <c r="A303">
        <v>302</v>
      </c>
      <c r="B303">
        <v>483</v>
      </c>
      <c r="C303">
        <v>124</v>
      </c>
      <c r="D303">
        <v>4</v>
      </c>
      <c r="E303">
        <v>496</v>
      </c>
      <c r="F303" s="27">
        <v>45299</v>
      </c>
      <c r="G303" t="s">
        <v>14</v>
      </c>
      <c r="H303">
        <v>381</v>
      </c>
      <c r="I303" t="str">
        <f>VLOOKUP(B303,товар!$A$1:$C$433,2,FALSE)</f>
        <v>Колбаса</v>
      </c>
      <c r="J303" s="20">
        <f t="shared" si="16"/>
        <v>286.92307692307691</v>
      </c>
      <c r="K303" s="21">
        <f t="shared" si="17"/>
        <v>-0.56782841823056296</v>
      </c>
      <c r="L303" t="str">
        <f>VLOOKUP(B303,товар!$A$1:$C$433,3,FALSE)</f>
        <v>Дымов</v>
      </c>
      <c r="M303" s="27">
        <f>VLOOKUP(H303,клиенты!$A$1:$G$435,5,0)</f>
        <v>44714</v>
      </c>
      <c r="N303">
        <f t="shared" si="18"/>
        <v>585</v>
      </c>
      <c r="O303" s="30">
        <f t="shared" ca="1" si="19"/>
        <v>28</v>
      </c>
      <c r="P303" t="str">
        <f>VLOOKUP(H303,клиенты!$A$2:$J$435,7,0)</f>
        <v>Узбекистан</v>
      </c>
    </row>
    <row r="304" spans="1:16" x14ac:dyDescent="0.2">
      <c r="A304">
        <v>303</v>
      </c>
      <c r="B304">
        <v>414</v>
      </c>
      <c r="C304">
        <v>406</v>
      </c>
      <c r="D304">
        <v>3</v>
      </c>
      <c r="E304">
        <v>1218</v>
      </c>
      <c r="F304" s="27">
        <v>45246</v>
      </c>
      <c r="G304" t="s">
        <v>11</v>
      </c>
      <c r="H304">
        <v>287</v>
      </c>
      <c r="I304" t="str">
        <f>VLOOKUP(B304,товар!$A$1:$C$433,2,FALSE)</f>
        <v>Фрукты</v>
      </c>
      <c r="J304" s="20">
        <f t="shared" si="16"/>
        <v>274.16279069767444</v>
      </c>
      <c r="K304" s="21">
        <f t="shared" si="17"/>
        <v>0.48087199932140123</v>
      </c>
      <c r="L304" t="str">
        <f>VLOOKUP(B304,товар!$A$1:$C$433,3,FALSE)</f>
        <v>Экзотик</v>
      </c>
      <c r="M304" s="27">
        <f>VLOOKUP(H304,клиенты!$A$1:$G$435,5,0)</f>
        <v>44608</v>
      </c>
      <c r="N304">
        <f t="shared" si="18"/>
        <v>638</v>
      </c>
      <c r="O304" s="30">
        <f t="shared" ca="1" si="19"/>
        <v>31</v>
      </c>
      <c r="P304" t="str">
        <f>VLOOKUP(H304,клиенты!$A$2:$J$435,7,0)</f>
        <v>Россия</v>
      </c>
    </row>
    <row r="305" spans="1:16" x14ac:dyDescent="0.2">
      <c r="A305">
        <v>304</v>
      </c>
      <c r="B305">
        <v>389</v>
      </c>
      <c r="C305">
        <v>76</v>
      </c>
      <c r="D305">
        <v>4</v>
      </c>
      <c r="E305">
        <v>304</v>
      </c>
      <c r="F305" s="27">
        <v>45067</v>
      </c>
      <c r="G305" t="s">
        <v>18</v>
      </c>
      <c r="H305">
        <v>415</v>
      </c>
      <c r="I305" t="str">
        <f>VLOOKUP(B305,товар!$A$1:$C$433,2,FALSE)</f>
        <v>Чай</v>
      </c>
      <c r="J305" s="20">
        <f t="shared" si="16"/>
        <v>271.18181818181819</v>
      </c>
      <c r="K305" s="21">
        <f t="shared" si="17"/>
        <v>-0.71974522292993637</v>
      </c>
      <c r="L305" t="str">
        <f>VLOOKUP(B305,товар!$A$1:$C$433,3,FALSE)</f>
        <v>Ахмад</v>
      </c>
      <c r="M305" s="27">
        <f>VLOOKUP(H305,клиенты!$A$1:$G$435,5,0)</f>
        <v>44661</v>
      </c>
      <c r="N305">
        <f t="shared" si="18"/>
        <v>406</v>
      </c>
      <c r="O305" s="30">
        <f t="shared" ca="1" si="19"/>
        <v>29</v>
      </c>
      <c r="P305" t="str">
        <f>VLOOKUP(H305,клиенты!$A$2:$J$435,7,0)</f>
        <v>Украина</v>
      </c>
    </row>
    <row r="306" spans="1:16" x14ac:dyDescent="0.2">
      <c r="A306">
        <v>305</v>
      </c>
      <c r="B306">
        <v>367</v>
      </c>
      <c r="C306">
        <v>79</v>
      </c>
      <c r="D306">
        <v>5</v>
      </c>
      <c r="E306">
        <v>395</v>
      </c>
      <c r="F306" s="27">
        <v>45107</v>
      </c>
      <c r="G306" t="s">
        <v>26</v>
      </c>
      <c r="H306">
        <v>292</v>
      </c>
      <c r="I306" t="str">
        <f>VLOOKUP(B306,товар!$A$1:$C$433,2,FALSE)</f>
        <v>Колбаса</v>
      </c>
      <c r="J306" s="20">
        <f t="shared" si="16"/>
        <v>286.92307692307691</v>
      </c>
      <c r="K306" s="21">
        <f t="shared" si="17"/>
        <v>-0.72466487935656843</v>
      </c>
      <c r="L306" t="str">
        <f>VLOOKUP(B306,товар!$A$1:$C$433,3,FALSE)</f>
        <v>Окраина</v>
      </c>
      <c r="M306" s="27">
        <f>VLOOKUP(H306,клиенты!$A$1:$G$435,5,0)</f>
        <v>44608</v>
      </c>
      <c r="N306">
        <f t="shared" si="18"/>
        <v>499</v>
      </c>
      <c r="O306" s="30">
        <f t="shared" ca="1" si="19"/>
        <v>31</v>
      </c>
      <c r="P306" t="str">
        <f>VLOOKUP(H306,клиенты!$A$2:$J$435,7,0)</f>
        <v>Россия</v>
      </c>
    </row>
    <row r="307" spans="1:16" x14ac:dyDescent="0.2">
      <c r="A307">
        <v>306</v>
      </c>
      <c r="B307">
        <v>128</v>
      </c>
      <c r="C307">
        <v>466</v>
      </c>
      <c r="D307">
        <v>1</v>
      </c>
      <c r="E307">
        <v>466</v>
      </c>
      <c r="F307" s="27">
        <v>44984</v>
      </c>
      <c r="G307" t="s">
        <v>27</v>
      </c>
      <c r="H307">
        <v>389</v>
      </c>
      <c r="I307" t="str">
        <f>VLOOKUP(B307,товар!$A$1:$C$433,2,FALSE)</f>
        <v>Мясо</v>
      </c>
      <c r="J307" s="20">
        <f t="shared" si="16"/>
        <v>271.74545454545455</v>
      </c>
      <c r="K307" s="21">
        <f t="shared" si="17"/>
        <v>0.71484009099424584</v>
      </c>
      <c r="L307" t="str">
        <f>VLOOKUP(B307,товар!$A$1:$C$433,3,FALSE)</f>
        <v>Мираторг</v>
      </c>
      <c r="M307" s="27">
        <f>VLOOKUP(H307,клиенты!$A$1:$G$435,5,0)</f>
        <v>44876</v>
      </c>
      <c r="N307">
        <f t="shared" si="18"/>
        <v>108</v>
      </c>
      <c r="O307" s="30">
        <f t="shared" ca="1" si="19"/>
        <v>22</v>
      </c>
      <c r="P307" t="str">
        <f>VLOOKUP(H307,клиенты!$A$2:$J$435,7,0)</f>
        <v>Россия</v>
      </c>
    </row>
    <row r="308" spans="1:16" x14ac:dyDescent="0.2">
      <c r="A308">
        <v>307</v>
      </c>
      <c r="B308">
        <v>368</v>
      </c>
      <c r="C308">
        <v>265</v>
      </c>
      <c r="D308">
        <v>5</v>
      </c>
      <c r="E308">
        <v>1325</v>
      </c>
      <c r="F308" s="27">
        <v>45192</v>
      </c>
      <c r="G308" t="s">
        <v>15</v>
      </c>
      <c r="H308">
        <v>106</v>
      </c>
      <c r="I308" t="str">
        <f>VLOOKUP(B308,товар!$A$1:$C$433,2,FALSE)</f>
        <v>Сыр</v>
      </c>
      <c r="J308" s="20">
        <f t="shared" si="16"/>
        <v>262.63492063492066</v>
      </c>
      <c r="K308" s="21">
        <f t="shared" si="17"/>
        <v>9.0051976308471726E-3</v>
      </c>
      <c r="L308" t="str">
        <f>VLOOKUP(B308,товар!$A$1:$C$433,3,FALSE)</f>
        <v>Сырная долина</v>
      </c>
      <c r="M308" s="27">
        <f>VLOOKUP(H308,клиенты!$A$1:$G$435,5,0)</f>
        <v>44858</v>
      </c>
      <c r="N308">
        <f t="shared" si="18"/>
        <v>334</v>
      </c>
      <c r="O308" s="30">
        <f t="shared" ca="1" si="19"/>
        <v>23</v>
      </c>
      <c r="P308" t="str">
        <f>VLOOKUP(H308,клиенты!$A$2:$J$435,7,0)</f>
        <v>Украина</v>
      </c>
    </row>
    <row r="309" spans="1:16" x14ac:dyDescent="0.2">
      <c r="A309">
        <v>308</v>
      </c>
      <c r="B309">
        <v>74</v>
      </c>
      <c r="C309">
        <v>397</v>
      </c>
      <c r="D309">
        <v>2</v>
      </c>
      <c r="E309">
        <v>794</v>
      </c>
      <c r="F309" s="27">
        <v>45178</v>
      </c>
      <c r="G309" t="s">
        <v>19</v>
      </c>
      <c r="H309">
        <v>458</v>
      </c>
      <c r="I309" t="str">
        <f>VLOOKUP(B309,товар!$A$1:$C$433,2,FALSE)</f>
        <v>Колбаса</v>
      </c>
      <c r="J309" s="20">
        <f t="shared" si="16"/>
        <v>286.92307692307691</v>
      </c>
      <c r="K309" s="21">
        <f t="shared" si="17"/>
        <v>0.38364611260053638</v>
      </c>
      <c r="L309" t="str">
        <f>VLOOKUP(B309,товар!$A$1:$C$433,3,FALSE)</f>
        <v>Черкизово</v>
      </c>
      <c r="M309" s="27">
        <f>VLOOKUP(H309,клиенты!$A$1:$G$435,5,0)</f>
        <v>44694</v>
      </c>
      <c r="N309">
        <f t="shared" si="18"/>
        <v>484</v>
      </c>
      <c r="O309" s="30">
        <f t="shared" ca="1" si="19"/>
        <v>28</v>
      </c>
      <c r="P309" t="str">
        <f>VLOOKUP(H309,клиенты!$A$2:$J$435,7,0)</f>
        <v>Россия</v>
      </c>
    </row>
    <row r="310" spans="1:16" x14ac:dyDescent="0.2">
      <c r="A310">
        <v>309</v>
      </c>
      <c r="B310">
        <v>276</v>
      </c>
      <c r="C310">
        <v>359</v>
      </c>
      <c r="D310">
        <v>2</v>
      </c>
      <c r="E310">
        <v>718</v>
      </c>
      <c r="F310" s="27">
        <v>45147</v>
      </c>
      <c r="G310" t="s">
        <v>13</v>
      </c>
      <c r="H310">
        <v>203</v>
      </c>
      <c r="I310" t="str">
        <f>VLOOKUP(B310,товар!$A$1:$C$433,2,FALSE)</f>
        <v>Колбаса</v>
      </c>
      <c r="J310" s="20">
        <f t="shared" si="16"/>
        <v>286.92307692307691</v>
      </c>
      <c r="K310" s="21">
        <f t="shared" si="17"/>
        <v>0.25120643431635403</v>
      </c>
      <c r="L310" t="str">
        <f>VLOOKUP(B310,товар!$A$1:$C$433,3,FALSE)</f>
        <v>Дымов</v>
      </c>
      <c r="M310" s="27">
        <f>VLOOKUP(H310,клиенты!$A$1:$G$435,5,0)</f>
        <v>44685</v>
      </c>
      <c r="N310">
        <f t="shared" si="18"/>
        <v>462</v>
      </c>
      <c r="O310" s="30">
        <f t="shared" ca="1" si="19"/>
        <v>29</v>
      </c>
      <c r="P310" t="str">
        <f>VLOOKUP(H310,клиенты!$A$2:$J$435,7,0)</f>
        <v>Россия</v>
      </c>
    </row>
    <row r="311" spans="1:16" x14ac:dyDescent="0.2">
      <c r="A311">
        <v>310</v>
      </c>
      <c r="B311">
        <v>149</v>
      </c>
      <c r="C311">
        <v>168</v>
      </c>
      <c r="D311">
        <v>4</v>
      </c>
      <c r="E311">
        <v>672</v>
      </c>
      <c r="F311" s="27">
        <v>44936</v>
      </c>
      <c r="G311" t="s">
        <v>9</v>
      </c>
      <c r="H311">
        <v>1</v>
      </c>
      <c r="I311" t="str">
        <f>VLOOKUP(B311,товар!$A$1:$C$433,2,FALSE)</f>
        <v>Конфеты</v>
      </c>
      <c r="J311" s="20">
        <f t="shared" si="16"/>
        <v>267.85483870967744</v>
      </c>
      <c r="K311" s="21">
        <f t="shared" si="17"/>
        <v>-0.37279460468477155</v>
      </c>
      <c r="L311" t="str">
        <f>VLOOKUP(B311,товар!$A$1:$C$433,3,FALSE)</f>
        <v>Бабаевский</v>
      </c>
      <c r="M311" s="27">
        <f>VLOOKUP(H311,клиенты!$A$1:$G$435,5,0)</f>
        <v>44585</v>
      </c>
      <c r="N311">
        <f t="shared" si="18"/>
        <v>351</v>
      </c>
      <c r="O311" s="30">
        <f t="shared" ca="1" si="19"/>
        <v>32</v>
      </c>
      <c r="P311" t="str">
        <f>VLOOKUP(H311,клиенты!$A$2:$J$435,7,0)</f>
        <v>Россия</v>
      </c>
    </row>
    <row r="312" spans="1:16" x14ac:dyDescent="0.2">
      <c r="A312">
        <v>311</v>
      </c>
      <c r="B312">
        <v>229</v>
      </c>
      <c r="C312">
        <v>156</v>
      </c>
      <c r="D312">
        <v>4</v>
      </c>
      <c r="E312">
        <v>624</v>
      </c>
      <c r="F312" s="27">
        <v>45168</v>
      </c>
      <c r="G312" t="s">
        <v>22</v>
      </c>
      <c r="H312">
        <v>204</v>
      </c>
      <c r="I312" t="str">
        <f>VLOOKUP(B312,товар!$A$1:$C$433,2,FALSE)</f>
        <v>Мясо</v>
      </c>
      <c r="J312" s="20">
        <f t="shared" si="16"/>
        <v>271.74545454545455</v>
      </c>
      <c r="K312" s="21">
        <f t="shared" si="17"/>
        <v>-0.42593336009634686</v>
      </c>
      <c r="L312" t="str">
        <f>VLOOKUP(B312,товар!$A$1:$C$433,3,FALSE)</f>
        <v>Сава</v>
      </c>
      <c r="M312" s="27">
        <f>VLOOKUP(H312,клиенты!$A$1:$G$435,5,0)</f>
        <v>44867</v>
      </c>
      <c r="N312">
        <f t="shared" si="18"/>
        <v>301</v>
      </c>
      <c r="O312" s="30">
        <f t="shared" ca="1" si="19"/>
        <v>23</v>
      </c>
      <c r="P312" t="str">
        <f>VLOOKUP(H312,клиенты!$A$2:$J$435,7,0)</f>
        <v>Россия</v>
      </c>
    </row>
    <row r="313" spans="1:16" x14ac:dyDescent="0.2">
      <c r="A313">
        <v>312</v>
      </c>
      <c r="B313">
        <v>28</v>
      </c>
      <c r="C313">
        <v>78</v>
      </c>
      <c r="D313">
        <v>4</v>
      </c>
      <c r="E313">
        <v>312</v>
      </c>
      <c r="F313" s="27">
        <v>44955</v>
      </c>
      <c r="G313" t="s">
        <v>22</v>
      </c>
      <c r="H313">
        <v>490</v>
      </c>
      <c r="I313" t="str">
        <f>VLOOKUP(B313,товар!$A$1:$C$433,2,FALSE)</f>
        <v>Крупа</v>
      </c>
      <c r="J313" s="20">
        <f t="shared" si="16"/>
        <v>255.11627906976744</v>
      </c>
      <c r="K313" s="21">
        <f t="shared" si="17"/>
        <v>-0.69425706472196902</v>
      </c>
      <c r="L313" t="str">
        <f>VLOOKUP(B313,товар!$A$1:$C$433,3,FALSE)</f>
        <v>Националь</v>
      </c>
      <c r="M313" s="27">
        <f>VLOOKUP(H313,клиенты!$A$1:$G$435,5,0)</f>
        <v>44603</v>
      </c>
      <c r="N313">
        <f t="shared" si="18"/>
        <v>352</v>
      </c>
      <c r="O313" s="30">
        <f t="shared" ca="1" si="19"/>
        <v>31</v>
      </c>
      <c r="P313" t="str">
        <f>VLOOKUP(H313,клиенты!$A$2:$J$435,7,0)</f>
        <v>Россия</v>
      </c>
    </row>
    <row r="314" spans="1:16" x14ac:dyDescent="0.2">
      <c r="A314">
        <v>313</v>
      </c>
      <c r="B314">
        <v>260</v>
      </c>
      <c r="C314">
        <v>489</v>
      </c>
      <c r="D314">
        <v>3</v>
      </c>
      <c r="E314">
        <v>1467</v>
      </c>
      <c r="F314" s="27">
        <v>45297</v>
      </c>
      <c r="G314" t="s">
        <v>25</v>
      </c>
      <c r="H314">
        <v>98</v>
      </c>
      <c r="I314" t="str">
        <f>VLOOKUP(B314,товар!$A$1:$C$433,2,FALSE)</f>
        <v>Соль</v>
      </c>
      <c r="J314" s="20">
        <f t="shared" si="16"/>
        <v>264.8679245283019</v>
      </c>
      <c r="K314" s="21">
        <f t="shared" si="17"/>
        <v>0.84620316284370989</v>
      </c>
      <c r="L314" t="str">
        <f>VLOOKUP(B314,товар!$A$1:$C$433,3,FALSE)</f>
        <v>Экстра</v>
      </c>
      <c r="M314" s="27">
        <f>VLOOKUP(H314,клиенты!$A$1:$G$435,5,0)</f>
        <v>44637</v>
      </c>
      <c r="N314">
        <f t="shared" si="18"/>
        <v>660</v>
      </c>
      <c r="O314" s="30">
        <f t="shared" ca="1" si="19"/>
        <v>30</v>
      </c>
      <c r="P314" t="str">
        <f>VLOOKUP(H314,клиенты!$A$2:$J$435,7,0)</f>
        <v>Россия</v>
      </c>
    </row>
    <row r="315" spans="1:16" x14ac:dyDescent="0.2">
      <c r="A315">
        <v>314</v>
      </c>
      <c r="B315">
        <v>140</v>
      </c>
      <c r="C315">
        <v>106</v>
      </c>
      <c r="D315">
        <v>3</v>
      </c>
      <c r="E315">
        <v>318</v>
      </c>
      <c r="F315" s="27">
        <v>44949</v>
      </c>
      <c r="G315" t="s">
        <v>11</v>
      </c>
      <c r="H315">
        <v>181</v>
      </c>
      <c r="I315" t="str">
        <f>VLOOKUP(B315,товар!$A$1:$C$433,2,FALSE)</f>
        <v>Рис</v>
      </c>
      <c r="J315" s="20">
        <f t="shared" si="16"/>
        <v>258.375</v>
      </c>
      <c r="K315" s="21">
        <f t="shared" si="17"/>
        <v>-0.58974358974358976</v>
      </c>
      <c r="L315" t="str">
        <f>VLOOKUP(B315,товар!$A$1:$C$433,3,FALSE)</f>
        <v>Белый Злат</v>
      </c>
      <c r="M315" s="27">
        <f>VLOOKUP(H315,клиенты!$A$1:$G$435,5,0)</f>
        <v>44568</v>
      </c>
      <c r="N315">
        <f t="shared" si="18"/>
        <v>381</v>
      </c>
      <c r="O315" s="30">
        <f t="shared" ca="1" si="19"/>
        <v>32</v>
      </c>
      <c r="P315" t="str">
        <f>VLOOKUP(H315,клиенты!$A$2:$J$435,7,0)</f>
        <v>Украина</v>
      </c>
    </row>
    <row r="316" spans="1:16" x14ac:dyDescent="0.2">
      <c r="A316">
        <v>315</v>
      </c>
      <c r="B316">
        <v>270</v>
      </c>
      <c r="C316">
        <v>204</v>
      </c>
      <c r="D316">
        <v>3</v>
      </c>
      <c r="E316">
        <v>612</v>
      </c>
      <c r="F316" s="27">
        <v>45009</v>
      </c>
      <c r="G316" t="s">
        <v>21</v>
      </c>
      <c r="H316">
        <v>226</v>
      </c>
      <c r="I316" t="str">
        <f>VLOOKUP(B316,товар!$A$1:$C$433,2,FALSE)</f>
        <v>Соль</v>
      </c>
      <c r="J316" s="20">
        <f t="shared" si="16"/>
        <v>264.8679245283019</v>
      </c>
      <c r="K316" s="21">
        <f t="shared" si="17"/>
        <v>-0.22980481550078358</v>
      </c>
      <c r="L316" t="str">
        <f>VLOOKUP(B316,товар!$A$1:$C$433,3,FALSE)</f>
        <v>Славянская</v>
      </c>
      <c r="M316" s="27">
        <f>VLOOKUP(H316,клиенты!$A$1:$G$435,5,0)</f>
        <v>44702</v>
      </c>
      <c r="N316">
        <f t="shared" si="18"/>
        <v>307</v>
      </c>
      <c r="O316" s="30">
        <f t="shared" ca="1" si="19"/>
        <v>28</v>
      </c>
      <c r="P316" t="str">
        <f>VLOOKUP(H316,клиенты!$A$2:$J$435,7,0)</f>
        <v>Россия</v>
      </c>
    </row>
    <row r="317" spans="1:16" x14ac:dyDescent="0.2">
      <c r="A317">
        <v>316</v>
      </c>
      <c r="B317">
        <v>67</v>
      </c>
      <c r="C317">
        <v>317</v>
      </c>
      <c r="D317">
        <v>4</v>
      </c>
      <c r="E317">
        <v>1268</v>
      </c>
      <c r="F317" s="27">
        <v>45222</v>
      </c>
      <c r="G317" t="s">
        <v>12</v>
      </c>
      <c r="H317">
        <v>322</v>
      </c>
      <c r="I317" t="str">
        <f>VLOOKUP(B317,товар!$A$1:$C$433,2,FALSE)</f>
        <v>Йогурт</v>
      </c>
      <c r="J317" s="20">
        <f t="shared" si="16"/>
        <v>263.25423728813558</v>
      </c>
      <c r="K317" s="21">
        <f t="shared" si="17"/>
        <v>0.20415915529229989</v>
      </c>
      <c r="L317" t="str">
        <f>VLOOKUP(B317,товар!$A$1:$C$433,3,FALSE)</f>
        <v>Чудо</v>
      </c>
      <c r="M317" s="27">
        <f>VLOOKUP(H317,клиенты!$A$1:$G$435,5,0)</f>
        <v>44886</v>
      </c>
      <c r="N317">
        <f t="shared" si="18"/>
        <v>336</v>
      </c>
      <c r="O317" s="30">
        <f t="shared" ca="1" si="19"/>
        <v>22</v>
      </c>
      <c r="P317" t="str">
        <f>VLOOKUP(H317,клиенты!$A$2:$J$435,7,0)</f>
        <v>Украина</v>
      </c>
    </row>
    <row r="318" spans="1:16" x14ac:dyDescent="0.2">
      <c r="A318">
        <v>317</v>
      </c>
      <c r="B318">
        <v>448</v>
      </c>
      <c r="C318">
        <v>442</v>
      </c>
      <c r="D318">
        <v>1</v>
      </c>
      <c r="E318">
        <v>442</v>
      </c>
      <c r="F318" s="27">
        <v>45040</v>
      </c>
      <c r="G318" t="s">
        <v>23</v>
      </c>
      <c r="H318">
        <v>296</v>
      </c>
      <c r="I318" t="str">
        <f>VLOOKUP(B318,товар!$A$1:$C$433,2,FALSE)</f>
        <v>Йогурт</v>
      </c>
      <c r="J318" s="20">
        <f t="shared" si="16"/>
        <v>263.25423728813558</v>
      </c>
      <c r="K318" s="21">
        <f t="shared" si="17"/>
        <v>0.67898532062838024</v>
      </c>
      <c r="L318" t="str">
        <f>VLOOKUP(B318,товар!$A$1:$C$433,3,FALSE)</f>
        <v>Ростагроэкспорт</v>
      </c>
      <c r="M318" s="27">
        <f>VLOOKUP(H318,клиенты!$A$1:$G$435,5,0)</f>
        <v>44758</v>
      </c>
      <c r="N318">
        <f t="shared" si="18"/>
        <v>282</v>
      </c>
      <c r="O318" s="30">
        <f t="shared" ca="1" si="19"/>
        <v>26</v>
      </c>
      <c r="P318" t="str">
        <f>VLOOKUP(H318,клиенты!$A$2:$J$435,7,0)</f>
        <v>Узбекистан</v>
      </c>
    </row>
    <row r="319" spans="1:16" x14ac:dyDescent="0.2">
      <c r="A319">
        <v>318</v>
      </c>
      <c r="B319">
        <v>331</v>
      </c>
      <c r="C319">
        <v>88</v>
      </c>
      <c r="D319">
        <v>3</v>
      </c>
      <c r="E319">
        <v>264</v>
      </c>
      <c r="F319" s="27">
        <v>45211</v>
      </c>
      <c r="G319" t="s">
        <v>8</v>
      </c>
      <c r="H319">
        <v>458</v>
      </c>
      <c r="I319" t="str">
        <f>VLOOKUP(B319,товар!$A$1:$C$433,2,FALSE)</f>
        <v>Соль</v>
      </c>
      <c r="J319" s="20">
        <f t="shared" si="16"/>
        <v>264.8679245283019</v>
      </c>
      <c r="K319" s="21">
        <f t="shared" si="17"/>
        <v>-0.66775894001994596</v>
      </c>
      <c r="L319" t="str">
        <f>VLOOKUP(B319,товар!$A$1:$C$433,3,FALSE)</f>
        <v>Салта</v>
      </c>
      <c r="M319" s="27">
        <f>VLOOKUP(H319,клиенты!$A$1:$G$435,5,0)</f>
        <v>44694</v>
      </c>
      <c r="N319">
        <f t="shared" si="18"/>
        <v>517</v>
      </c>
      <c r="O319" s="30">
        <f t="shared" ca="1" si="19"/>
        <v>28</v>
      </c>
      <c r="P319" t="str">
        <f>VLOOKUP(H319,клиенты!$A$2:$J$435,7,0)</f>
        <v>Россия</v>
      </c>
    </row>
    <row r="320" spans="1:16" x14ac:dyDescent="0.2">
      <c r="A320">
        <v>319</v>
      </c>
      <c r="B320">
        <v>325</v>
      </c>
      <c r="C320">
        <v>99</v>
      </c>
      <c r="D320">
        <v>2</v>
      </c>
      <c r="E320">
        <v>198</v>
      </c>
      <c r="F320" s="27">
        <v>45184</v>
      </c>
      <c r="G320" t="s">
        <v>16</v>
      </c>
      <c r="H320">
        <v>11</v>
      </c>
      <c r="I320" t="str">
        <f>VLOOKUP(B320,товар!$A$1:$C$433,2,FALSE)</f>
        <v>Сок</v>
      </c>
      <c r="J320" s="20">
        <f t="shared" si="16"/>
        <v>268.60344827586209</v>
      </c>
      <c r="K320" s="21">
        <f t="shared" si="17"/>
        <v>-0.63142692085499719</v>
      </c>
      <c r="L320" t="str">
        <f>VLOOKUP(B320,товар!$A$1:$C$433,3,FALSE)</f>
        <v>Добрый</v>
      </c>
      <c r="M320" s="27">
        <f>VLOOKUP(H320,клиенты!$A$1:$G$435,5,0)</f>
        <v>44690</v>
      </c>
      <c r="N320">
        <f t="shared" si="18"/>
        <v>494</v>
      </c>
      <c r="O320" s="30">
        <f t="shared" ca="1" si="19"/>
        <v>28</v>
      </c>
      <c r="P320" t="str">
        <f>VLOOKUP(H320,клиенты!$A$2:$J$435,7,0)</f>
        <v>Таджикистан</v>
      </c>
    </row>
    <row r="321" spans="1:16" x14ac:dyDescent="0.2">
      <c r="A321">
        <v>320</v>
      </c>
      <c r="B321">
        <v>346</v>
      </c>
      <c r="C321">
        <v>178</v>
      </c>
      <c r="D321">
        <v>5</v>
      </c>
      <c r="E321">
        <v>890</v>
      </c>
      <c r="F321" s="27">
        <v>45297</v>
      </c>
      <c r="G321" t="s">
        <v>22</v>
      </c>
      <c r="H321">
        <v>75</v>
      </c>
      <c r="I321" t="str">
        <f>VLOOKUP(B321,товар!$A$1:$C$433,2,FALSE)</f>
        <v>Чай</v>
      </c>
      <c r="J321" s="20">
        <f t="shared" si="16"/>
        <v>271.18181818181819</v>
      </c>
      <c r="K321" s="21">
        <f t="shared" si="17"/>
        <v>-0.34361381159906135</v>
      </c>
      <c r="L321" t="str">
        <f>VLOOKUP(B321,товар!$A$1:$C$433,3,FALSE)</f>
        <v>Greenfield</v>
      </c>
      <c r="M321" s="27">
        <f>VLOOKUP(H321,клиенты!$A$1:$G$435,5,0)</f>
        <v>44796</v>
      </c>
      <c r="N321">
        <f t="shared" si="18"/>
        <v>501</v>
      </c>
      <c r="O321" s="30">
        <f t="shared" ca="1" si="19"/>
        <v>25</v>
      </c>
      <c r="P321" t="str">
        <f>VLOOKUP(H321,клиенты!$A$2:$J$435,7,0)</f>
        <v>Украина</v>
      </c>
    </row>
    <row r="322" spans="1:16" x14ac:dyDescent="0.2">
      <c r="A322">
        <v>321</v>
      </c>
      <c r="B322">
        <v>397</v>
      </c>
      <c r="C322">
        <v>299</v>
      </c>
      <c r="D322">
        <v>3</v>
      </c>
      <c r="E322">
        <v>897</v>
      </c>
      <c r="F322" s="27">
        <v>45064</v>
      </c>
      <c r="G322" t="s">
        <v>15</v>
      </c>
      <c r="H322">
        <v>29</v>
      </c>
      <c r="I322" t="str">
        <f>VLOOKUP(B322,товар!$A$1:$C$433,2,FALSE)</f>
        <v>Йогурт</v>
      </c>
      <c r="J322" s="20">
        <f t="shared" ref="J322:J385" si="20">AVERAGEIF($I$2:$I$1001,I322,$C$2:$C$1001)</f>
        <v>263.25423728813558</v>
      </c>
      <c r="K322" s="21">
        <f t="shared" ref="K322:K385" si="21">C322/J322-1</f>
        <v>0.13578418748390431</v>
      </c>
      <c r="L322" t="str">
        <f>VLOOKUP(B322,товар!$A$1:$C$433,3,FALSE)</f>
        <v>Ростагроэкспорт</v>
      </c>
      <c r="M322" s="27">
        <f>VLOOKUP(H322,клиенты!$A$1:$G$435,5,0)</f>
        <v>44704</v>
      </c>
      <c r="N322">
        <f t="shared" ref="N322:N385" si="22">F322-M322</f>
        <v>360</v>
      </c>
      <c r="O322" s="30">
        <f t="shared" ref="O322:O385" ca="1" si="23">DATEDIF(M322,TODAY(),"m")</f>
        <v>28</v>
      </c>
      <c r="P322" t="str">
        <f>VLOOKUP(H322,клиенты!$A$2:$J$435,7,0)</f>
        <v>Россия</v>
      </c>
    </row>
    <row r="323" spans="1:16" x14ac:dyDescent="0.2">
      <c r="A323">
        <v>322</v>
      </c>
      <c r="B323">
        <v>115</v>
      </c>
      <c r="C323">
        <v>479</v>
      </c>
      <c r="D323">
        <v>1</v>
      </c>
      <c r="E323">
        <v>479</v>
      </c>
      <c r="F323" s="27">
        <v>45283</v>
      </c>
      <c r="G323" t="s">
        <v>20</v>
      </c>
      <c r="H323">
        <v>297</v>
      </c>
      <c r="I323" t="str">
        <f>VLOOKUP(B323,товар!$A$1:$C$433,2,FALSE)</f>
        <v>Сыр</v>
      </c>
      <c r="J323" s="20">
        <f t="shared" si="20"/>
        <v>262.63492063492066</v>
      </c>
      <c r="K323" s="21">
        <f t="shared" si="21"/>
        <v>0.82382448930255037</v>
      </c>
      <c r="L323" t="str">
        <f>VLOOKUP(B323,товар!$A$1:$C$433,3,FALSE)</f>
        <v>President</v>
      </c>
      <c r="M323" s="27">
        <f>VLOOKUP(H323,клиенты!$A$1:$G$435,5,0)</f>
        <v>44666</v>
      </c>
      <c r="N323">
        <f t="shared" si="22"/>
        <v>617</v>
      </c>
      <c r="O323" s="30">
        <f t="shared" ca="1" si="23"/>
        <v>29</v>
      </c>
      <c r="P323" t="str">
        <f>VLOOKUP(H323,клиенты!$A$2:$J$435,7,0)</f>
        <v>Украина</v>
      </c>
    </row>
    <row r="324" spans="1:16" x14ac:dyDescent="0.2">
      <c r="A324">
        <v>323</v>
      </c>
      <c r="B324">
        <v>360</v>
      </c>
      <c r="C324">
        <v>463</v>
      </c>
      <c r="D324">
        <v>3</v>
      </c>
      <c r="E324">
        <v>1389</v>
      </c>
      <c r="F324" s="27">
        <v>45258</v>
      </c>
      <c r="G324" t="s">
        <v>27</v>
      </c>
      <c r="H324">
        <v>497</v>
      </c>
      <c r="I324" t="str">
        <f>VLOOKUP(B324,товар!$A$1:$C$433,2,FALSE)</f>
        <v>Соль</v>
      </c>
      <c r="J324" s="20">
        <f t="shared" si="20"/>
        <v>264.8679245283019</v>
      </c>
      <c r="K324" s="21">
        <f t="shared" si="21"/>
        <v>0.74804103148596668</v>
      </c>
      <c r="L324" t="str">
        <f>VLOOKUP(B324,товар!$A$1:$C$433,3,FALSE)</f>
        <v>Славянская</v>
      </c>
      <c r="M324" s="27">
        <f>VLOOKUP(H324,клиенты!$A$1:$G$435,5,0)</f>
        <v>44826</v>
      </c>
      <c r="N324">
        <f t="shared" si="22"/>
        <v>432</v>
      </c>
      <c r="O324" s="30">
        <f t="shared" ca="1" si="23"/>
        <v>24</v>
      </c>
      <c r="P324" t="str">
        <f>VLOOKUP(H324,клиенты!$A$2:$J$435,7,0)</f>
        <v>Узбекистан</v>
      </c>
    </row>
    <row r="325" spans="1:16" x14ac:dyDescent="0.2">
      <c r="A325">
        <v>324</v>
      </c>
      <c r="B325">
        <v>230</v>
      </c>
      <c r="C325">
        <v>431</v>
      </c>
      <c r="D325">
        <v>3</v>
      </c>
      <c r="E325">
        <v>1293</v>
      </c>
      <c r="F325" s="27">
        <v>45282</v>
      </c>
      <c r="G325" t="s">
        <v>26</v>
      </c>
      <c r="H325">
        <v>191</v>
      </c>
      <c r="I325" t="str">
        <f>VLOOKUP(B325,товар!$A$1:$C$433,2,FALSE)</f>
        <v>Сок</v>
      </c>
      <c r="J325" s="20">
        <f t="shared" si="20"/>
        <v>268.60344827586209</v>
      </c>
      <c r="K325" s="21">
        <f t="shared" si="21"/>
        <v>0.60459593041915394</v>
      </c>
      <c r="L325" t="str">
        <f>VLOOKUP(B325,товар!$A$1:$C$433,3,FALSE)</f>
        <v>Фруктовый сад</v>
      </c>
      <c r="M325" s="27">
        <f>VLOOKUP(H325,клиенты!$A$1:$G$435,5,0)</f>
        <v>44866</v>
      </c>
      <c r="N325">
        <f t="shared" si="22"/>
        <v>416</v>
      </c>
      <c r="O325" s="30">
        <f t="shared" ca="1" si="23"/>
        <v>23</v>
      </c>
      <c r="P325" t="str">
        <f>VLOOKUP(H325,клиенты!$A$2:$J$435,7,0)</f>
        <v>Украина</v>
      </c>
    </row>
    <row r="326" spans="1:16" x14ac:dyDescent="0.2">
      <c r="A326">
        <v>325</v>
      </c>
      <c r="B326">
        <v>229</v>
      </c>
      <c r="C326">
        <v>173</v>
      </c>
      <c r="D326">
        <v>4</v>
      </c>
      <c r="E326">
        <v>692</v>
      </c>
      <c r="F326" s="27">
        <v>45038</v>
      </c>
      <c r="G326" t="s">
        <v>24</v>
      </c>
      <c r="H326">
        <v>327</v>
      </c>
      <c r="I326" t="str">
        <f>VLOOKUP(B326,товар!$A$1:$C$433,2,FALSE)</f>
        <v>Мясо</v>
      </c>
      <c r="J326" s="20">
        <f t="shared" si="20"/>
        <v>271.74545454545455</v>
      </c>
      <c r="K326" s="21">
        <f t="shared" si="21"/>
        <v>-0.36337481600428212</v>
      </c>
      <c r="L326" t="str">
        <f>VLOOKUP(B326,товар!$A$1:$C$433,3,FALSE)</f>
        <v>Сава</v>
      </c>
      <c r="M326" s="27">
        <f>VLOOKUP(H326,клиенты!$A$1:$G$435,5,0)</f>
        <v>44565</v>
      </c>
      <c r="N326">
        <f t="shared" si="22"/>
        <v>473</v>
      </c>
      <c r="O326" s="30">
        <f t="shared" ca="1" si="23"/>
        <v>33</v>
      </c>
      <c r="P326" t="str">
        <f>VLOOKUP(H326,клиенты!$A$2:$J$435,7,0)</f>
        <v>Таджикистан</v>
      </c>
    </row>
    <row r="327" spans="1:16" x14ac:dyDescent="0.2">
      <c r="A327">
        <v>326</v>
      </c>
      <c r="B327">
        <v>486</v>
      </c>
      <c r="C327">
        <v>213</v>
      </c>
      <c r="D327">
        <v>1</v>
      </c>
      <c r="E327">
        <v>213</v>
      </c>
      <c r="F327" s="27">
        <v>45279</v>
      </c>
      <c r="G327" t="s">
        <v>26</v>
      </c>
      <c r="H327">
        <v>58</v>
      </c>
      <c r="I327" t="str">
        <f>VLOOKUP(B327,товар!$A$1:$C$433,2,FALSE)</f>
        <v>Соль</v>
      </c>
      <c r="J327" s="20">
        <f t="shared" si="20"/>
        <v>264.8679245283019</v>
      </c>
      <c r="K327" s="21">
        <f t="shared" si="21"/>
        <v>-0.19582561618464167</v>
      </c>
      <c r="L327" t="str">
        <f>VLOOKUP(B327,товар!$A$1:$C$433,3,FALSE)</f>
        <v>Илецкая</v>
      </c>
      <c r="M327" s="27">
        <f>VLOOKUP(H327,клиенты!$A$1:$G$435,5,0)</f>
        <v>44628</v>
      </c>
      <c r="N327">
        <f t="shared" si="22"/>
        <v>651</v>
      </c>
      <c r="O327" s="30">
        <f t="shared" ca="1" si="23"/>
        <v>30</v>
      </c>
      <c r="P327" t="str">
        <f>VLOOKUP(H327,клиенты!$A$2:$J$435,7,0)</f>
        <v>Беларусь</v>
      </c>
    </row>
    <row r="328" spans="1:16" x14ac:dyDescent="0.2">
      <c r="A328">
        <v>327</v>
      </c>
      <c r="B328">
        <v>353</v>
      </c>
      <c r="C328">
        <v>115</v>
      </c>
      <c r="D328">
        <v>2</v>
      </c>
      <c r="E328">
        <v>230</v>
      </c>
      <c r="F328" s="27">
        <v>45087</v>
      </c>
      <c r="G328" t="s">
        <v>21</v>
      </c>
      <c r="H328">
        <v>446</v>
      </c>
      <c r="I328" t="str">
        <f>VLOOKUP(B328,товар!$A$1:$C$433,2,FALSE)</f>
        <v>Макароны</v>
      </c>
      <c r="J328" s="20">
        <f t="shared" si="20"/>
        <v>265.47674418604652</v>
      </c>
      <c r="K328" s="21">
        <f t="shared" si="21"/>
        <v>-0.56681704699750335</v>
      </c>
      <c r="L328" t="str">
        <f>VLOOKUP(B328,товар!$A$1:$C$433,3,FALSE)</f>
        <v>Паста Зара</v>
      </c>
      <c r="M328" s="27">
        <f>VLOOKUP(H328,клиенты!$A$1:$G$435,5,0)</f>
        <v>44671</v>
      </c>
      <c r="N328">
        <f t="shared" si="22"/>
        <v>416</v>
      </c>
      <c r="O328" s="30">
        <f t="shared" ca="1" si="23"/>
        <v>29</v>
      </c>
      <c r="P328" t="str">
        <f>VLOOKUP(H328,клиенты!$A$2:$J$435,7,0)</f>
        <v>Таджикистан</v>
      </c>
    </row>
    <row r="329" spans="1:16" x14ac:dyDescent="0.2">
      <c r="A329">
        <v>328</v>
      </c>
      <c r="B329">
        <v>65</v>
      </c>
      <c r="C329">
        <v>455</v>
      </c>
      <c r="D329">
        <v>5</v>
      </c>
      <c r="E329">
        <v>2275</v>
      </c>
      <c r="F329" s="27">
        <v>45370</v>
      </c>
      <c r="G329" t="s">
        <v>17</v>
      </c>
      <c r="H329">
        <v>117</v>
      </c>
      <c r="I329" t="str">
        <f>VLOOKUP(B329,товар!$A$1:$C$433,2,FALSE)</f>
        <v>Хлеб</v>
      </c>
      <c r="J329" s="20">
        <f t="shared" si="20"/>
        <v>300.31818181818181</v>
      </c>
      <c r="K329" s="21">
        <f t="shared" si="21"/>
        <v>0.51505978507643402</v>
      </c>
      <c r="L329" t="str">
        <f>VLOOKUP(B329,товар!$A$1:$C$433,3,FALSE)</f>
        <v>Хлебный Дом</v>
      </c>
      <c r="M329" s="27">
        <f>VLOOKUP(H329,клиенты!$A$1:$G$435,5,0)</f>
        <v>44706</v>
      </c>
      <c r="N329">
        <f t="shared" si="22"/>
        <v>664</v>
      </c>
      <c r="O329" s="30">
        <f t="shared" ca="1" si="23"/>
        <v>28</v>
      </c>
      <c r="P329" t="str">
        <f>VLOOKUP(H329,клиенты!$A$2:$J$435,7,0)</f>
        <v>Украина</v>
      </c>
    </row>
    <row r="330" spans="1:16" x14ac:dyDescent="0.2">
      <c r="A330">
        <v>329</v>
      </c>
      <c r="B330">
        <v>490</v>
      </c>
      <c r="C330">
        <v>176</v>
      </c>
      <c r="D330">
        <v>3</v>
      </c>
      <c r="E330">
        <v>528</v>
      </c>
      <c r="F330" s="27">
        <v>45183</v>
      </c>
      <c r="G330" t="s">
        <v>23</v>
      </c>
      <c r="H330">
        <v>32</v>
      </c>
      <c r="I330" t="str">
        <f>VLOOKUP(B330,товар!$A$1:$C$433,2,FALSE)</f>
        <v>Сыр</v>
      </c>
      <c r="J330" s="20">
        <f t="shared" si="20"/>
        <v>262.63492063492066</v>
      </c>
      <c r="K330" s="21">
        <f t="shared" si="21"/>
        <v>-0.3298682461017769</v>
      </c>
      <c r="L330" t="str">
        <f>VLOOKUP(B330,товар!$A$1:$C$433,3,FALSE)</f>
        <v>Сырная долина</v>
      </c>
      <c r="M330" s="27">
        <f>VLOOKUP(H330,клиенты!$A$1:$G$435,5,0)</f>
        <v>44922</v>
      </c>
      <c r="N330">
        <f t="shared" si="22"/>
        <v>261</v>
      </c>
      <c r="O330" s="30">
        <f t="shared" ca="1" si="23"/>
        <v>21</v>
      </c>
      <c r="P330" t="str">
        <f>VLOOKUP(H330,клиенты!$A$2:$J$435,7,0)</f>
        <v>Узбекистан</v>
      </c>
    </row>
    <row r="331" spans="1:16" x14ac:dyDescent="0.2">
      <c r="A331">
        <v>330</v>
      </c>
      <c r="B331">
        <v>188</v>
      </c>
      <c r="C331">
        <v>154</v>
      </c>
      <c r="D331">
        <v>4</v>
      </c>
      <c r="E331">
        <v>616</v>
      </c>
      <c r="F331" s="27">
        <v>45243</v>
      </c>
      <c r="G331" t="s">
        <v>26</v>
      </c>
      <c r="H331">
        <v>187</v>
      </c>
      <c r="I331" t="str">
        <f>VLOOKUP(B331,товар!$A$1:$C$433,2,FALSE)</f>
        <v>Молоко</v>
      </c>
      <c r="J331" s="20">
        <f t="shared" si="20"/>
        <v>294.95238095238096</v>
      </c>
      <c r="K331" s="21">
        <f t="shared" si="21"/>
        <v>-0.47788182111721023</v>
      </c>
      <c r="L331" t="str">
        <f>VLOOKUP(B331,товар!$A$1:$C$433,3,FALSE)</f>
        <v>Вимм-Билль-Данн</v>
      </c>
      <c r="M331" s="27">
        <f>VLOOKUP(H331,клиенты!$A$1:$G$435,5,0)</f>
        <v>44848</v>
      </c>
      <c r="N331">
        <f t="shared" si="22"/>
        <v>395</v>
      </c>
      <c r="O331" s="30">
        <f t="shared" ca="1" si="23"/>
        <v>23</v>
      </c>
      <c r="P331" t="str">
        <f>VLOOKUP(H331,клиенты!$A$2:$J$435,7,0)</f>
        <v>Россия</v>
      </c>
    </row>
    <row r="332" spans="1:16" x14ac:dyDescent="0.2">
      <c r="A332">
        <v>331</v>
      </c>
      <c r="B332">
        <v>17</v>
      </c>
      <c r="C332">
        <v>212</v>
      </c>
      <c r="D332">
        <v>3</v>
      </c>
      <c r="E332">
        <v>636</v>
      </c>
      <c r="F332" s="27">
        <v>45366</v>
      </c>
      <c r="G332" t="s">
        <v>24</v>
      </c>
      <c r="H332">
        <v>111</v>
      </c>
      <c r="I332" t="str">
        <f>VLOOKUP(B332,товар!$A$1:$C$433,2,FALSE)</f>
        <v>Кофе</v>
      </c>
      <c r="J332" s="20">
        <f t="shared" si="20"/>
        <v>249.02380952380952</v>
      </c>
      <c r="K332" s="21">
        <f t="shared" si="21"/>
        <v>-0.14867578162348216</v>
      </c>
      <c r="L332" t="str">
        <f>VLOOKUP(B332,товар!$A$1:$C$433,3,FALSE)</f>
        <v>Jacobs</v>
      </c>
      <c r="M332" s="27">
        <f>VLOOKUP(H332,клиенты!$A$1:$G$435,5,0)</f>
        <v>44804</v>
      </c>
      <c r="N332">
        <f t="shared" si="22"/>
        <v>562</v>
      </c>
      <c r="O332" s="30">
        <f t="shared" ca="1" si="23"/>
        <v>25</v>
      </c>
      <c r="P332" t="str">
        <f>VLOOKUP(H332,клиенты!$A$2:$J$435,7,0)</f>
        <v>Узбекистан</v>
      </c>
    </row>
    <row r="333" spans="1:16" x14ac:dyDescent="0.2">
      <c r="A333">
        <v>332</v>
      </c>
      <c r="B333">
        <v>405</v>
      </c>
      <c r="C333">
        <v>389</v>
      </c>
      <c r="D333">
        <v>5</v>
      </c>
      <c r="E333">
        <v>1945</v>
      </c>
      <c r="F333" s="27">
        <v>45009</v>
      </c>
      <c r="G333" t="s">
        <v>14</v>
      </c>
      <c r="H333">
        <v>231</v>
      </c>
      <c r="I333" t="str">
        <f>VLOOKUP(B333,товар!$A$1:$C$433,2,FALSE)</f>
        <v>Хлеб</v>
      </c>
      <c r="J333" s="20">
        <f t="shared" si="20"/>
        <v>300.31818181818181</v>
      </c>
      <c r="K333" s="21">
        <f t="shared" si="21"/>
        <v>0.29529287119721515</v>
      </c>
      <c r="L333" t="str">
        <f>VLOOKUP(B333,товар!$A$1:$C$433,3,FALSE)</f>
        <v>Каравай</v>
      </c>
      <c r="M333" s="27">
        <f>VLOOKUP(H333,клиенты!$A$1:$G$435,5,0)</f>
        <v>44752</v>
      </c>
      <c r="N333">
        <f t="shared" si="22"/>
        <v>257</v>
      </c>
      <c r="O333" s="30">
        <f t="shared" ca="1" si="23"/>
        <v>26</v>
      </c>
      <c r="P333" t="str">
        <f>VLOOKUP(H333,клиенты!$A$2:$J$435,7,0)</f>
        <v>Россия</v>
      </c>
    </row>
    <row r="334" spans="1:16" x14ac:dyDescent="0.2">
      <c r="A334">
        <v>333</v>
      </c>
      <c r="B334">
        <v>23</v>
      </c>
      <c r="C334">
        <v>476</v>
      </c>
      <c r="D334">
        <v>3</v>
      </c>
      <c r="E334">
        <v>1428</v>
      </c>
      <c r="F334" s="27">
        <v>45102</v>
      </c>
      <c r="G334" t="s">
        <v>10</v>
      </c>
      <c r="H334">
        <v>283</v>
      </c>
      <c r="I334" t="str">
        <f>VLOOKUP(B334,товар!$A$1:$C$433,2,FALSE)</f>
        <v>Рыба</v>
      </c>
      <c r="J334" s="20">
        <f t="shared" si="20"/>
        <v>258.5128205128205</v>
      </c>
      <c r="K334" s="21">
        <f t="shared" si="21"/>
        <v>0.8413013291013689</v>
      </c>
      <c r="L334" t="str">
        <f>VLOOKUP(B334,товар!$A$1:$C$433,3,FALSE)</f>
        <v>Санта Бремор</v>
      </c>
      <c r="M334" s="27">
        <f>VLOOKUP(H334,клиенты!$A$1:$G$435,5,0)</f>
        <v>44889</v>
      </c>
      <c r="N334">
        <f t="shared" si="22"/>
        <v>213</v>
      </c>
      <c r="O334" s="30">
        <f t="shared" ca="1" si="23"/>
        <v>22</v>
      </c>
      <c r="P334" t="str">
        <f>VLOOKUP(H334,клиенты!$A$2:$J$435,7,0)</f>
        <v>Таджикистан</v>
      </c>
    </row>
    <row r="335" spans="1:16" x14ac:dyDescent="0.2">
      <c r="A335">
        <v>334</v>
      </c>
      <c r="B335">
        <v>99</v>
      </c>
      <c r="C335">
        <v>51</v>
      </c>
      <c r="D335">
        <v>5</v>
      </c>
      <c r="E335">
        <v>255</v>
      </c>
      <c r="F335" s="27">
        <v>45423</v>
      </c>
      <c r="G335" t="s">
        <v>16</v>
      </c>
      <c r="H335">
        <v>265</v>
      </c>
      <c r="I335" t="str">
        <f>VLOOKUP(B335,товар!$A$1:$C$433,2,FALSE)</f>
        <v>Овощи</v>
      </c>
      <c r="J335" s="20">
        <f t="shared" si="20"/>
        <v>250.48780487804879</v>
      </c>
      <c r="K335" s="21">
        <f t="shared" si="21"/>
        <v>-0.79639727361246349</v>
      </c>
      <c r="L335" t="str">
        <f>VLOOKUP(B335,товар!$A$1:$C$433,3,FALSE)</f>
        <v>Семко</v>
      </c>
      <c r="M335" s="27">
        <f>VLOOKUP(H335,клиенты!$A$1:$G$435,5,0)</f>
        <v>44756</v>
      </c>
      <c r="N335">
        <f t="shared" si="22"/>
        <v>667</v>
      </c>
      <c r="O335" s="30">
        <f t="shared" ca="1" si="23"/>
        <v>26</v>
      </c>
      <c r="P335" t="str">
        <f>VLOOKUP(H335,клиенты!$A$2:$J$435,7,0)</f>
        <v>Узбекистан</v>
      </c>
    </row>
    <row r="336" spans="1:16" x14ac:dyDescent="0.2">
      <c r="A336">
        <v>335</v>
      </c>
      <c r="B336">
        <v>196</v>
      </c>
      <c r="C336">
        <v>452</v>
      </c>
      <c r="D336">
        <v>2</v>
      </c>
      <c r="E336">
        <v>904</v>
      </c>
      <c r="F336" s="27">
        <v>45337</v>
      </c>
      <c r="G336" t="s">
        <v>8</v>
      </c>
      <c r="H336">
        <v>136</v>
      </c>
      <c r="I336" t="str">
        <f>VLOOKUP(B336,товар!$A$1:$C$433,2,FALSE)</f>
        <v>Конфеты</v>
      </c>
      <c r="J336" s="20">
        <f t="shared" si="20"/>
        <v>267.85483870967744</v>
      </c>
      <c r="K336" s="21">
        <f t="shared" si="21"/>
        <v>0.68748118263382896</v>
      </c>
      <c r="L336" t="str">
        <f>VLOOKUP(B336,товар!$A$1:$C$433,3,FALSE)</f>
        <v>Рот Фронт</v>
      </c>
      <c r="M336" s="27">
        <f>VLOOKUP(H336,клиенты!$A$1:$G$435,5,0)</f>
        <v>44860</v>
      </c>
      <c r="N336">
        <f t="shared" si="22"/>
        <v>477</v>
      </c>
      <c r="O336" s="30">
        <f t="shared" ca="1" si="23"/>
        <v>23</v>
      </c>
      <c r="P336" t="str">
        <f>VLOOKUP(H336,клиенты!$A$2:$J$435,7,0)</f>
        <v>Украина</v>
      </c>
    </row>
    <row r="337" spans="1:16" x14ac:dyDescent="0.2">
      <c r="A337">
        <v>336</v>
      </c>
      <c r="B337">
        <v>415</v>
      </c>
      <c r="C337">
        <v>222</v>
      </c>
      <c r="D337">
        <v>3</v>
      </c>
      <c r="E337">
        <v>666</v>
      </c>
      <c r="F337" s="27">
        <v>45161</v>
      </c>
      <c r="G337" t="s">
        <v>25</v>
      </c>
      <c r="H337">
        <v>395</v>
      </c>
      <c r="I337" t="str">
        <f>VLOOKUP(B337,товар!$A$1:$C$433,2,FALSE)</f>
        <v>Чипсы</v>
      </c>
      <c r="J337" s="20">
        <f t="shared" si="20"/>
        <v>273.72549019607845</v>
      </c>
      <c r="K337" s="21">
        <f t="shared" si="21"/>
        <v>-0.18896848137535827</v>
      </c>
      <c r="L337" t="str">
        <f>VLOOKUP(B337,товар!$A$1:$C$433,3,FALSE)</f>
        <v>Pringles</v>
      </c>
      <c r="M337" s="27">
        <f>VLOOKUP(H337,клиенты!$A$1:$G$435,5,0)</f>
        <v>44890</v>
      </c>
      <c r="N337">
        <f t="shared" si="22"/>
        <v>271</v>
      </c>
      <c r="O337" s="30">
        <f t="shared" ca="1" si="23"/>
        <v>22</v>
      </c>
      <c r="P337" t="str">
        <f>VLOOKUP(H337,клиенты!$A$2:$J$435,7,0)</f>
        <v>Узбекистан</v>
      </c>
    </row>
    <row r="338" spans="1:16" x14ac:dyDescent="0.2">
      <c r="A338">
        <v>337</v>
      </c>
      <c r="B338">
        <v>328</v>
      </c>
      <c r="C338">
        <v>100</v>
      </c>
      <c r="D338">
        <v>1</v>
      </c>
      <c r="E338">
        <v>100</v>
      </c>
      <c r="F338" s="27">
        <v>45077</v>
      </c>
      <c r="G338" t="s">
        <v>13</v>
      </c>
      <c r="H338">
        <v>391</v>
      </c>
      <c r="I338" t="str">
        <f>VLOOKUP(B338,товар!$A$1:$C$433,2,FALSE)</f>
        <v>Чипсы</v>
      </c>
      <c r="J338" s="20">
        <f t="shared" si="20"/>
        <v>273.72549019607845</v>
      </c>
      <c r="K338" s="21">
        <f t="shared" si="21"/>
        <v>-0.63467048710601714</v>
      </c>
      <c r="L338" t="str">
        <f>VLOOKUP(B338,товар!$A$1:$C$433,3,FALSE)</f>
        <v>Русская картошка</v>
      </c>
      <c r="M338" s="27">
        <f>VLOOKUP(H338,клиенты!$A$1:$G$435,5,0)</f>
        <v>44675</v>
      </c>
      <c r="N338">
        <f t="shared" si="22"/>
        <v>402</v>
      </c>
      <c r="O338" s="30">
        <f t="shared" ca="1" si="23"/>
        <v>29</v>
      </c>
      <c r="P338" t="str">
        <f>VLOOKUP(H338,клиенты!$A$2:$J$435,7,0)</f>
        <v>Таджикистан</v>
      </c>
    </row>
    <row r="339" spans="1:16" x14ac:dyDescent="0.2">
      <c r="A339">
        <v>338</v>
      </c>
      <c r="B339">
        <v>271</v>
      </c>
      <c r="C339">
        <v>382</v>
      </c>
      <c r="D339">
        <v>1</v>
      </c>
      <c r="E339">
        <v>382</v>
      </c>
      <c r="F339" s="27">
        <v>45182</v>
      </c>
      <c r="G339" t="s">
        <v>9</v>
      </c>
      <c r="H339">
        <v>355</v>
      </c>
      <c r="I339" t="str">
        <f>VLOOKUP(B339,товар!$A$1:$C$433,2,FALSE)</f>
        <v>Сыр</v>
      </c>
      <c r="J339" s="20">
        <f t="shared" si="20"/>
        <v>262.63492063492066</v>
      </c>
      <c r="K339" s="21">
        <f t="shared" si="21"/>
        <v>0.45449051130182516</v>
      </c>
      <c r="L339" t="str">
        <f>VLOOKUP(B339,товар!$A$1:$C$433,3,FALSE)</f>
        <v>Сырная долина</v>
      </c>
      <c r="M339" s="27">
        <f>VLOOKUP(H339,клиенты!$A$1:$G$435,5,0)</f>
        <v>44631</v>
      </c>
      <c r="N339">
        <f t="shared" si="22"/>
        <v>551</v>
      </c>
      <c r="O339" s="30">
        <f t="shared" ca="1" si="23"/>
        <v>30</v>
      </c>
      <c r="P339" t="str">
        <f>VLOOKUP(H339,клиенты!$A$2:$J$435,7,0)</f>
        <v>Россия</v>
      </c>
    </row>
    <row r="340" spans="1:16" x14ac:dyDescent="0.2">
      <c r="A340">
        <v>339</v>
      </c>
      <c r="B340">
        <v>204</v>
      </c>
      <c r="C340">
        <v>279</v>
      </c>
      <c r="D340">
        <v>4</v>
      </c>
      <c r="E340">
        <v>1116</v>
      </c>
      <c r="F340" s="27">
        <v>45227</v>
      </c>
      <c r="G340" t="s">
        <v>12</v>
      </c>
      <c r="H340">
        <v>277</v>
      </c>
      <c r="I340" t="str">
        <f>VLOOKUP(B340,товар!$A$1:$C$433,2,FALSE)</f>
        <v>Печенье</v>
      </c>
      <c r="J340" s="20">
        <f t="shared" si="20"/>
        <v>283.468085106383</v>
      </c>
      <c r="K340" s="21">
        <f t="shared" si="21"/>
        <v>-1.5762215717180839E-2</v>
      </c>
      <c r="L340" t="str">
        <f>VLOOKUP(B340,товар!$A$1:$C$433,3,FALSE)</f>
        <v>Юбилейное</v>
      </c>
      <c r="M340" s="27">
        <f>VLOOKUP(H340,клиенты!$A$1:$G$435,5,0)</f>
        <v>44750</v>
      </c>
      <c r="N340">
        <f t="shared" si="22"/>
        <v>477</v>
      </c>
      <c r="O340" s="30">
        <f t="shared" ca="1" si="23"/>
        <v>26</v>
      </c>
      <c r="P340" t="str">
        <f>VLOOKUP(H340,клиенты!$A$2:$J$435,7,0)</f>
        <v>Россия</v>
      </c>
    </row>
    <row r="341" spans="1:16" x14ac:dyDescent="0.2">
      <c r="A341">
        <v>340</v>
      </c>
      <c r="B341">
        <v>60</v>
      </c>
      <c r="C341">
        <v>500</v>
      </c>
      <c r="D341">
        <v>2</v>
      </c>
      <c r="E341">
        <v>1000</v>
      </c>
      <c r="F341" s="27">
        <v>45125</v>
      </c>
      <c r="G341" t="s">
        <v>27</v>
      </c>
      <c r="H341">
        <v>145</v>
      </c>
      <c r="I341" t="str">
        <f>VLOOKUP(B341,товар!$A$1:$C$433,2,FALSE)</f>
        <v>Кофе</v>
      </c>
      <c r="J341" s="20">
        <f t="shared" si="20"/>
        <v>249.02380952380952</v>
      </c>
      <c r="K341" s="21">
        <f t="shared" si="21"/>
        <v>1.0078401376804664</v>
      </c>
      <c r="L341" t="str">
        <f>VLOOKUP(B341,товар!$A$1:$C$433,3,FALSE)</f>
        <v>Jacobs</v>
      </c>
      <c r="M341" s="27">
        <f>VLOOKUP(H341,клиенты!$A$1:$G$435,5,0)</f>
        <v>44653</v>
      </c>
      <c r="N341">
        <f t="shared" si="22"/>
        <v>472</v>
      </c>
      <c r="O341" s="30">
        <f t="shared" ca="1" si="23"/>
        <v>30</v>
      </c>
      <c r="P341" t="str">
        <f>VLOOKUP(H341,клиенты!$A$2:$J$435,7,0)</f>
        <v>Украина</v>
      </c>
    </row>
    <row r="342" spans="1:16" x14ac:dyDescent="0.2">
      <c r="A342">
        <v>341</v>
      </c>
      <c r="B342">
        <v>76</v>
      </c>
      <c r="C342">
        <v>92</v>
      </c>
      <c r="D342">
        <v>2</v>
      </c>
      <c r="E342">
        <v>184</v>
      </c>
      <c r="F342" s="27">
        <v>45232</v>
      </c>
      <c r="G342" t="s">
        <v>8</v>
      </c>
      <c r="H342">
        <v>104</v>
      </c>
      <c r="I342" t="str">
        <f>VLOOKUP(B342,товар!$A$1:$C$433,2,FALSE)</f>
        <v>Печенье</v>
      </c>
      <c r="J342" s="20">
        <f t="shared" si="20"/>
        <v>283.468085106383</v>
      </c>
      <c r="K342" s="21">
        <f t="shared" si="21"/>
        <v>-0.67544847256623886</v>
      </c>
      <c r="L342" t="str">
        <f>VLOOKUP(B342,товар!$A$1:$C$433,3,FALSE)</f>
        <v>Юбилейное</v>
      </c>
      <c r="M342" s="27">
        <f>VLOOKUP(H342,клиенты!$A$1:$G$435,5,0)</f>
        <v>44772</v>
      </c>
      <c r="N342">
        <f t="shared" si="22"/>
        <v>460</v>
      </c>
      <c r="O342" s="30">
        <f t="shared" ca="1" si="23"/>
        <v>26</v>
      </c>
      <c r="P342" t="str">
        <f>VLOOKUP(H342,клиенты!$A$2:$J$435,7,0)</f>
        <v>Узбекистан</v>
      </c>
    </row>
    <row r="343" spans="1:16" x14ac:dyDescent="0.2">
      <c r="A343">
        <v>342</v>
      </c>
      <c r="B343">
        <v>201</v>
      </c>
      <c r="C343">
        <v>179</v>
      </c>
      <c r="D343">
        <v>5</v>
      </c>
      <c r="E343">
        <v>895</v>
      </c>
      <c r="F343" s="27">
        <v>45091</v>
      </c>
      <c r="G343" t="s">
        <v>14</v>
      </c>
      <c r="H343">
        <v>109</v>
      </c>
      <c r="I343" t="str">
        <f>VLOOKUP(B343,товар!$A$1:$C$433,2,FALSE)</f>
        <v>Печенье</v>
      </c>
      <c r="J343" s="20">
        <f t="shared" si="20"/>
        <v>283.468085106383</v>
      </c>
      <c r="K343" s="21">
        <f t="shared" si="21"/>
        <v>-0.36853561510170385</v>
      </c>
      <c r="L343" t="str">
        <f>VLOOKUP(B343,товар!$A$1:$C$433,3,FALSE)</f>
        <v>Белогорье</v>
      </c>
      <c r="M343" s="27">
        <f>VLOOKUP(H343,клиенты!$A$1:$G$435,5,0)</f>
        <v>44732</v>
      </c>
      <c r="N343">
        <f t="shared" si="22"/>
        <v>359</v>
      </c>
      <c r="O343" s="30">
        <f t="shared" ca="1" si="23"/>
        <v>27</v>
      </c>
      <c r="P343" t="str">
        <f>VLOOKUP(H343,клиенты!$A$2:$J$435,7,0)</f>
        <v>Украина</v>
      </c>
    </row>
    <row r="344" spans="1:16" x14ac:dyDescent="0.2">
      <c r="A344">
        <v>343</v>
      </c>
      <c r="B344">
        <v>462</v>
      </c>
      <c r="C344">
        <v>209</v>
      </c>
      <c r="D344">
        <v>4</v>
      </c>
      <c r="E344">
        <v>836</v>
      </c>
      <c r="F344" s="27">
        <v>45116</v>
      </c>
      <c r="G344" t="s">
        <v>22</v>
      </c>
      <c r="H344">
        <v>369</v>
      </c>
      <c r="I344" t="str">
        <f>VLOOKUP(B344,товар!$A$1:$C$433,2,FALSE)</f>
        <v>Рис</v>
      </c>
      <c r="J344" s="20">
        <f t="shared" si="20"/>
        <v>258.375</v>
      </c>
      <c r="K344" s="21">
        <f t="shared" si="21"/>
        <v>-0.19109820996613447</v>
      </c>
      <c r="L344" t="str">
        <f>VLOOKUP(B344,товар!$A$1:$C$433,3,FALSE)</f>
        <v>Белый Злат</v>
      </c>
      <c r="M344" s="27">
        <f>VLOOKUP(H344,клиенты!$A$1:$G$435,5,0)</f>
        <v>44678</v>
      </c>
      <c r="N344">
        <f t="shared" si="22"/>
        <v>438</v>
      </c>
      <c r="O344" s="30">
        <f t="shared" ca="1" si="23"/>
        <v>29</v>
      </c>
      <c r="P344" t="str">
        <f>VLOOKUP(H344,клиенты!$A$2:$J$435,7,0)</f>
        <v>Россия</v>
      </c>
    </row>
    <row r="345" spans="1:16" x14ac:dyDescent="0.2">
      <c r="A345">
        <v>344</v>
      </c>
      <c r="B345">
        <v>210</v>
      </c>
      <c r="C345">
        <v>486</v>
      </c>
      <c r="D345">
        <v>5</v>
      </c>
      <c r="E345">
        <v>2430</v>
      </c>
      <c r="F345" s="27">
        <v>45350</v>
      </c>
      <c r="G345" t="s">
        <v>11</v>
      </c>
      <c r="H345">
        <v>78</v>
      </c>
      <c r="I345" t="str">
        <f>VLOOKUP(B345,товар!$A$1:$C$433,2,FALSE)</f>
        <v>Колбаса</v>
      </c>
      <c r="J345" s="20">
        <f t="shared" si="20"/>
        <v>286.92307692307691</v>
      </c>
      <c r="K345" s="21">
        <f t="shared" si="21"/>
        <v>0.69383378016085806</v>
      </c>
      <c r="L345" t="str">
        <f>VLOOKUP(B345,товар!$A$1:$C$433,3,FALSE)</f>
        <v>Окраина</v>
      </c>
      <c r="M345" s="27">
        <f>VLOOKUP(H345,клиенты!$A$1:$G$435,5,0)</f>
        <v>44658</v>
      </c>
      <c r="N345">
        <f t="shared" si="22"/>
        <v>692</v>
      </c>
      <c r="O345" s="30">
        <f t="shared" ca="1" si="23"/>
        <v>29</v>
      </c>
      <c r="P345" t="str">
        <f>VLOOKUP(H345,клиенты!$A$2:$J$435,7,0)</f>
        <v>Украина</v>
      </c>
    </row>
    <row r="346" spans="1:16" x14ac:dyDescent="0.2">
      <c r="A346">
        <v>345</v>
      </c>
      <c r="B346">
        <v>404</v>
      </c>
      <c r="C346">
        <v>123</v>
      </c>
      <c r="D346">
        <v>1</v>
      </c>
      <c r="E346">
        <v>123</v>
      </c>
      <c r="F346" s="27">
        <v>45346</v>
      </c>
      <c r="G346" t="s">
        <v>20</v>
      </c>
      <c r="H346">
        <v>298</v>
      </c>
      <c r="I346" t="str">
        <f>VLOOKUP(B346,товар!$A$1:$C$433,2,FALSE)</f>
        <v>Йогурт</v>
      </c>
      <c r="J346" s="20">
        <f t="shared" si="20"/>
        <v>263.25423728813558</v>
      </c>
      <c r="K346" s="21">
        <f t="shared" si="21"/>
        <v>-0.53277105330929686</v>
      </c>
      <c r="L346" t="str">
        <f>VLOOKUP(B346,товар!$A$1:$C$433,3,FALSE)</f>
        <v>Ростагроэкспорт</v>
      </c>
      <c r="M346" s="27">
        <f>VLOOKUP(H346,клиенты!$A$1:$G$435,5,0)</f>
        <v>44821</v>
      </c>
      <c r="N346">
        <f t="shared" si="22"/>
        <v>525</v>
      </c>
      <c r="O346" s="30">
        <f t="shared" ca="1" si="23"/>
        <v>24</v>
      </c>
      <c r="P346" t="str">
        <f>VLOOKUP(H346,клиенты!$A$2:$J$435,7,0)</f>
        <v>Украина</v>
      </c>
    </row>
    <row r="347" spans="1:16" x14ac:dyDescent="0.2">
      <c r="A347">
        <v>346</v>
      </c>
      <c r="B347">
        <v>178</v>
      </c>
      <c r="C347">
        <v>179</v>
      </c>
      <c r="D347">
        <v>1</v>
      </c>
      <c r="E347">
        <v>179</v>
      </c>
      <c r="F347" s="27">
        <v>44938</v>
      </c>
      <c r="G347" t="s">
        <v>21</v>
      </c>
      <c r="H347">
        <v>130</v>
      </c>
      <c r="I347" t="str">
        <f>VLOOKUP(B347,товар!$A$1:$C$433,2,FALSE)</f>
        <v>Йогурт</v>
      </c>
      <c r="J347" s="20">
        <f t="shared" si="20"/>
        <v>263.25423728813558</v>
      </c>
      <c r="K347" s="21">
        <f t="shared" si="21"/>
        <v>-0.3200489312387329</v>
      </c>
      <c r="L347" t="str">
        <f>VLOOKUP(B347,товар!$A$1:$C$433,3,FALSE)</f>
        <v>Ростагроэкспорт</v>
      </c>
      <c r="M347" s="27">
        <f>VLOOKUP(H347,клиенты!$A$1:$G$435,5,0)</f>
        <v>44863</v>
      </c>
      <c r="N347">
        <f t="shared" si="22"/>
        <v>75</v>
      </c>
      <c r="O347" s="30">
        <f t="shared" ca="1" si="23"/>
        <v>23</v>
      </c>
      <c r="P347" t="str">
        <f>VLOOKUP(H347,клиенты!$A$2:$J$435,7,0)</f>
        <v>Таджикистан</v>
      </c>
    </row>
    <row r="348" spans="1:16" x14ac:dyDescent="0.2">
      <c r="A348">
        <v>347</v>
      </c>
      <c r="B348">
        <v>423</v>
      </c>
      <c r="C348">
        <v>218</v>
      </c>
      <c r="D348">
        <v>3</v>
      </c>
      <c r="E348">
        <v>654</v>
      </c>
      <c r="F348" s="27">
        <v>45036</v>
      </c>
      <c r="G348" t="s">
        <v>16</v>
      </c>
      <c r="H348">
        <v>66</v>
      </c>
      <c r="I348" t="str">
        <f>VLOOKUP(B348,товар!$A$1:$C$433,2,FALSE)</f>
        <v>Чипсы</v>
      </c>
      <c r="J348" s="20">
        <f t="shared" si="20"/>
        <v>273.72549019607845</v>
      </c>
      <c r="K348" s="21">
        <f t="shared" si="21"/>
        <v>-0.20358166189111759</v>
      </c>
      <c r="L348" t="str">
        <f>VLOOKUP(B348,товар!$A$1:$C$433,3,FALSE)</f>
        <v>Pringles</v>
      </c>
      <c r="M348" s="27">
        <f>VLOOKUP(H348,клиенты!$A$1:$G$435,5,0)</f>
        <v>44777</v>
      </c>
      <c r="N348">
        <f t="shared" si="22"/>
        <v>259</v>
      </c>
      <c r="O348" s="30">
        <f t="shared" ca="1" si="23"/>
        <v>26</v>
      </c>
      <c r="P348" t="str">
        <f>VLOOKUP(H348,клиенты!$A$2:$J$435,7,0)</f>
        <v>Россия</v>
      </c>
    </row>
    <row r="349" spans="1:16" x14ac:dyDescent="0.2">
      <c r="A349">
        <v>348</v>
      </c>
      <c r="B349">
        <v>70</v>
      </c>
      <c r="C349">
        <v>51</v>
      </c>
      <c r="D349">
        <v>1</v>
      </c>
      <c r="E349">
        <v>51</v>
      </c>
      <c r="F349" s="27">
        <v>45314</v>
      </c>
      <c r="G349" t="s">
        <v>9</v>
      </c>
      <c r="H349">
        <v>261</v>
      </c>
      <c r="I349" t="str">
        <f>VLOOKUP(B349,товар!$A$1:$C$433,2,FALSE)</f>
        <v>Рис</v>
      </c>
      <c r="J349" s="20">
        <f t="shared" si="20"/>
        <v>258.375</v>
      </c>
      <c r="K349" s="21">
        <f t="shared" si="21"/>
        <v>-0.8026124818577649</v>
      </c>
      <c r="L349" t="str">
        <f>VLOOKUP(B349,товар!$A$1:$C$433,3,FALSE)</f>
        <v>Мистраль</v>
      </c>
      <c r="M349" s="27">
        <f>VLOOKUP(H349,клиенты!$A$1:$G$435,5,0)</f>
        <v>44848</v>
      </c>
      <c r="N349">
        <f t="shared" si="22"/>
        <v>466</v>
      </c>
      <c r="O349" s="30">
        <f t="shared" ca="1" si="23"/>
        <v>23</v>
      </c>
      <c r="P349" t="str">
        <f>VLOOKUP(H349,клиенты!$A$2:$J$435,7,0)</f>
        <v>Россия</v>
      </c>
    </row>
    <row r="350" spans="1:16" x14ac:dyDescent="0.2">
      <c r="A350">
        <v>349</v>
      </c>
      <c r="B350">
        <v>335</v>
      </c>
      <c r="C350">
        <v>392</v>
      </c>
      <c r="D350">
        <v>5</v>
      </c>
      <c r="E350">
        <v>1960</v>
      </c>
      <c r="F350" s="27">
        <v>45217</v>
      </c>
      <c r="G350" t="s">
        <v>16</v>
      </c>
      <c r="H350">
        <v>307</v>
      </c>
      <c r="I350" t="str">
        <f>VLOOKUP(B350,товар!$A$1:$C$433,2,FALSE)</f>
        <v>Хлеб</v>
      </c>
      <c r="J350" s="20">
        <f t="shared" si="20"/>
        <v>300.31818181818181</v>
      </c>
      <c r="K350" s="21">
        <f t="shared" si="21"/>
        <v>0.30528227637354322</v>
      </c>
      <c r="L350" t="str">
        <f>VLOOKUP(B350,товар!$A$1:$C$433,3,FALSE)</f>
        <v>Каравай</v>
      </c>
      <c r="M350" s="27">
        <f>VLOOKUP(H350,клиенты!$A$1:$G$435,5,0)</f>
        <v>44764</v>
      </c>
      <c r="N350">
        <f t="shared" si="22"/>
        <v>453</v>
      </c>
      <c r="O350" s="30">
        <f t="shared" ca="1" si="23"/>
        <v>26</v>
      </c>
      <c r="P350" t="str">
        <f>VLOOKUP(H350,клиенты!$A$2:$J$435,7,0)</f>
        <v>Беларусь</v>
      </c>
    </row>
    <row r="351" spans="1:16" x14ac:dyDescent="0.2">
      <c r="A351">
        <v>350</v>
      </c>
      <c r="B351">
        <v>427</v>
      </c>
      <c r="C351">
        <v>273</v>
      </c>
      <c r="D351">
        <v>5</v>
      </c>
      <c r="E351">
        <v>1365</v>
      </c>
      <c r="F351" s="27">
        <v>45398</v>
      </c>
      <c r="G351" t="s">
        <v>22</v>
      </c>
      <c r="H351">
        <v>190</v>
      </c>
      <c r="I351" t="str">
        <f>VLOOKUP(B351,товар!$A$1:$C$433,2,FALSE)</f>
        <v>Хлеб</v>
      </c>
      <c r="J351" s="20">
        <f t="shared" si="20"/>
        <v>300.31818181818181</v>
      </c>
      <c r="K351" s="21">
        <f t="shared" si="21"/>
        <v>-9.0964128954139523E-2</v>
      </c>
      <c r="L351" t="str">
        <f>VLOOKUP(B351,товар!$A$1:$C$433,3,FALSE)</f>
        <v>Русский Хлеб</v>
      </c>
      <c r="M351" s="27">
        <f>VLOOKUP(H351,клиенты!$A$1:$G$435,5,0)</f>
        <v>44689</v>
      </c>
      <c r="N351">
        <f t="shared" si="22"/>
        <v>709</v>
      </c>
      <c r="O351" s="30">
        <f t="shared" ca="1" si="23"/>
        <v>28</v>
      </c>
      <c r="P351" t="str">
        <f>VLOOKUP(H351,клиенты!$A$2:$J$435,7,0)</f>
        <v>Беларусь</v>
      </c>
    </row>
    <row r="352" spans="1:16" x14ac:dyDescent="0.2">
      <c r="A352">
        <v>351</v>
      </c>
      <c r="B352">
        <v>137</v>
      </c>
      <c r="C352">
        <v>154</v>
      </c>
      <c r="D352">
        <v>1</v>
      </c>
      <c r="E352">
        <v>154</v>
      </c>
      <c r="F352" s="27">
        <v>45193</v>
      </c>
      <c r="G352" t="s">
        <v>24</v>
      </c>
      <c r="H352">
        <v>144</v>
      </c>
      <c r="I352" t="str">
        <f>VLOOKUP(B352,товар!$A$1:$C$433,2,FALSE)</f>
        <v>Фрукты</v>
      </c>
      <c r="J352" s="20">
        <f t="shared" si="20"/>
        <v>274.16279069767444</v>
      </c>
      <c r="K352" s="21">
        <f t="shared" si="21"/>
        <v>-0.43828993129188232</v>
      </c>
      <c r="L352" t="str">
        <f>VLOOKUP(B352,товар!$A$1:$C$433,3,FALSE)</f>
        <v>Экзотик</v>
      </c>
      <c r="M352" s="27">
        <f>VLOOKUP(H352,клиенты!$A$1:$G$435,5,0)</f>
        <v>44705</v>
      </c>
      <c r="N352">
        <f t="shared" si="22"/>
        <v>488</v>
      </c>
      <c r="O352" s="30">
        <f t="shared" ca="1" si="23"/>
        <v>28</v>
      </c>
      <c r="P352" t="str">
        <f>VLOOKUP(H352,клиенты!$A$2:$J$435,7,0)</f>
        <v>Украина</v>
      </c>
    </row>
    <row r="353" spans="1:16" x14ac:dyDescent="0.2">
      <c r="A353">
        <v>352</v>
      </c>
      <c r="B353">
        <v>303</v>
      </c>
      <c r="C353">
        <v>68</v>
      </c>
      <c r="D353">
        <v>4</v>
      </c>
      <c r="E353">
        <v>272</v>
      </c>
      <c r="F353" s="27">
        <v>44947</v>
      </c>
      <c r="G353" t="s">
        <v>24</v>
      </c>
      <c r="H353">
        <v>76</v>
      </c>
      <c r="I353" t="str">
        <f>VLOOKUP(B353,товар!$A$1:$C$433,2,FALSE)</f>
        <v>Фрукты</v>
      </c>
      <c r="J353" s="20">
        <f t="shared" si="20"/>
        <v>274.16279069767444</v>
      </c>
      <c r="K353" s="21">
        <f t="shared" si="21"/>
        <v>-0.75197217745355838</v>
      </c>
      <c r="L353" t="str">
        <f>VLOOKUP(B353,товар!$A$1:$C$433,3,FALSE)</f>
        <v>Фруктовый Рай</v>
      </c>
      <c r="M353" s="27">
        <f>VLOOKUP(H353,клиенты!$A$1:$G$435,5,0)</f>
        <v>44575</v>
      </c>
      <c r="N353">
        <f t="shared" si="22"/>
        <v>372</v>
      </c>
      <c r="O353" s="30">
        <f t="shared" ca="1" si="23"/>
        <v>32</v>
      </c>
      <c r="P353" t="str">
        <f>VLOOKUP(H353,клиенты!$A$2:$J$435,7,0)</f>
        <v>Беларусь</v>
      </c>
    </row>
    <row r="354" spans="1:16" x14ac:dyDescent="0.2">
      <c r="A354">
        <v>353</v>
      </c>
      <c r="B354">
        <v>23</v>
      </c>
      <c r="C354">
        <v>380</v>
      </c>
      <c r="D354">
        <v>1</v>
      </c>
      <c r="E354">
        <v>380</v>
      </c>
      <c r="F354" s="27">
        <v>45199</v>
      </c>
      <c r="G354" t="s">
        <v>16</v>
      </c>
      <c r="H354">
        <v>84</v>
      </c>
      <c r="I354" t="str">
        <f>VLOOKUP(B354,товар!$A$1:$C$433,2,FALSE)</f>
        <v>Рыба</v>
      </c>
      <c r="J354" s="20">
        <f t="shared" si="20"/>
        <v>258.5128205128205</v>
      </c>
      <c r="K354" s="21">
        <f t="shared" si="21"/>
        <v>0.46994643919857171</v>
      </c>
      <c r="L354" t="str">
        <f>VLOOKUP(B354,товар!$A$1:$C$433,3,FALSE)</f>
        <v>Санта Бремор</v>
      </c>
      <c r="M354" s="27">
        <f>VLOOKUP(H354,клиенты!$A$1:$G$435,5,0)</f>
        <v>44805</v>
      </c>
      <c r="N354">
        <f t="shared" si="22"/>
        <v>394</v>
      </c>
      <c r="O354" s="30">
        <f t="shared" ca="1" si="23"/>
        <v>25</v>
      </c>
      <c r="P354" t="str">
        <f>VLOOKUP(H354,клиенты!$A$2:$J$435,7,0)</f>
        <v>Таджикистан</v>
      </c>
    </row>
    <row r="355" spans="1:16" x14ac:dyDescent="0.2">
      <c r="A355">
        <v>354</v>
      </c>
      <c r="B355">
        <v>398</v>
      </c>
      <c r="C355">
        <v>417</v>
      </c>
      <c r="D355">
        <v>4</v>
      </c>
      <c r="E355">
        <v>1668</v>
      </c>
      <c r="F355" s="27">
        <v>45167</v>
      </c>
      <c r="G355" t="s">
        <v>23</v>
      </c>
      <c r="H355">
        <v>81</v>
      </c>
      <c r="I355" t="str">
        <f>VLOOKUP(B355,товар!$A$1:$C$433,2,FALSE)</f>
        <v>Сок</v>
      </c>
      <c r="J355" s="20">
        <f t="shared" si="20"/>
        <v>268.60344827586209</v>
      </c>
      <c r="K355" s="21">
        <f t="shared" si="21"/>
        <v>0.55247448488349682</v>
      </c>
      <c r="L355" t="str">
        <f>VLOOKUP(B355,товар!$A$1:$C$433,3,FALSE)</f>
        <v>Фруктовый сад</v>
      </c>
      <c r="M355" s="27">
        <f>VLOOKUP(H355,клиенты!$A$1:$G$435,5,0)</f>
        <v>44825</v>
      </c>
      <c r="N355">
        <f t="shared" si="22"/>
        <v>342</v>
      </c>
      <c r="O355" s="30">
        <f t="shared" ca="1" si="23"/>
        <v>24</v>
      </c>
      <c r="P355" t="str">
        <f>VLOOKUP(H355,клиенты!$A$2:$J$435,7,0)</f>
        <v>Россия</v>
      </c>
    </row>
    <row r="356" spans="1:16" x14ac:dyDescent="0.2">
      <c r="A356">
        <v>355</v>
      </c>
      <c r="B356">
        <v>8</v>
      </c>
      <c r="C356">
        <v>404</v>
      </c>
      <c r="D356">
        <v>1</v>
      </c>
      <c r="E356">
        <v>404</v>
      </c>
      <c r="F356" s="27">
        <v>45077</v>
      </c>
      <c r="G356" t="s">
        <v>22</v>
      </c>
      <c r="H356">
        <v>157</v>
      </c>
      <c r="I356" t="str">
        <f>VLOOKUP(B356,товар!$A$1:$C$433,2,FALSE)</f>
        <v>Макароны</v>
      </c>
      <c r="J356" s="20">
        <f t="shared" si="20"/>
        <v>265.47674418604652</v>
      </c>
      <c r="K356" s="21">
        <f t="shared" si="21"/>
        <v>0.52179054793920554</v>
      </c>
      <c r="L356" t="str">
        <f>VLOOKUP(B356,товар!$A$1:$C$433,3,FALSE)</f>
        <v>Паста Зара</v>
      </c>
      <c r="M356" s="27">
        <f>VLOOKUP(H356,клиенты!$A$1:$G$435,5,0)</f>
        <v>44783</v>
      </c>
      <c r="N356">
        <f t="shared" si="22"/>
        <v>294</v>
      </c>
      <c r="O356" s="30">
        <f t="shared" ca="1" si="23"/>
        <v>25</v>
      </c>
      <c r="P356" t="str">
        <f>VLOOKUP(H356,клиенты!$A$2:$J$435,7,0)</f>
        <v>Россия</v>
      </c>
    </row>
    <row r="357" spans="1:16" x14ac:dyDescent="0.2">
      <c r="A357">
        <v>356</v>
      </c>
      <c r="B357">
        <v>485</v>
      </c>
      <c r="C357">
        <v>193</v>
      </c>
      <c r="D357">
        <v>1</v>
      </c>
      <c r="E357">
        <v>193</v>
      </c>
      <c r="F357" s="27">
        <v>45105</v>
      </c>
      <c r="G357" t="s">
        <v>20</v>
      </c>
      <c r="H357">
        <v>57</v>
      </c>
      <c r="I357" t="str">
        <f>VLOOKUP(B357,товар!$A$1:$C$433,2,FALSE)</f>
        <v>Макароны</v>
      </c>
      <c r="J357" s="20">
        <f t="shared" si="20"/>
        <v>265.47674418604652</v>
      </c>
      <c r="K357" s="21">
        <f t="shared" si="21"/>
        <v>-0.27300600061320135</v>
      </c>
      <c r="L357" t="str">
        <f>VLOOKUP(B357,товар!$A$1:$C$433,3,FALSE)</f>
        <v>Борилла</v>
      </c>
      <c r="M357" s="27">
        <f>VLOOKUP(H357,клиенты!$A$1:$G$435,5,0)</f>
        <v>44669</v>
      </c>
      <c r="N357">
        <f t="shared" si="22"/>
        <v>436</v>
      </c>
      <c r="O357" s="30">
        <f t="shared" ca="1" si="23"/>
        <v>29</v>
      </c>
      <c r="P357" t="str">
        <f>VLOOKUP(H357,клиенты!$A$2:$J$435,7,0)</f>
        <v>Россия</v>
      </c>
    </row>
    <row r="358" spans="1:16" x14ac:dyDescent="0.2">
      <c r="A358">
        <v>357</v>
      </c>
      <c r="B358">
        <v>60</v>
      </c>
      <c r="C358">
        <v>320</v>
      </c>
      <c r="D358">
        <v>4</v>
      </c>
      <c r="E358">
        <v>1280</v>
      </c>
      <c r="F358" s="27">
        <v>45292</v>
      </c>
      <c r="G358" t="s">
        <v>18</v>
      </c>
      <c r="H358">
        <v>273</v>
      </c>
      <c r="I358" t="str">
        <f>VLOOKUP(B358,товар!$A$1:$C$433,2,FALSE)</f>
        <v>Кофе</v>
      </c>
      <c r="J358" s="20">
        <f t="shared" si="20"/>
        <v>249.02380952380952</v>
      </c>
      <c r="K358" s="21">
        <f t="shared" si="21"/>
        <v>0.28501768811549866</v>
      </c>
      <c r="L358" t="str">
        <f>VLOOKUP(B358,товар!$A$1:$C$433,3,FALSE)</f>
        <v>Jacobs</v>
      </c>
      <c r="M358" s="27">
        <f>VLOOKUP(H358,клиенты!$A$1:$G$435,5,0)</f>
        <v>44599</v>
      </c>
      <c r="N358">
        <f t="shared" si="22"/>
        <v>693</v>
      </c>
      <c r="O358" s="30">
        <f t="shared" ca="1" si="23"/>
        <v>31</v>
      </c>
      <c r="P358" t="str">
        <f>VLOOKUP(H358,клиенты!$A$2:$J$435,7,0)</f>
        <v>Узбекистан</v>
      </c>
    </row>
    <row r="359" spans="1:16" x14ac:dyDescent="0.2">
      <c r="A359">
        <v>358</v>
      </c>
      <c r="B359">
        <v>290</v>
      </c>
      <c r="C359">
        <v>470</v>
      </c>
      <c r="D359">
        <v>5</v>
      </c>
      <c r="E359">
        <v>2350</v>
      </c>
      <c r="F359" s="27">
        <v>45039</v>
      </c>
      <c r="G359" t="s">
        <v>20</v>
      </c>
      <c r="H359">
        <v>479</v>
      </c>
      <c r="I359" t="str">
        <f>VLOOKUP(B359,товар!$A$1:$C$433,2,FALSE)</f>
        <v>Сахар</v>
      </c>
      <c r="J359" s="20">
        <f t="shared" si="20"/>
        <v>252.76271186440678</v>
      </c>
      <c r="K359" s="21">
        <f t="shared" si="21"/>
        <v>0.85945148528129822</v>
      </c>
      <c r="L359" t="str">
        <f>VLOOKUP(B359,товар!$A$1:$C$433,3,FALSE)</f>
        <v>Продимекс</v>
      </c>
      <c r="M359" s="27">
        <f>VLOOKUP(H359,клиенты!$A$1:$G$435,5,0)</f>
        <v>44793</v>
      </c>
      <c r="N359">
        <f t="shared" si="22"/>
        <v>246</v>
      </c>
      <c r="O359" s="30">
        <f t="shared" ca="1" si="23"/>
        <v>25</v>
      </c>
      <c r="P359" t="str">
        <f>VLOOKUP(H359,клиенты!$A$2:$J$435,7,0)</f>
        <v>Россия</v>
      </c>
    </row>
    <row r="360" spans="1:16" x14ac:dyDescent="0.2">
      <c r="A360">
        <v>359</v>
      </c>
      <c r="B360">
        <v>386</v>
      </c>
      <c r="C360">
        <v>424</v>
      </c>
      <c r="D360">
        <v>3</v>
      </c>
      <c r="E360">
        <v>1272</v>
      </c>
      <c r="F360" s="27">
        <v>45166</v>
      </c>
      <c r="G360" t="s">
        <v>27</v>
      </c>
      <c r="H360">
        <v>406</v>
      </c>
      <c r="I360" t="str">
        <f>VLOOKUP(B360,товар!$A$1:$C$433,2,FALSE)</f>
        <v>Крупа</v>
      </c>
      <c r="J360" s="20">
        <f t="shared" si="20"/>
        <v>255.11627906976744</v>
      </c>
      <c r="K360" s="21">
        <f t="shared" si="21"/>
        <v>0.6619872379216043</v>
      </c>
      <c r="L360" t="str">
        <f>VLOOKUP(B360,товар!$A$1:$C$433,3,FALSE)</f>
        <v>Увелка</v>
      </c>
      <c r="M360" s="27">
        <f>VLOOKUP(H360,клиенты!$A$1:$G$435,5,0)</f>
        <v>44895</v>
      </c>
      <c r="N360">
        <f t="shared" si="22"/>
        <v>271</v>
      </c>
      <c r="O360" s="30">
        <f t="shared" ca="1" si="23"/>
        <v>22</v>
      </c>
      <c r="P360" t="str">
        <f>VLOOKUP(H360,клиенты!$A$2:$J$435,7,0)</f>
        <v>Украина</v>
      </c>
    </row>
    <row r="361" spans="1:16" x14ac:dyDescent="0.2">
      <c r="A361">
        <v>360</v>
      </c>
      <c r="B361">
        <v>348</v>
      </c>
      <c r="C361">
        <v>147</v>
      </c>
      <c r="D361">
        <v>4</v>
      </c>
      <c r="E361">
        <v>588</v>
      </c>
      <c r="F361" s="27">
        <v>45006</v>
      </c>
      <c r="G361" t="s">
        <v>22</v>
      </c>
      <c r="H361">
        <v>157</v>
      </c>
      <c r="I361" t="str">
        <f>VLOOKUP(B361,товар!$A$1:$C$433,2,FALSE)</f>
        <v>Чипсы</v>
      </c>
      <c r="J361" s="20">
        <f t="shared" si="20"/>
        <v>273.72549019607845</v>
      </c>
      <c r="K361" s="21">
        <f t="shared" si="21"/>
        <v>-0.4629656160458453</v>
      </c>
      <c r="L361" t="str">
        <f>VLOOKUP(B361,товар!$A$1:$C$433,3,FALSE)</f>
        <v>Estrella</v>
      </c>
      <c r="M361" s="27">
        <f>VLOOKUP(H361,клиенты!$A$1:$G$435,5,0)</f>
        <v>44783</v>
      </c>
      <c r="N361">
        <f t="shared" si="22"/>
        <v>223</v>
      </c>
      <c r="O361" s="30">
        <f t="shared" ca="1" si="23"/>
        <v>25</v>
      </c>
      <c r="P361" t="str">
        <f>VLOOKUP(H361,клиенты!$A$2:$J$435,7,0)</f>
        <v>Россия</v>
      </c>
    </row>
    <row r="362" spans="1:16" x14ac:dyDescent="0.2">
      <c r="A362">
        <v>361</v>
      </c>
      <c r="B362">
        <v>350</v>
      </c>
      <c r="C362">
        <v>319</v>
      </c>
      <c r="D362">
        <v>3</v>
      </c>
      <c r="E362">
        <v>957</v>
      </c>
      <c r="F362" s="27">
        <v>45385</v>
      </c>
      <c r="G362" t="s">
        <v>8</v>
      </c>
      <c r="H362">
        <v>56</v>
      </c>
      <c r="I362" t="str">
        <f>VLOOKUP(B362,товар!$A$1:$C$433,2,FALSE)</f>
        <v>Фрукты</v>
      </c>
      <c r="J362" s="20">
        <f t="shared" si="20"/>
        <v>274.16279069767444</v>
      </c>
      <c r="K362" s="21">
        <f t="shared" si="21"/>
        <v>0.16354228518110103</v>
      </c>
      <c r="L362" t="str">
        <f>VLOOKUP(B362,товар!$A$1:$C$433,3,FALSE)</f>
        <v>Фрукты-Ягоды</v>
      </c>
      <c r="M362" s="27">
        <f>VLOOKUP(H362,клиенты!$A$1:$G$435,5,0)</f>
        <v>44662</v>
      </c>
      <c r="N362">
        <f t="shared" si="22"/>
        <v>723</v>
      </c>
      <c r="O362" s="30">
        <f t="shared" ca="1" si="23"/>
        <v>29</v>
      </c>
      <c r="P362" t="str">
        <f>VLOOKUP(H362,клиенты!$A$2:$J$435,7,0)</f>
        <v>Таджикистан</v>
      </c>
    </row>
    <row r="363" spans="1:16" x14ac:dyDescent="0.2">
      <c r="A363">
        <v>362</v>
      </c>
      <c r="B363">
        <v>126</v>
      </c>
      <c r="C363">
        <v>479</v>
      </c>
      <c r="D363">
        <v>2</v>
      </c>
      <c r="E363">
        <v>958</v>
      </c>
      <c r="F363" s="27">
        <v>45045</v>
      </c>
      <c r="G363" t="s">
        <v>24</v>
      </c>
      <c r="H363">
        <v>10</v>
      </c>
      <c r="I363" t="str">
        <f>VLOOKUP(B363,товар!$A$1:$C$433,2,FALSE)</f>
        <v>Сахар</v>
      </c>
      <c r="J363" s="20">
        <f t="shared" si="20"/>
        <v>252.76271186440678</v>
      </c>
      <c r="K363" s="21">
        <f t="shared" si="21"/>
        <v>0.89505800308455719</v>
      </c>
      <c r="L363" t="str">
        <f>VLOOKUP(B363,товар!$A$1:$C$433,3,FALSE)</f>
        <v>Русский сахар</v>
      </c>
      <c r="M363" s="27">
        <f>VLOOKUP(H363,клиенты!$A$1:$G$435,5,0)</f>
        <v>44881</v>
      </c>
      <c r="N363">
        <f t="shared" si="22"/>
        <v>164</v>
      </c>
      <c r="O363" s="30">
        <f t="shared" ca="1" si="23"/>
        <v>22</v>
      </c>
      <c r="P363" t="str">
        <f>VLOOKUP(H363,клиенты!$A$2:$J$435,7,0)</f>
        <v>Украина</v>
      </c>
    </row>
    <row r="364" spans="1:16" x14ac:dyDescent="0.2">
      <c r="A364">
        <v>363</v>
      </c>
      <c r="B364">
        <v>258</v>
      </c>
      <c r="C364">
        <v>181</v>
      </c>
      <c r="D364">
        <v>5</v>
      </c>
      <c r="E364">
        <v>905</v>
      </c>
      <c r="F364" s="27">
        <v>45054</v>
      </c>
      <c r="G364" t="s">
        <v>27</v>
      </c>
      <c r="H364">
        <v>174</v>
      </c>
      <c r="I364" t="str">
        <f>VLOOKUP(B364,товар!$A$1:$C$433,2,FALSE)</f>
        <v>Рыба</v>
      </c>
      <c r="J364" s="20">
        <f t="shared" si="20"/>
        <v>258.5128205128205</v>
      </c>
      <c r="K364" s="21">
        <f t="shared" si="21"/>
        <v>-0.29984130132910136</v>
      </c>
      <c r="L364" t="str">
        <f>VLOOKUP(B364,товар!$A$1:$C$433,3,FALSE)</f>
        <v>Санта Бремор</v>
      </c>
      <c r="M364" s="27">
        <f>VLOOKUP(H364,клиенты!$A$1:$G$435,5,0)</f>
        <v>44779</v>
      </c>
      <c r="N364">
        <f t="shared" si="22"/>
        <v>275</v>
      </c>
      <c r="O364" s="30">
        <f t="shared" ca="1" si="23"/>
        <v>26</v>
      </c>
      <c r="P364" t="str">
        <f>VLOOKUP(H364,клиенты!$A$2:$J$435,7,0)</f>
        <v>Таджикистан</v>
      </c>
    </row>
    <row r="365" spans="1:16" x14ac:dyDescent="0.2">
      <c r="A365">
        <v>364</v>
      </c>
      <c r="B365">
        <v>325</v>
      </c>
      <c r="C365">
        <v>361</v>
      </c>
      <c r="D365">
        <v>5</v>
      </c>
      <c r="E365">
        <v>1805</v>
      </c>
      <c r="F365" s="27">
        <v>45243</v>
      </c>
      <c r="G365" t="s">
        <v>11</v>
      </c>
      <c r="H365">
        <v>110</v>
      </c>
      <c r="I365" t="str">
        <f>VLOOKUP(B365,товар!$A$1:$C$433,2,FALSE)</f>
        <v>Сок</v>
      </c>
      <c r="J365" s="20">
        <f t="shared" si="20"/>
        <v>268.60344827586209</v>
      </c>
      <c r="K365" s="21">
        <f t="shared" si="21"/>
        <v>0.34398870274086901</v>
      </c>
      <c r="L365" t="str">
        <f>VLOOKUP(B365,товар!$A$1:$C$433,3,FALSE)</f>
        <v>Добрый</v>
      </c>
      <c r="M365" s="27">
        <f>VLOOKUP(H365,клиенты!$A$1:$G$435,5,0)</f>
        <v>44580</v>
      </c>
      <c r="N365">
        <f t="shared" si="22"/>
        <v>663</v>
      </c>
      <c r="O365" s="30">
        <f t="shared" ca="1" si="23"/>
        <v>32</v>
      </c>
      <c r="P365" t="str">
        <f>VLOOKUP(H365,клиенты!$A$2:$J$435,7,0)</f>
        <v>Узбекистан</v>
      </c>
    </row>
    <row r="366" spans="1:16" x14ac:dyDescent="0.2">
      <c r="A366">
        <v>365</v>
      </c>
      <c r="B366">
        <v>320</v>
      </c>
      <c r="C366">
        <v>254</v>
      </c>
      <c r="D366">
        <v>1</v>
      </c>
      <c r="E366">
        <v>254</v>
      </c>
      <c r="F366" s="27">
        <v>45316</v>
      </c>
      <c r="G366" t="s">
        <v>19</v>
      </c>
      <c r="H366">
        <v>72</v>
      </c>
      <c r="I366" t="str">
        <f>VLOOKUP(B366,товар!$A$1:$C$433,2,FALSE)</f>
        <v>Конфеты</v>
      </c>
      <c r="J366" s="20">
        <f t="shared" si="20"/>
        <v>267.85483870967744</v>
      </c>
      <c r="K366" s="21">
        <f t="shared" si="21"/>
        <v>-5.172517613054739E-2</v>
      </c>
      <c r="L366" t="str">
        <f>VLOOKUP(B366,товар!$A$1:$C$433,3,FALSE)</f>
        <v>Бабаевский</v>
      </c>
      <c r="M366" s="27">
        <f>VLOOKUP(H366,клиенты!$A$1:$G$435,5,0)</f>
        <v>44906</v>
      </c>
      <c r="N366">
        <f t="shared" si="22"/>
        <v>410</v>
      </c>
      <c r="O366" s="30">
        <f t="shared" ca="1" si="23"/>
        <v>21</v>
      </c>
      <c r="P366" t="str">
        <f>VLOOKUP(H366,клиенты!$A$2:$J$435,7,0)</f>
        <v>Таджикистан</v>
      </c>
    </row>
    <row r="367" spans="1:16" x14ac:dyDescent="0.2">
      <c r="A367">
        <v>366</v>
      </c>
      <c r="B367">
        <v>329</v>
      </c>
      <c r="C367">
        <v>187</v>
      </c>
      <c r="D367">
        <v>4</v>
      </c>
      <c r="E367">
        <v>748</v>
      </c>
      <c r="F367" s="27">
        <v>45274</v>
      </c>
      <c r="G367" t="s">
        <v>20</v>
      </c>
      <c r="H367">
        <v>307</v>
      </c>
      <c r="I367" t="str">
        <f>VLOOKUP(B367,товар!$A$1:$C$433,2,FALSE)</f>
        <v>Соль</v>
      </c>
      <c r="J367" s="20">
        <f t="shared" si="20"/>
        <v>264.8679245283019</v>
      </c>
      <c r="K367" s="21">
        <f t="shared" si="21"/>
        <v>-0.29398774754238499</v>
      </c>
      <c r="L367" t="str">
        <f>VLOOKUP(B367,товар!$A$1:$C$433,3,FALSE)</f>
        <v>Славянская</v>
      </c>
      <c r="M367" s="27">
        <f>VLOOKUP(H367,клиенты!$A$1:$G$435,5,0)</f>
        <v>44764</v>
      </c>
      <c r="N367">
        <f t="shared" si="22"/>
        <v>510</v>
      </c>
      <c r="O367" s="30">
        <f t="shared" ca="1" si="23"/>
        <v>26</v>
      </c>
      <c r="P367" t="str">
        <f>VLOOKUP(H367,клиенты!$A$2:$J$435,7,0)</f>
        <v>Беларусь</v>
      </c>
    </row>
    <row r="368" spans="1:16" x14ac:dyDescent="0.2">
      <c r="A368">
        <v>367</v>
      </c>
      <c r="B368">
        <v>226</v>
      </c>
      <c r="C368">
        <v>155</v>
      </c>
      <c r="D368">
        <v>4</v>
      </c>
      <c r="E368">
        <v>620</v>
      </c>
      <c r="F368" s="27">
        <v>44967</v>
      </c>
      <c r="G368" t="s">
        <v>21</v>
      </c>
      <c r="H368">
        <v>202</v>
      </c>
      <c r="I368" t="str">
        <f>VLOOKUP(B368,товар!$A$1:$C$433,2,FALSE)</f>
        <v>Сыр</v>
      </c>
      <c r="J368" s="20">
        <f t="shared" si="20"/>
        <v>262.63492063492066</v>
      </c>
      <c r="K368" s="21">
        <f t="shared" si="21"/>
        <v>-0.40982714855554214</v>
      </c>
      <c r="L368" t="str">
        <f>VLOOKUP(B368,товар!$A$1:$C$433,3,FALSE)</f>
        <v>Карат</v>
      </c>
      <c r="M368" s="27">
        <f>VLOOKUP(H368,клиенты!$A$1:$G$435,5,0)</f>
        <v>44766</v>
      </c>
      <c r="N368">
        <f t="shared" si="22"/>
        <v>201</v>
      </c>
      <c r="O368" s="30">
        <f t="shared" ca="1" si="23"/>
        <v>26</v>
      </c>
      <c r="P368" t="str">
        <f>VLOOKUP(H368,клиенты!$A$2:$J$435,7,0)</f>
        <v>Беларусь</v>
      </c>
    </row>
    <row r="369" spans="1:16" x14ac:dyDescent="0.2">
      <c r="A369">
        <v>368</v>
      </c>
      <c r="B369">
        <v>270</v>
      </c>
      <c r="C369">
        <v>78</v>
      </c>
      <c r="D369">
        <v>4</v>
      </c>
      <c r="E369">
        <v>312</v>
      </c>
      <c r="F369" s="27">
        <v>44932</v>
      </c>
      <c r="G369" t="s">
        <v>24</v>
      </c>
      <c r="H369">
        <v>157</v>
      </c>
      <c r="I369" t="str">
        <f>VLOOKUP(B369,товар!$A$1:$C$433,2,FALSE)</f>
        <v>Соль</v>
      </c>
      <c r="J369" s="20">
        <f t="shared" si="20"/>
        <v>264.8679245283019</v>
      </c>
      <c r="K369" s="21">
        <f t="shared" si="21"/>
        <v>-0.70551360592677015</v>
      </c>
      <c r="L369" t="str">
        <f>VLOOKUP(B369,товар!$A$1:$C$433,3,FALSE)</f>
        <v>Славянская</v>
      </c>
      <c r="M369" s="27">
        <f>VLOOKUP(H369,клиенты!$A$1:$G$435,5,0)</f>
        <v>44783</v>
      </c>
      <c r="N369">
        <f t="shared" si="22"/>
        <v>149</v>
      </c>
      <c r="O369" s="30">
        <f t="shared" ca="1" si="23"/>
        <v>25</v>
      </c>
      <c r="P369" t="str">
        <f>VLOOKUP(H369,клиенты!$A$2:$J$435,7,0)</f>
        <v>Россия</v>
      </c>
    </row>
    <row r="370" spans="1:16" x14ac:dyDescent="0.2">
      <c r="A370">
        <v>369</v>
      </c>
      <c r="B370">
        <v>233</v>
      </c>
      <c r="C370">
        <v>478</v>
      </c>
      <c r="D370">
        <v>2</v>
      </c>
      <c r="E370">
        <v>956</v>
      </c>
      <c r="F370" s="27">
        <v>45129</v>
      </c>
      <c r="G370" t="s">
        <v>22</v>
      </c>
      <c r="H370">
        <v>270</v>
      </c>
      <c r="I370" t="str">
        <f>VLOOKUP(B370,товар!$A$1:$C$433,2,FALSE)</f>
        <v>Йогурт</v>
      </c>
      <c r="J370" s="20">
        <f t="shared" si="20"/>
        <v>263.25423728813558</v>
      </c>
      <c r="K370" s="21">
        <f t="shared" si="21"/>
        <v>0.8157352562451714</v>
      </c>
      <c r="L370" t="str">
        <f>VLOOKUP(B370,товар!$A$1:$C$433,3,FALSE)</f>
        <v>Ростагроэкспорт</v>
      </c>
      <c r="M370" s="27">
        <f>VLOOKUP(H370,клиенты!$A$1:$G$435,5,0)</f>
        <v>44827</v>
      </c>
      <c r="N370">
        <f t="shared" si="22"/>
        <v>302</v>
      </c>
      <c r="O370" s="30">
        <f t="shared" ca="1" si="23"/>
        <v>24</v>
      </c>
      <c r="P370" t="str">
        <f>VLOOKUP(H370,клиенты!$A$2:$J$435,7,0)</f>
        <v>Таджикистан</v>
      </c>
    </row>
    <row r="371" spans="1:16" x14ac:dyDescent="0.2">
      <c r="A371">
        <v>370</v>
      </c>
      <c r="B371">
        <v>178</v>
      </c>
      <c r="C371">
        <v>176</v>
      </c>
      <c r="D371">
        <v>5</v>
      </c>
      <c r="E371">
        <v>880</v>
      </c>
      <c r="F371" s="27">
        <v>45183</v>
      </c>
      <c r="G371" t="s">
        <v>17</v>
      </c>
      <c r="H371">
        <v>65</v>
      </c>
      <c r="I371" t="str">
        <f>VLOOKUP(B371,товар!$A$1:$C$433,2,FALSE)</f>
        <v>Йогурт</v>
      </c>
      <c r="J371" s="20">
        <f t="shared" si="20"/>
        <v>263.25423728813558</v>
      </c>
      <c r="K371" s="21">
        <f t="shared" si="21"/>
        <v>-0.33144475920679883</v>
      </c>
      <c r="L371" t="str">
        <f>VLOOKUP(B371,товар!$A$1:$C$433,3,FALSE)</f>
        <v>Ростагроэкспорт</v>
      </c>
      <c r="M371" s="27">
        <f>VLOOKUP(H371,клиенты!$A$1:$G$435,5,0)</f>
        <v>44623</v>
      </c>
      <c r="N371">
        <f t="shared" si="22"/>
        <v>560</v>
      </c>
      <c r="O371" s="30">
        <f t="shared" ca="1" si="23"/>
        <v>31</v>
      </c>
      <c r="P371" t="str">
        <f>VLOOKUP(H371,клиенты!$A$2:$J$435,7,0)</f>
        <v>Украина</v>
      </c>
    </row>
    <row r="372" spans="1:16" x14ac:dyDescent="0.2">
      <c r="A372">
        <v>371</v>
      </c>
      <c r="B372">
        <v>293</v>
      </c>
      <c r="C372">
        <v>179</v>
      </c>
      <c r="D372">
        <v>4</v>
      </c>
      <c r="E372">
        <v>716</v>
      </c>
      <c r="F372" s="27">
        <v>45258</v>
      </c>
      <c r="G372" t="s">
        <v>11</v>
      </c>
      <c r="H372">
        <v>38</v>
      </c>
      <c r="I372" t="str">
        <f>VLOOKUP(B372,товар!$A$1:$C$433,2,FALSE)</f>
        <v>Конфеты</v>
      </c>
      <c r="J372" s="20">
        <f t="shared" si="20"/>
        <v>267.85483870967744</v>
      </c>
      <c r="K372" s="21">
        <f t="shared" si="21"/>
        <v>-0.33172758475341724</v>
      </c>
      <c r="L372" t="str">
        <f>VLOOKUP(B372,товар!$A$1:$C$433,3,FALSE)</f>
        <v>Бабаевский</v>
      </c>
      <c r="M372" s="27">
        <f>VLOOKUP(H372,клиенты!$A$1:$G$435,5,0)</f>
        <v>44819</v>
      </c>
      <c r="N372">
        <f t="shared" si="22"/>
        <v>439</v>
      </c>
      <c r="O372" s="30">
        <f t="shared" ca="1" si="23"/>
        <v>24</v>
      </c>
      <c r="P372" t="str">
        <f>VLOOKUP(H372,клиенты!$A$2:$J$435,7,0)</f>
        <v>Таджикистан</v>
      </c>
    </row>
    <row r="373" spans="1:16" x14ac:dyDescent="0.2">
      <c r="A373">
        <v>372</v>
      </c>
      <c r="B373">
        <v>286</v>
      </c>
      <c r="C373">
        <v>122</v>
      </c>
      <c r="D373">
        <v>5</v>
      </c>
      <c r="E373">
        <v>610</v>
      </c>
      <c r="F373" s="27">
        <v>45147</v>
      </c>
      <c r="G373" t="s">
        <v>13</v>
      </c>
      <c r="H373">
        <v>356</v>
      </c>
      <c r="I373" t="str">
        <f>VLOOKUP(B373,товар!$A$1:$C$433,2,FALSE)</f>
        <v>Йогурт</v>
      </c>
      <c r="J373" s="20">
        <f t="shared" si="20"/>
        <v>263.25423728813558</v>
      </c>
      <c r="K373" s="21">
        <f t="shared" si="21"/>
        <v>-0.53656966263198558</v>
      </c>
      <c r="L373" t="str">
        <f>VLOOKUP(B373,товар!$A$1:$C$433,3,FALSE)</f>
        <v>Ростагроэкспорт</v>
      </c>
      <c r="M373" s="27">
        <f>VLOOKUP(H373,клиенты!$A$1:$G$435,5,0)</f>
        <v>44570</v>
      </c>
      <c r="N373">
        <f t="shared" si="22"/>
        <v>577</v>
      </c>
      <c r="O373" s="30">
        <f t="shared" ca="1" si="23"/>
        <v>32</v>
      </c>
      <c r="P373" t="str">
        <f>VLOOKUP(H373,клиенты!$A$2:$J$435,7,0)</f>
        <v>Таджикистан</v>
      </c>
    </row>
    <row r="374" spans="1:16" x14ac:dyDescent="0.2">
      <c r="A374">
        <v>373</v>
      </c>
      <c r="B374">
        <v>11</v>
      </c>
      <c r="C374">
        <v>199</v>
      </c>
      <c r="D374">
        <v>4</v>
      </c>
      <c r="E374">
        <v>796</v>
      </c>
      <c r="F374" s="27">
        <v>45374</v>
      </c>
      <c r="G374" t="s">
        <v>17</v>
      </c>
      <c r="H374">
        <v>296</v>
      </c>
      <c r="I374" t="str">
        <f>VLOOKUP(B374,товар!$A$1:$C$433,2,FALSE)</f>
        <v>Хлеб</v>
      </c>
      <c r="J374" s="20">
        <f t="shared" si="20"/>
        <v>300.31818181818181</v>
      </c>
      <c r="K374" s="21">
        <f t="shared" si="21"/>
        <v>-0.33736945663690021</v>
      </c>
      <c r="L374" t="str">
        <f>VLOOKUP(B374,товар!$A$1:$C$433,3,FALSE)</f>
        <v>Русский Хлеб</v>
      </c>
      <c r="M374" s="27">
        <f>VLOOKUP(H374,клиенты!$A$1:$G$435,5,0)</f>
        <v>44758</v>
      </c>
      <c r="N374">
        <f t="shared" si="22"/>
        <v>616</v>
      </c>
      <c r="O374" s="30">
        <f t="shared" ca="1" si="23"/>
        <v>26</v>
      </c>
      <c r="P374" t="str">
        <f>VLOOKUP(H374,клиенты!$A$2:$J$435,7,0)</f>
        <v>Узбекистан</v>
      </c>
    </row>
    <row r="375" spans="1:16" x14ac:dyDescent="0.2">
      <c r="A375">
        <v>374</v>
      </c>
      <c r="B375">
        <v>441</v>
      </c>
      <c r="C375">
        <v>173</v>
      </c>
      <c r="D375">
        <v>3</v>
      </c>
      <c r="E375">
        <v>519</v>
      </c>
      <c r="F375" s="27">
        <v>45349</v>
      </c>
      <c r="G375" t="s">
        <v>14</v>
      </c>
      <c r="H375">
        <v>62</v>
      </c>
      <c r="I375" t="str">
        <f>VLOOKUP(B375,товар!$A$1:$C$433,2,FALSE)</f>
        <v>Чай</v>
      </c>
      <c r="J375" s="20">
        <f t="shared" si="20"/>
        <v>271.18181818181819</v>
      </c>
      <c r="K375" s="21">
        <f t="shared" si="21"/>
        <v>-0.36205162587998663</v>
      </c>
      <c r="L375" t="str">
        <f>VLOOKUP(B375,товар!$A$1:$C$433,3,FALSE)</f>
        <v>Lipton</v>
      </c>
      <c r="M375" s="27">
        <f>VLOOKUP(H375,клиенты!$A$1:$G$435,5,0)</f>
        <v>44671</v>
      </c>
      <c r="N375">
        <f t="shared" si="22"/>
        <v>678</v>
      </c>
      <c r="O375" s="30">
        <f t="shared" ca="1" si="23"/>
        <v>29</v>
      </c>
      <c r="P375" t="str">
        <f>VLOOKUP(H375,клиенты!$A$2:$J$435,7,0)</f>
        <v>Россия</v>
      </c>
    </row>
    <row r="376" spans="1:16" x14ac:dyDescent="0.2">
      <c r="A376">
        <v>375</v>
      </c>
      <c r="B376">
        <v>19</v>
      </c>
      <c r="C376">
        <v>142</v>
      </c>
      <c r="D376">
        <v>3</v>
      </c>
      <c r="E376">
        <v>426</v>
      </c>
      <c r="F376" s="27">
        <v>45157</v>
      </c>
      <c r="G376" t="s">
        <v>10</v>
      </c>
      <c r="H376">
        <v>18</v>
      </c>
      <c r="I376" t="str">
        <f>VLOOKUP(B376,товар!$A$1:$C$433,2,FALSE)</f>
        <v>Мясо</v>
      </c>
      <c r="J376" s="20">
        <f t="shared" si="20"/>
        <v>271.74545454545455</v>
      </c>
      <c r="K376" s="21">
        <f t="shared" si="21"/>
        <v>-0.47745216111334132</v>
      </c>
      <c r="L376" t="str">
        <f>VLOOKUP(B376,товар!$A$1:$C$433,3,FALSE)</f>
        <v>Снежана</v>
      </c>
      <c r="M376" s="27">
        <f>VLOOKUP(H376,клиенты!$A$1:$G$435,5,0)</f>
        <v>44578</v>
      </c>
      <c r="N376">
        <f t="shared" si="22"/>
        <v>579</v>
      </c>
      <c r="O376" s="30">
        <f t="shared" ca="1" si="23"/>
        <v>32</v>
      </c>
      <c r="P376" t="str">
        <f>VLOOKUP(H376,клиенты!$A$2:$J$435,7,0)</f>
        <v>Украина</v>
      </c>
    </row>
    <row r="377" spans="1:16" x14ac:dyDescent="0.2">
      <c r="A377">
        <v>376</v>
      </c>
      <c r="B377">
        <v>340</v>
      </c>
      <c r="C377">
        <v>157</v>
      </c>
      <c r="D377">
        <v>2</v>
      </c>
      <c r="E377">
        <v>314</v>
      </c>
      <c r="F377" s="27">
        <v>45075</v>
      </c>
      <c r="G377" t="s">
        <v>18</v>
      </c>
      <c r="H377">
        <v>376</v>
      </c>
      <c r="I377" t="str">
        <f>VLOOKUP(B377,товар!$A$1:$C$433,2,FALSE)</f>
        <v>Сыр</v>
      </c>
      <c r="J377" s="20">
        <f t="shared" si="20"/>
        <v>262.63492063492066</v>
      </c>
      <c r="K377" s="21">
        <f t="shared" si="21"/>
        <v>-0.40221201498851689</v>
      </c>
      <c r="L377" t="str">
        <f>VLOOKUP(B377,товар!$A$1:$C$433,3,FALSE)</f>
        <v>Карат</v>
      </c>
      <c r="M377" s="27">
        <f>VLOOKUP(H377,клиенты!$A$1:$G$435,5,0)</f>
        <v>44730</v>
      </c>
      <c r="N377">
        <f t="shared" si="22"/>
        <v>345</v>
      </c>
      <c r="O377" s="30">
        <f t="shared" ca="1" si="23"/>
        <v>27</v>
      </c>
      <c r="P377" t="str">
        <f>VLOOKUP(H377,клиенты!$A$2:$J$435,7,0)</f>
        <v>Беларусь</v>
      </c>
    </row>
    <row r="378" spans="1:16" x14ac:dyDescent="0.2">
      <c r="A378">
        <v>377</v>
      </c>
      <c r="B378">
        <v>142</v>
      </c>
      <c r="C378">
        <v>160</v>
      </c>
      <c r="D378">
        <v>4</v>
      </c>
      <c r="E378">
        <v>640</v>
      </c>
      <c r="F378" s="27">
        <v>45414</v>
      </c>
      <c r="G378" t="s">
        <v>10</v>
      </c>
      <c r="H378">
        <v>459</v>
      </c>
      <c r="I378" t="str">
        <f>VLOOKUP(B378,товар!$A$1:$C$433,2,FALSE)</f>
        <v>Фрукты</v>
      </c>
      <c r="J378" s="20">
        <f t="shared" si="20"/>
        <v>274.16279069767444</v>
      </c>
      <c r="K378" s="21">
        <f t="shared" si="21"/>
        <v>-0.41640512342013747</v>
      </c>
      <c r="L378" t="str">
        <f>VLOOKUP(B378,товар!$A$1:$C$433,3,FALSE)</f>
        <v>Фруктовый Рай</v>
      </c>
      <c r="M378" s="27">
        <f>VLOOKUP(H378,клиенты!$A$1:$G$435,5,0)</f>
        <v>44743</v>
      </c>
      <c r="N378">
        <f t="shared" si="22"/>
        <v>671</v>
      </c>
      <c r="O378" s="30">
        <f t="shared" ca="1" si="23"/>
        <v>27</v>
      </c>
      <c r="P378" t="str">
        <f>VLOOKUP(H378,клиенты!$A$2:$J$435,7,0)</f>
        <v>Россия</v>
      </c>
    </row>
    <row r="379" spans="1:16" x14ac:dyDescent="0.2">
      <c r="A379">
        <v>378</v>
      </c>
      <c r="B379">
        <v>452</v>
      </c>
      <c r="C379">
        <v>325</v>
      </c>
      <c r="D379">
        <v>2</v>
      </c>
      <c r="E379">
        <v>650</v>
      </c>
      <c r="F379" s="27">
        <v>45160</v>
      </c>
      <c r="G379" t="s">
        <v>15</v>
      </c>
      <c r="H379">
        <v>88</v>
      </c>
      <c r="I379" t="str">
        <f>VLOOKUP(B379,товар!$A$1:$C$433,2,FALSE)</f>
        <v>Фрукты</v>
      </c>
      <c r="J379" s="20">
        <f t="shared" si="20"/>
        <v>274.16279069767444</v>
      </c>
      <c r="K379" s="21">
        <f t="shared" si="21"/>
        <v>0.18542709305284588</v>
      </c>
      <c r="L379" t="str">
        <f>VLOOKUP(B379,товар!$A$1:$C$433,3,FALSE)</f>
        <v>Экзотик</v>
      </c>
      <c r="M379" s="27">
        <f>VLOOKUP(H379,клиенты!$A$1:$G$435,5,0)</f>
        <v>44630</v>
      </c>
      <c r="N379">
        <f t="shared" si="22"/>
        <v>530</v>
      </c>
      <c r="O379" s="30">
        <f t="shared" ca="1" si="23"/>
        <v>30</v>
      </c>
      <c r="P379" t="str">
        <f>VLOOKUP(H379,клиенты!$A$2:$J$435,7,0)</f>
        <v>Украина</v>
      </c>
    </row>
    <row r="380" spans="1:16" x14ac:dyDescent="0.2">
      <c r="A380">
        <v>379</v>
      </c>
      <c r="B380">
        <v>340</v>
      </c>
      <c r="C380">
        <v>457</v>
      </c>
      <c r="D380">
        <v>1</v>
      </c>
      <c r="E380">
        <v>457</v>
      </c>
      <c r="F380" s="27">
        <v>44945</v>
      </c>
      <c r="G380" t="s">
        <v>13</v>
      </c>
      <c r="H380">
        <v>325</v>
      </c>
      <c r="I380" t="str">
        <f>VLOOKUP(B380,товар!$A$1:$C$433,2,FALSE)</f>
        <v>Сыр</v>
      </c>
      <c r="J380" s="20">
        <f t="shared" si="20"/>
        <v>262.63492063492066</v>
      </c>
      <c r="K380" s="21">
        <f t="shared" si="21"/>
        <v>0.74005802006527244</v>
      </c>
      <c r="L380" t="str">
        <f>VLOOKUP(B380,товар!$A$1:$C$433,3,FALSE)</f>
        <v>Карат</v>
      </c>
      <c r="M380" s="27">
        <f>VLOOKUP(H380,клиенты!$A$1:$G$435,5,0)</f>
        <v>44875</v>
      </c>
      <c r="N380">
        <f t="shared" si="22"/>
        <v>70</v>
      </c>
      <c r="O380" s="30">
        <f t="shared" ca="1" si="23"/>
        <v>22</v>
      </c>
      <c r="P380" t="str">
        <f>VLOOKUP(H380,клиенты!$A$2:$J$435,7,0)</f>
        <v>Таджикистан</v>
      </c>
    </row>
    <row r="381" spans="1:16" x14ac:dyDescent="0.2">
      <c r="A381">
        <v>380</v>
      </c>
      <c r="B381">
        <v>466</v>
      </c>
      <c r="C381">
        <v>425</v>
      </c>
      <c r="D381">
        <v>5</v>
      </c>
      <c r="E381">
        <v>2125</v>
      </c>
      <c r="F381" s="27">
        <v>45132</v>
      </c>
      <c r="G381" t="s">
        <v>21</v>
      </c>
      <c r="H381">
        <v>129</v>
      </c>
      <c r="I381" t="str">
        <f>VLOOKUP(B381,товар!$A$1:$C$433,2,FALSE)</f>
        <v>Фрукты</v>
      </c>
      <c r="J381" s="20">
        <f t="shared" si="20"/>
        <v>274.16279069767444</v>
      </c>
      <c r="K381" s="21">
        <f t="shared" si="21"/>
        <v>0.55017389091525981</v>
      </c>
      <c r="L381" t="str">
        <f>VLOOKUP(B381,товар!$A$1:$C$433,3,FALSE)</f>
        <v>Green Garden</v>
      </c>
      <c r="M381" s="27">
        <f>VLOOKUP(H381,клиенты!$A$1:$G$435,5,0)</f>
        <v>44868</v>
      </c>
      <c r="N381">
        <f t="shared" si="22"/>
        <v>264</v>
      </c>
      <c r="O381" s="30">
        <f t="shared" ca="1" si="23"/>
        <v>23</v>
      </c>
      <c r="P381" t="str">
        <f>VLOOKUP(H381,клиенты!$A$2:$J$435,7,0)</f>
        <v>Беларусь</v>
      </c>
    </row>
    <row r="382" spans="1:16" x14ac:dyDescent="0.2">
      <c r="A382">
        <v>381</v>
      </c>
      <c r="B382">
        <v>71</v>
      </c>
      <c r="C382">
        <v>125</v>
      </c>
      <c r="D382">
        <v>4</v>
      </c>
      <c r="E382">
        <v>500</v>
      </c>
      <c r="F382" s="27">
        <v>45182</v>
      </c>
      <c r="G382" t="s">
        <v>17</v>
      </c>
      <c r="H382">
        <v>19</v>
      </c>
      <c r="I382" t="str">
        <f>VLOOKUP(B382,товар!$A$1:$C$433,2,FALSE)</f>
        <v>Печенье</v>
      </c>
      <c r="J382" s="20">
        <f t="shared" si="20"/>
        <v>283.468085106383</v>
      </c>
      <c r="K382" s="21">
        <f t="shared" si="21"/>
        <v>-0.55903325076934629</v>
      </c>
      <c r="L382" t="str">
        <f>VLOOKUP(B382,товар!$A$1:$C$433,3,FALSE)</f>
        <v>Белогорье</v>
      </c>
      <c r="M382" s="27">
        <f>VLOOKUP(H382,клиенты!$A$1:$G$435,5,0)</f>
        <v>44902</v>
      </c>
      <c r="N382">
        <f t="shared" si="22"/>
        <v>280</v>
      </c>
      <c r="O382" s="30">
        <f t="shared" ca="1" si="23"/>
        <v>21</v>
      </c>
      <c r="P382" t="str">
        <f>VLOOKUP(H382,клиенты!$A$2:$J$435,7,0)</f>
        <v>Россия</v>
      </c>
    </row>
    <row r="383" spans="1:16" x14ac:dyDescent="0.2">
      <c r="A383">
        <v>382</v>
      </c>
      <c r="B383">
        <v>451</v>
      </c>
      <c r="C383">
        <v>227</v>
      </c>
      <c r="D383">
        <v>3</v>
      </c>
      <c r="E383">
        <v>681</v>
      </c>
      <c r="F383" s="27">
        <v>45098</v>
      </c>
      <c r="G383" t="s">
        <v>18</v>
      </c>
      <c r="H383">
        <v>304</v>
      </c>
      <c r="I383" t="str">
        <f>VLOOKUP(B383,товар!$A$1:$C$433,2,FALSE)</f>
        <v>Рис</v>
      </c>
      <c r="J383" s="20">
        <f t="shared" si="20"/>
        <v>258.375</v>
      </c>
      <c r="K383" s="21">
        <f t="shared" si="21"/>
        <v>-0.12143202709240442</v>
      </c>
      <c r="L383" t="str">
        <f>VLOOKUP(B383,товар!$A$1:$C$433,3,FALSE)</f>
        <v>Белый Злат</v>
      </c>
      <c r="M383" s="27">
        <f>VLOOKUP(H383,клиенты!$A$1:$G$435,5,0)</f>
        <v>44886</v>
      </c>
      <c r="N383">
        <f t="shared" si="22"/>
        <v>212</v>
      </c>
      <c r="O383" s="30">
        <f t="shared" ca="1" si="23"/>
        <v>22</v>
      </c>
      <c r="P383" t="str">
        <f>VLOOKUP(H383,клиенты!$A$2:$J$435,7,0)</f>
        <v>Россия</v>
      </c>
    </row>
    <row r="384" spans="1:16" x14ac:dyDescent="0.2">
      <c r="A384">
        <v>383</v>
      </c>
      <c r="B384">
        <v>116</v>
      </c>
      <c r="C384">
        <v>426</v>
      </c>
      <c r="D384">
        <v>5</v>
      </c>
      <c r="E384">
        <v>2130</v>
      </c>
      <c r="F384" s="27">
        <v>44993</v>
      </c>
      <c r="G384" t="s">
        <v>25</v>
      </c>
      <c r="H384">
        <v>285</v>
      </c>
      <c r="I384" t="str">
        <f>VLOOKUP(B384,товар!$A$1:$C$433,2,FALSE)</f>
        <v>Соль</v>
      </c>
      <c r="J384" s="20">
        <f t="shared" si="20"/>
        <v>264.8679245283019</v>
      </c>
      <c r="K384" s="21">
        <f t="shared" si="21"/>
        <v>0.60834876763071666</v>
      </c>
      <c r="L384" t="str">
        <f>VLOOKUP(B384,товар!$A$1:$C$433,3,FALSE)</f>
        <v>Экстра</v>
      </c>
      <c r="M384" s="27">
        <f>VLOOKUP(H384,клиенты!$A$1:$G$435,5,0)</f>
        <v>44922</v>
      </c>
      <c r="N384">
        <f t="shared" si="22"/>
        <v>71</v>
      </c>
      <c r="O384" s="30">
        <f t="shared" ca="1" si="23"/>
        <v>21</v>
      </c>
      <c r="P384" t="str">
        <f>VLOOKUP(H384,клиенты!$A$2:$J$435,7,0)</f>
        <v>Таджикистан</v>
      </c>
    </row>
    <row r="385" spans="1:16" x14ac:dyDescent="0.2">
      <c r="A385">
        <v>384</v>
      </c>
      <c r="B385">
        <v>480</v>
      </c>
      <c r="C385">
        <v>70</v>
      </c>
      <c r="D385">
        <v>1</v>
      </c>
      <c r="E385">
        <v>70</v>
      </c>
      <c r="F385" s="27">
        <v>44945</v>
      </c>
      <c r="G385" t="s">
        <v>10</v>
      </c>
      <c r="H385">
        <v>464</v>
      </c>
      <c r="I385" t="str">
        <f>VLOOKUP(B385,товар!$A$1:$C$433,2,FALSE)</f>
        <v>Молоко</v>
      </c>
      <c r="J385" s="20">
        <f t="shared" si="20"/>
        <v>294.95238095238096</v>
      </c>
      <c r="K385" s="21">
        <f t="shared" si="21"/>
        <v>-0.76267355505327739</v>
      </c>
      <c r="L385" t="str">
        <f>VLOOKUP(B385,товар!$A$1:$C$433,3,FALSE)</f>
        <v>Беллакт</v>
      </c>
      <c r="M385" s="27">
        <f>VLOOKUP(H385,клиенты!$A$1:$G$435,5,0)</f>
        <v>44827</v>
      </c>
      <c r="N385">
        <f t="shared" si="22"/>
        <v>118</v>
      </c>
      <c r="O385" s="30">
        <f t="shared" ca="1" si="23"/>
        <v>24</v>
      </c>
      <c r="P385" t="str">
        <f>VLOOKUP(H385,клиенты!$A$2:$J$435,7,0)</f>
        <v>Россия</v>
      </c>
    </row>
    <row r="386" spans="1:16" x14ac:dyDescent="0.2">
      <c r="A386">
        <v>385</v>
      </c>
      <c r="B386">
        <v>409</v>
      </c>
      <c r="C386">
        <v>386</v>
      </c>
      <c r="D386">
        <v>1</v>
      </c>
      <c r="E386">
        <v>386</v>
      </c>
      <c r="F386" s="27">
        <v>45192</v>
      </c>
      <c r="G386" t="s">
        <v>13</v>
      </c>
      <c r="H386">
        <v>461</v>
      </c>
      <c r="I386" t="str">
        <f>VLOOKUP(B386,товар!$A$1:$C$433,2,FALSE)</f>
        <v>Фрукты</v>
      </c>
      <c r="J386" s="20">
        <f t="shared" ref="J386:J449" si="24">AVERAGEIF($I$2:$I$1001,I386,$C$2:$C$1001)</f>
        <v>274.16279069767444</v>
      </c>
      <c r="K386" s="21">
        <f t="shared" ref="K386:K449" si="25">C386/J386-1</f>
        <v>0.4079226397489184</v>
      </c>
      <c r="L386" t="str">
        <f>VLOOKUP(B386,товар!$A$1:$C$433,3,FALSE)</f>
        <v>Фруктовый Рай</v>
      </c>
      <c r="M386" s="27">
        <f>VLOOKUP(H386,клиенты!$A$1:$G$435,5,0)</f>
        <v>44667</v>
      </c>
      <c r="N386">
        <f t="shared" ref="N386:N449" si="26">F386-M386</f>
        <v>525</v>
      </c>
      <c r="O386" s="30">
        <f t="shared" ref="O386:O449" ca="1" si="27">DATEDIF(M386,TODAY(),"m")</f>
        <v>29</v>
      </c>
      <c r="P386" t="str">
        <f>VLOOKUP(H386,клиенты!$A$2:$J$435,7,0)</f>
        <v>Узбекистан</v>
      </c>
    </row>
    <row r="387" spans="1:16" x14ac:dyDescent="0.2">
      <c r="A387">
        <v>386</v>
      </c>
      <c r="B387">
        <v>129</v>
      </c>
      <c r="C387">
        <v>235</v>
      </c>
      <c r="D387">
        <v>2</v>
      </c>
      <c r="E387">
        <v>470</v>
      </c>
      <c r="F387" s="27">
        <v>45207</v>
      </c>
      <c r="G387" t="s">
        <v>10</v>
      </c>
      <c r="H387">
        <v>149</v>
      </c>
      <c r="I387" t="str">
        <f>VLOOKUP(B387,товар!$A$1:$C$433,2,FALSE)</f>
        <v>Мясо</v>
      </c>
      <c r="J387" s="20">
        <f t="shared" si="24"/>
        <v>271.74545454545455</v>
      </c>
      <c r="K387" s="21">
        <f t="shared" si="25"/>
        <v>-0.13522012578616349</v>
      </c>
      <c r="L387" t="str">
        <f>VLOOKUP(B387,товар!$A$1:$C$433,3,FALSE)</f>
        <v>Агрокомплекс</v>
      </c>
      <c r="M387" s="27">
        <f>VLOOKUP(H387,клиенты!$A$1:$G$435,5,0)</f>
        <v>44882</v>
      </c>
      <c r="N387">
        <f t="shared" si="26"/>
        <v>325</v>
      </c>
      <c r="O387" s="30">
        <f t="shared" ca="1" si="27"/>
        <v>22</v>
      </c>
      <c r="P387" t="str">
        <f>VLOOKUP(H387,клиенты!$A$2:$J$435,7,0)</f>
        <v>Таджикистан</v>
      </c>
    </row>
    <row r="388" spans="1:16" x14ac:dyDescent="0.2">
      <c r="A388">
        <v>387</v>
      </c>
      <c r="B388">
        <v>283</v>
      </c>
      <c r="C388">
        <v>107</v>
      </c>
      <c r="D388">
        <v>3</v>
      </c>
      <c r="E388">
        <v>321</v>
      </c>
      <c r="F388" s="27">
        <v>45413</v>
      </c>
      <c r="G388" t="s">
        <v>18</v>
      </c>
      <c r="H388">
        <v>222</v>
      </c>
      <c r="I388" t="str">
        <f>VLOOKUP(B388,товар!$A$1:$C$433,2,FALSE)</f>
        <v>Конфеты</v>
      </c>
      <c r="J388" s="20">
        <f t="shared" si="24"/>
        <v>267.85483870967744</v>
      </c>
      <c r="K388" s="21">
        <f t="shared" si="25"/>
        <v>-0.60052989703137238</v>
      </c>
      <c r="L388" t="str">
        <f>VLOOKUP(B388,товар!$A$1:$C$433,3,FALSE)</f>
        <v>Рот Фронт</v>
      </c>
      <c r="M388" s="27">
        <f>VLOOKUP(H388,клиенты!$A$1:$G$435,5,0)</f>
        <v>44694</v>
      </c>
      <c r="N388">
        <f t="shared" si="26"/>
        <v>719</v>
      </c>
      <c r="O388" s="30">
        <f t="shared" ca="1" si="27"/>
        <v>28</v>
      </c>
      <c r="P388" t="str">
        <f>VLOOKUP(H388,клиенты!$A$2:$J$435,7,0)</f>
        <v>Украина</v>
      </c>
    </row>
    <row r="389" spans="1:16" x14ac:dyDescent="0.2">
      <c r="A389">
        <v>388</v>
      </c>
      <c r="B389">
        <v>36</v>
      </c>
      <c r="C389">
        <v>83</v>
      </c>
      <c r="D389">
        <v>4</v>
      </c>
      <c r="E389">
        <v>332</v>
      </c>
      <c r="F389" s="27">
        <v>45265</v>
      </c>
      <c r="G389" t="s">
        <v>13</v>
      </c>
      <c r="H389">
        <v>333</v>
      </c>
      <c r="I389" t="str">
        <f>VLOOKUP(B389,товар!$A$1:$C$433,2,FALSE)</f>
        <v>Макароны</v>
      </c>
      <c r="J389" s="20">
        <f t="shared" si="24"/>
        <v>265.47674418604652</v>
      </c>
      <c r="K389" s="21">
        <f t="shared" si="25"/>
        <v>-0.6873549121808068</v>
      </c>
      <c r="L389" t="str">
        <f>VLOOKUP(B389,товар!$A$1:$C$433,3,FALSE)</f>
        <v>Роллтон</v>
      </c>
      <c r="M389" s="27">
        <f>VLOOKUP(H389,клиенты!$A$1:$G$435,5,0)</f>
        <v>44857</v>
      </c>
      <c r="N389">
        <f t="shared" si="26"/>
        <v>408</v>
      </c>
      <c r="O389" s="30">
        <f t="shared" ca="1" si="27"/>
        <v>23</v>
      </c>
      <c r="P389" t="str">
        <f>VLOOKUP(H389,клиенты!$A$2:$J$435,7,0)</f>
        <v>Россия</v>
      </c>
    </row>
    <row r="390" spans="1:16" x14ac:dyDescent="0.2">
      <c r="A390">
        <v>389</v>
      </c>
      <c r="B390">
        <v>290</v>
      </c>
      <c r="C390">
        <v>50</v>
      </c>
      <c r="D390">
        <v>5</v>
      </c>
      <c r="E390">
        <v>250</v>
      </c>
      <c r="F390" s="27">
        <v>45052</v>
      </c>
      <c r="G390" t="s">
        <v>17</v>
      </c>
      <c r="H390">
        <v>495</v>
      </c>
      <c r="I390" t="str">
        <f>VLOOKUP(B390,товар!$A$1:$C$433,2,FALSE)</f>
        <v>Сахар</v>
      </c>
      <c r="J390" s="20">
        <f t="shared" si="24"/>
        <v>252.76271186440678</v>
      </c>
      <c r="K390" s="21">
        <f t="shared" si="25"/>
        <v>-0.80218601220411723</v>
      </c>
      <c r="L390" t="str">
        <f>VLOOKUP(B390,товар!$A$1:$C$433,3,FALSE)</f>
        <v>Продимекс</v>
      </c>
      <c r="M390" s="27">
        <f>VLOOKUP(H390,клиенты!$A$1:$G$435,5,0)</f>
        <v>44654</v>
      </c>
      <c r="N390">
        <f t="shared" si="26"/>
        <v>398</v>
      </c>
      <c r="O390" s="30">
        <f t="shared" ca="1" si="27"/>
        <v>30</v>
      </c>
      <c r="P390" t="str">
        <f>VLOOKUP(H390,клиенты!$A$2:$J$435,7,0)</f>
        <v>Узбекистан</v>
      </c>
    </row>
    <row r="391" spans="1:16" x14ac:dyDescent="0.2">
      <c r="A391">
        <v>390</v>
      </c>
      <c r="B391">
        <v>229</v>
      </c>
      <c r="C391">
        <v>269</v>
      </c>
      <c r="D391">
        <v>5</v>
      </c>
      <c r="E391">
        <v>1345</v>
      </c>
      <c r="F391" s="27">
        <v>45011</v>
      </c>
      <c r="G391" t="s">
        <v>14</v>
      </c>
      <c r="H391">
        <v>278</v>
      </c>
      <c r="I391" t="str">
        <f>VLOOKUP(B391,товар!$A$1:$C$433,2,FALSE)</f>
        <v>Мясо</v>
      </c>
      <c r="J391" s="20">
        <f t="shared" si="24"/>
        <v>271.74545454545455</v>
      </c>
      <c r="K391" s="21">
        <f t="shared" si="25"/>
        <v>-1.0103037602034015E-2</v>
      </c>
      <c r="L391" t="str">
        <f>VLOOKUP(B391,товар!$A$1:$C$433,3,FALSE)</f>
        <v>Сава</v>
      </c>
      <c r="M391" s="27">
        <f>VLOOKUP(H391,клиенты!$A$1:$G$435,5,0)</f>
        <v>44920</v>
      </c>
      <c r="N391">
        <f t="shared" si="26"/>
        <v>91</v>
      </c>
      <c r="O391" s="30">
        <f t="shared" ca="1" si="27"/>
        <v>21</v>
      </c>
      <c r="P391" t="str">
        <f>VLOOKUP(H391,клиенты!$A$2:$J$435,7,0)</f>
        <v>Узбекистан</v>
      </c>
    </row>
    <row r="392" spans="1:16" x14ac:dyDescent="0.2">
      <c r="A392">
        <v>391</v>
      </c>
      <c r="B392">
        <v>313</v>
      </c>
      <c r="C392">
        <v>385</v>
      </c>
      <c r="D392">
        <v>4</v>
      </c>
      <c r="E392">
        <v>1540</v>
      </c>
      <c r="F392" s="27">
        <v>44982</v>
      </c>
      <c r="G392" t="s">
        <v>18</v>
      </c>
      <c r="H392">
        <v>246</v>
      </c>
      <c r="I392" t="str">
        <f>VLOOKUP(B392,товар!$A$1:$C$433,2,FALSE)</f>
        <v>Конфеты</v>
      </c>
      <c r="J392" s="20">
        <f t="shared" si="24"/>
        <v>267.85483870967744</v>
      </c>
      <c r="K392" s="21">
        <f t="shared" si="25"/>
        <v>0.43734569759739861</v>
      </c>
      <c r="L392" t="str">
        <f>VLOOKUP(B392,товар!$A$1:$C$433,3,FALSE)</f>
        <v>Бабаевский</v>
      </c>
      <c r="M392" s="27">
        <f>VLOOKUP(H392,клиенты!$A$1:$G$435,5,0)</f>
        <v>44805</v>
      </c>
      <c r="N392">
        <f t="shared" si="26"/>
        <v>177</v>
      </c>
      <c r="O392" s="30">
        <f t="shared" ca="1" si="27"/>
        <v>25</v>
      </c>
      <c r="P392" t="str">
        <f>VLOOKUP(H392,клиенты!$A$2:$J$435,7,0)</f>
        <v>Узбекистан</v>
      </c>
    </row>
    <row r="393" spans="1:16" x14ac:dyDescent="0.2">
      <c r="A393">
        <v>392</v>
      </c>
      <c r="B393">
        <v>368</v>
      </c>
      <c r="C393">
        <v>64</v>
      </c>
      <c r="D393">
        <v>5</v>
      </c>
      <c r="E393">
        <v>320</v>
      </c>
      <c r="F393" s="27">
        <v>45340</v>
      </c>
      <c r="G393" t="s">
        <v>12</v>
      </c>
      <c r="H393">
        <v>480</v>
      </c>
      <c r="I393" t="str">
        <f>VLOOKUP(B393,товар!$A$1:$C$433,2,FALSE)</f>
        <v>Сыр</v>
      </c>
      <c r="J393" s="20">
        <f t="shared" si="24"/>
        <v>262.63492063492066</v>
      </c>
      <c r="K393" s="21">
        <f t="shared" si="25"/>
        <v>-0.75631572585519158</v>
      </c>
      <c r="L393" t="str">
        <f>VLOOKUP(B393,товар!$A$1:$C$433,3,FALSE)</f>
        <v>Сырная долина</v>
      </c>
      <c r="M393" s="27">
        <f>VLOOKUP(H393,клиенты!$A$1:$G$435,5,0)</f>
        <v>44568</v>
      </c>
      <c r="N393">
        <f t="shared" si="26"/>
        <v>772</v>
      </c>
      <c r="O393" s="30">
        <f t="shared" ca="1" si="27"/>
        <v>32</v>
      </c>
      <c r="P393" t="str">
        <f>VLOOKUP(H393,клиенты!$A$2:$J$435,7,0)</f>
        <v>Узбекистан</v>
      </c>
    </row>
    <row r="394" spans="1:16" x14ac:dyDescent="0.2">
      <c r="A394">
        <v>393</v>
      </c>
      <c r="B394">
        <v>322</v>
      </c>
      <c r="C394">
        <v>223</v>
      </c>
      <c r="D394">
        <v>2</v>
      </c>
      <c r="E394">
        <v>446</v>
      </c>
      <c r="F394" s="27">
        <v>45254</v>
      </c>
      <c r="G394" t="s">
        <v>15</v>
      </c>
      <c r="H394">
        <v>205</v>
      </c>
      <c r="I394" t="str">
        <f>VLOOKUP(B394,товар!$A$1:$C$433,2,FALSE)</f>
        <v>Крупа</v>
      </c>
      <c r="J394" s="20">
        <f t="shared" si="24"/>
        <v>255.11627906976744</v>
      </c>
      <c r="K394" s="21">
        <f t="shared" si="25"/>
        <v>-0.1258887876025524</v>
      </c>
      <c r="L394" t="str">
        <f>VLOOKUP(B394,товар!$A$1:$C$433,3,FALSE)</f>
        <v>Увелка</v>
      </c>
      <c r="M394" s="27">
        <f>VLOOKUP(H394,клиенты!$A$1:$G$435,5,0)</f>
        <v>44918</v>
      </c>
      <c r="N394">
        <f t="shared" si="26"/>
        <v>336</v>
      </c>
      <c r="O394" s="30">
        <f t="shared" ca="1" si="27"/>
        <v>21</v>
      </c>
      <c r="P394" t="str">
        <f>VLOOKUP(H394,клиенты!$A$2:$J$435,7,0)</f>
        <v>Россия</v>
      </c>
    </row>
    <row r="395" spans="1:16" x14ac:dyDescent="0.2">
      <c r="A395">
        <v>394</v>
      </c>
      <c r="B395">
        <v>206</v>
      </c>
      <c r="C395">
        <v>226</v>
      </c>
      <c r="D395">
        <v>2</v>
      </c>
      <c r="E395">
        <v>452</v>
      </c>
      <c r="F395" s="27">
        <v>45264</v>
      </c>
      <c r="G395" t="s">
        <v>15</v>
      </c>
      <c r="H395">
        <v>357</v>
      </c>
      <c r="I395" t="str">
        <f>VLOOKUP(B395,товар!$A$1:$C$433,2,FALSE)</f>
        <v>Молоко</v>
      </c>
      <c r="J395" s="20">
        <f t="shared" si="24"/>
        <v>294.95238095238096</v>
      </c>
      <c r="K395" s="21">
        <f t="shared" si="25"/>
        <v>-0.23377462060058118</v>
      </c>
      <c r="L395" t="str">
        <f>VLOOKUP(B395,товар!$A$1:$C$433,3,FALSE)</f>
        <v>Домик в деревне</v>
      </c>
      <c r="M395" s="27">
        <f>VLOOKUP(H395,клиенты!$A$1:$G$435,5,0)</f>
        <v>44913</v>
      </c>
      <c r="N395">
        <f t="shared" si="26"/>
        <v>351</v>
      </c>
      <c r="O395" s="30">
        <f t="shared" ca="1" si="27"/>
        <v>21</v>
      </c>
      <c r="P395" t="str">
        <f>VLOOKUP(H395,клиенты!$A$2:$J$435,7,0)</f>
        <v>Узбекистан</v>
      </c>
    </row>
    <row r="396" spans="1:16" x14ac:dyDescent="0.2">
      <c r="A396">
        <v>395</v>
      </c>
      <c r="B396">
        <v>18</v>
      </c>
      <c r="C396">
        <v>459</v>
      </c>
      <c r="D396">
        <v>3</v>
      </c>
      <c r="E396">
        <v>1377</v>
      </c>
      <c r="F396" s="27">
        <v>45342</v>
      </c>
      <c r="G396" t="s">
        <v>16</v>
      </c>
      <c r="H396">
        <v>152</v>
      </c>
      <c r="I396" t="str">
        <f>VLOOKUP(B396,товар!$A$1:$C$433,2,FALSE)</f>
        <v>Рыба</v>
      </c>
      <c r="J396" s="20">
        <f t="shared" si="24"/>
        <v>258.5128205128205</v>
      </c>
      <c r="K396" s="21">
        <f t="shared" si="25"/>
        <v>0.77554056734774868</v>
      </c>
      <c r="L396" t="str">
        <f>VLOOKUP(B396,товар!$A$1:$C$433,3,FALSE)</f>
        <v>Меридиан</v>
      </c>
      <c r="M396" s="27">
        <f>VLOOKUP(H396,клиенты!$A$1:$G$435,5,0)</f>
        <v>44791</v>
      </c>
      <c r="N396">
        <f t="shared" si="26"/>
        <v>551</v>
      </c>
      <c r="O396" s="30">
        <f t="shared" ca="1" si="27"/>
        <v>25</v>
      </c>
      <c r="P396" t="str">
        <f>VLOOKUP(H396,клиенты!$A$2:$J$435,7,0)</f>
        <v>Беларусь</v>
      </c>
    </row>
    <row r="397" spans="1:16" x14ac:dyDescent="0.2">
      <c r="A397">
        <v>396</v>
      </c>
      <c r="B397">
        <v>145</v>
      </c>
      <c r="C397">
        <v>455</v>
      </c>
      <c r="D397">
        <v>3</v>
      </c>
      <c r="E397">
        <v>1365</v>
      </c>
      <c r="F397" s="27">
        <v>45373</v>
      </c>
      <c r="G397" t="s">
        <v>22</v>
      </c>
      <c r="H397">
        <v>323</v>
      </c>
      <c r="I397" t="str">
        <f>VLOOKUP(B397,товар!$A$1:$C$433,2,FALSE)</f>
        <v>Овощи</v>
      </c>
      <c r="J397" s="20">
        <f t="shared" si="24"/>
        <v>250.48780487804879</v>
      </c>
      <c r="K397" s="21">
        <f t="shared" si="25"/>
        <v>0.81645569620253156</v>
      </c>
      <c r="L397" t="str">
        <f>VLOOKUP(B397,товар!$A$1:$C$433,3,FALSE)</f>
        <v>Семко</v>
      </c>
      <c r="M397" s="27">
        <f>VLOOKUP(H397,клиенты!$A$1:$G$435,5,0)</f>
        <v>44821</v>
      </c>
      <c r="N397">
        <f t="shared" si="26"/>
        <v>552</v>
      </c>
      <c r="O397" s="30">
        <f t="shared" ca="1" si="27"/>
        <v>24</v>
      </c>
      <c r="P397" t="str">
        <f>VLOOKUP(H397,клиенты!$A$2:$J$435,7,0)</f>
        <v>Таджикистан</v>
      </c>
    </row>
    <row r="398" spans="1:16" x14ac:dyDescent="0.2">
      <c r="A398">
        <v>397</v>
      </c>
      <c r="B398">
        <v>491</v>
      </c>
      <c r="C398">
        <v>193</v>
      </c>
      <c r="D398">
        <v>1</v>
      </c>
      <c r="E398">
        <v>193</v>
      </c>
      <c r="F398" s="27">
        <v>45332</v>
      </c>
      <c r="G398" t="s">
        <v>14</v>
      </c>
      <c r="H398">
        <v>185</v>
      </c>
      <c r="I398" t="str">
        <f>VLOOKUP(B398,товар!$A$1:$C$433,2,FALSE)</f>
        <v>Овощи</v>
      </c>
      <c r="J398" s="20">
        <f t="shared" si="24"/>
        <v>250.48780487804879</v>
      </c>
      <c r="K398" s="21">
        <f t="shared" si="25"/>
        <v>-0.2295034079844207</v>
      </c>
      <c r="L398" t="str">
        <f>VLOOKUP(B398,товар!$A$1:$C$433,3,FALSE)</f>
        <v>Зеленая грядка</v>
      </c>
      <c r="M398" s="27">
        <f>VLOOKUP(H398,клиенты!$A$1:$G$435,5,0)</f>
        <v>44683</v>
      </c>
      <c r="N398">
        <f t="shared" si="26"/>
        <v>649</v>
      </c>
      <c r="O398" s="30">
        <f t="shared" ca="1" si="27"/>
        <v>29</v>
      </c>
      <c r="P398" t="str">
        <f>VLOOKUP(H398,клиенты!$A$2:$J$435,7,0)</f>
        <v>Узбекистан</v>
      </c>
    </row>
    <row r="399" spans="1:16" x14ac:dyDescent="0.2">
      <c r="A399">
        <v>398</v>
      </c>
      <c r="B399">
        <v>258</v>
      </c>
      <c r="C399">
        <v>113</v>
      </c>
      <c r="D399">
        <v>1</v>
      </c>
      <c r="E399">
        <v>113</v>
      </c>
      <c r="F399" s="27">
        <v>45289</v>
      </c>
      <c r="G399" t="s">
        <v>24</v>
      </c>
      <c r="H399">
        <v>314</v>
      </c>
      <c r="I399" t="str">
        <f>VLOOKUP(B399,товар!$A$1:$C$433,2,FALSE)</f>
        <v>Рыба</v>
      </c>
      <c r="J399" s="20">
        <f t="shared" si="24"/>
        <v>258.5128205128205</v>
      </c>
      <c r="K399" s="21">
        <f t="shared" si="25"/>
        <v>-0.56288434834358259</v>
      </c>
      <c r="L399" t="str">
        <f>VLOOKUP(B399,товар!$A$1:$C$433,3,FALSE)</f>
        <v>Санта Бремор</v>
      </c>
      <c r="M399" s="27">
        <f>VLOOKUP(H399,клиенты!$A$1:$G$435,5,0)</f>
        <v>44899</v>
      </c>
      <c r="N399">
        <f t="shared" si="26"/>
        <v>390</v>
      </c>
      <c r="O399" s="30">
        <f t="shared" ca="1" si="27"/>
        <v>22</v>
      </c>
      <c r="P399" t="str">
        <f>VLOOKUP(H399,клиенты!$A$2:$J$435,7,0)</f>
        <v>Россия</v>
      </c>
    </row>
    <row r="400" spans="1:16" x14ac:dyDescent="0.2">
      <c r="A400">
        <v>399</v>
      </c>
      <c r="B400">
        <v>29</v>
      </c>
      <c r="C400">
        <v>91</v>
      </c>
      <c r="D400">
        <v>5</v>
      </c>
      <c r="E400">
        <v>455</v>
      </c>
      <c r="F400" s="27">
        <v>45375</v>
      </c>
      <c r="G400" t="s">
        <v>8</v>
      </c>
      <c r="H400">
        <v>476</v>
      </c>
      <c r="I400" t="str">
        <f>VLOOKUP(B400,товар!$A$1:$C$433,2,FALSE)</f>
        <v>Соль</v>
      </c>
      <c r="J400" s="20">
        <f t="shared" si="24"/>
        <v>264.8679245283019</v>
      </c>
      <c r="K400" s="21">
        <f t="shared" si="25"/>
        <v>-0.65643254024789854</v>
      </c>
      <c r="L400" t="str">
        <f>VLOOKUP(B400,товар!$A$1:$C$433,3,FALSE)</f>
        <v>Илецкая</v>
      </c>
      <c r="M400" s="27">
        <f>VLOOKUP(H400,клиенты!$A$1:$G$435,5,0)</f>
        <v>44703</v>
      </c>
      <c r="N400">
        <f t="shared" si="26"/>
        <v>672</v>
      </c>
      <c r="O400" s="30">
        <f t="shared" ca="1" si="27"/>
        <v>28</v>
      </c>
      <c r="P400" t="str">
        <f>VLOOKUP(H400,клиенты!$A$2:$J$435,7,0)</f>
        <v>Украина</v>
      </c>
    </row>
    <row r="401" spans="1:16" x14ac:dyDescent="0.2">
      <c r="A401">
        <v>400</v>
      </c>
      <c r="B401">
        <v>321</v>
      </c>
      <c r="C401">
        <v>61</v>
      </c>
      <c r="D401">
        <v>5</v>
      </c>
      <c r="E401">
        <v>305</v>
      </c>
      <c r="F401" s="27">
        <v>45104</v>
      </c>
      <c r="G401" t="s">
        <v>20</v>
      </c>
      <c r="H401">
        <v>375</v>
      </c>
      <c r="I401" t="str">
        <f>VLOOKUP(B401,товар!$A$1:$C$433,2,FALSE)</f>
        <v>Мясо</v>
      </c>
      <c r="J401" s="20">
        <f t="shared" si="24"/>
        <v>271.74545454545455</v>
      </c>
      <c r="K401" s="21">
        <f t="shared" si="25"/>
        <v>-0.77552522414023817</v>
      </c>
      <c r="L401" t="str">
        <f>VLOOKUP(B401,товар!$A$1:$C$433,3,FALSE)</f>
        <v>Сава</v>
      </c>
      <c r="M401" s="27">
        <f>VLOOKUP(H401,клиенты!$A$1:$G$435,5,0)</f>
        <v>44674</v>
      </c>
      <c r="N401">
        <f t="shared" si="26"/>
        <v>430</v>
      </c>
      <c r="O401" s="30">
        <f t="shared" ca="1" si="27"/>
        <v>29</v>
      </c>
      <c r="P401" t="str">
        <f>VLOOKUP(H401,клиенты!$A$2:$J$435,7,0)</f>
        <v>Россия</v>
      </c>
    </row>
    <row r="402" spans="1:16" x14ac:dyDescent="0.2">
      <c r="A402">
        <v>401</v>
      </c>
      <c r="B402">
        <v>50</v>
      </c>
      <c r="C402">
        <v>95</v>
      </c>
      <c r="D402">
        <v>4</v>
      </c>
      <c r="E402">
        <v>380</v>
      </c>
      <c r="F402" s="27">
        <v>45069</v>
      </c>
      <c r="G402" t="s">
        <v>20</v>
      </c>
      <c r="H402">
        <v>376</v>
      </c>
      <c r="I402" t="str">
        <f>VLOOKUP(B402,товар!$A$1:$C$433,2,FALSE)</f>
        <v>Сок</v>
      </c>
      <c r="J402" s="20">
        <f t="shared" si="24"/>
        <v>268.60344827586209</v>
      </c>
      <c r="K402" s="21">
        <f t="shared" si="25"/>
        <v>-0.64631876243661335</v>
      </c>
      <c r="L402" t="str">
        <f>VLOOKUP(B402,товар!$A$1:$C$433,3,FALSE)</f>
        <v>Добрый</v>
      </c>
      <c r="M402" s="27">
        <f>VLOOKUP(H402,клиенты!$A$1:$G$435,5,0)</f>
        <v>44730</v>
      </c>
      <c r="N402">
        <f t="shared" si="26"/>
        <v>339</v>
      </c>
      <c r="O402" s="30">
        <f t="shared" ca="1" si="27"/>
        <v>27</v>
      </c>
      <c r="P402" t="str">
        <f>VLOOKUP(H402,клиенты!$A$2:$J$435,7,0)</f>
        <v>Беларусь</v>
      </c>
    </row>
    <row r="403" spans="1:16" x14ac:dyDescent="0.2">
      <c r="A403">
        <v>402</v>
      </c>
      <c r="B403">
        <v>495</v>
      </c>
      <c r="C403">
        <v>469</v>
      </c>
      <c r="D403">
        <v>2</v>
      </c>
      <c r="E403">
        <v>938</v>
      </c>
      <c r="F403" s="27">
        <v>45368</v>
      </c>
      <c r="G403" t="s">
        <v>24</v>
      </c>
      <c r="H403">
        <v>233</v>
      </c>
      <c r="I403" t="str">
        <f>VLOOKUP(B403,товар!$A$1:$C$433,2,FALSE)</f>
        <v>Чай</v>
      </c>
      <c r="J403" s="20">
        <f t="shared" si="24"/>
        <v>271.18181818181819</v>
      </c>
      <c r="K403" s="21">
        <f t="shared" si="25"/>
        <v>0.72946697955078776</v>
      </c>
      <c r="L403" t="str">
        <f>VLOOKUP(B403,товар!$A$1:$C$433,3,FALSE)</f>
        <v>Greenfield</v>
      </c>
      <c r="M403" s="27">
        <f>VLOOKUP(H403,клиенты!$A$1:$G$435,5,0)</f>
        <v>44616</v>
      </c>
      <c r="N403">
        <f t="shared" si="26"/>
        <v>752</v>
      </c>
      <c r="O403" s="30">
        <f t="shared" ca="1" si="27"/>
        <v>31</v>
      </c>
      <c r="P403" t="str">
        <f>VLOOKUP(H403,клиенты!$A$2:$J$435,7,0)</f>
        <v>Таджикистан</v>
      </c>
    </row>
    <row r="404" spans="1:16" x14ac:dyDescent="0.2">
      <c r="A404">
        <v>403</v>
      </c>
      <c r="B404">
        <v>207</v>
      </c>
      <c r="C404">
        <v>237</v>
      </c>
      <c r="D404">
        <v>2</v>
      </c>
      <c r="E404">
        <v>474</v>
      </c>
      <c r="F404" s="27">
        <v>45081</v>
      </c>
      <c r="G404" t="s">
        <v>11</v>
      </c>
      <c r="H404">
        <v>69</v>
      </c>
      <c r="I404" t="str">
        <f>VLOOKUP(B404,товар!$A$1:$C$433,2,FALSE)</f>
        <v>Сахар</v>
      </c>
      <c r="J404" s="20">
        <f t="shared" si="24"/>
        <v>252.76271186440678</v>
      </c>
      <c r="K404" s="21">
        <f t="shared" si="25"/>
        <v>-6.2361697847515551E-2</v>
      </c>
      <c r="L404" t="str">
        <f>VLOOKUP(B404,товар!$A$1:$C$433,3,FALSE)</f>
        <v>Агросахар</v>
      </c>
      <c r="M404" s="27">
        <f>VLOOKUP(H404,клиенты!$A$1:$G$435,5,0)</f>
        <v>44587</v>
      </c>
      <c r="N404">
        <f t="shared" si="26"/>
        <v>494</v>
      </c>
      <c r="O404" s="30">
        <f t="shared" ca="1" si="27"/>
        <v>32</v>
      </c>
      <c r="P404" t="str">
        <f>VLOOKUP(H404,клиенты!$A$2:$J$435,7,0)</f>
        <v>Таджикистан</v>
      </c>
    </row>
    <row r="405" spans="1:16" x14ac:dyDescent="0.2">
      <c r="A405">
        <v>404</v>
      </c>
      <c r="B405">
        <v>145</v>
      </c>
      <c r="C405">
        <v>356</v>
      </c>
      <c r="D405">
        <v>3</v>
      </c>
      <c r="E405">
        <v>1068</v>
      </c>
      <c r="F405" s="27">
        <v>44928</v>
      </c>
      <c r="G405" t="s">
        <v>8</v>
      </c>
      <c r="H405">
        <v>254</v>
      </c>
      <c r="I405" t="str">
        <f>VLOOKUP(B405,товар!$A$1:$C$433,2,FALSE)</f>
        <v>Овощи</v>
      </c>
      <c r="J405" s="20">
        <f t="shared" si="24"/>
        <v>250.48780487804879</v>
      </c>
      <c r="K405" s="21">
        <f t="shared" si="25"/>
        <v>0.42122687439143136</v>
      </c>
      <c r="L405" t="str">
        <f>VLOOKUP(B405,товар!$A$1:$C$433,3,FALSE)</f>
        <v>Семко</v>
      </c>
      <c r="M405" s="27">
        <f>VLOOKUP(H405,клиенты!$A$1:$G$435,5,0)</f>
        <v>44862</v>
      </c>
      <c r="N405">
        <f t="shared" si="26"/>
        <v>66</v>
      </c>
      <c r="O405" s="30">
        <f t="shared" ca="1" si="27"/>
        <v>23</v>
      </c>
      <c r="P405" t="str">
        <f>VLOOKUP(H405,клиенты!$A$2:$J$435,7,0)</f>
        <v>Беларусь</v>
      </c>
    </row>
    <row r="406" spans="1:16" x14ac:dyDescent="0.2">
      <c r="A406">
        <v>405</v>
      </c>
      <c r="B406">
        <v>249</v>
      </c>
      <c r="C406">
        <v>275</v>
      </c>
      <c r="D406">
        <v>3</v>
      </c>
      <c r="E406">
        <v>825</v>
      </c>
      <c r="F406" s="27">
        <v>45039</v>
      </c>
      <c r="G406" t="s">
        <v>23</v>
      </c>
      <c r="H406">
        <v>219</v>
      </c>
      <c r="I406" t="str">
        <f>VLOOKUP(B406,товар!$A$1:$C$433,2,FALSE)</f>
        <v>Чай</v>
      </c>
      <c r="J406" s="20">
        <f t="shared" si="24"/>
        <v>271.18181818181819</v>
      </c>
      <c r="K406" s="21">
        <f t="shared" si="25"/>
        <v>1.4079785450888282E-2</v>
      </c>
      <c r="L406" t="str">
        <f>VLOOKUP(B406,товар!$A$1:$C$433,3,FALSE)</f>
        <v>Lipton</v>
      </c>
      <c r="M406" s="27">
        <f>VLOOKUP(H406,клиенты!$A$1:$G$435,5,0)</f>
        <v>44585</v>
      </c>
      <c r="N406">
        <f t="shared" si="26"/>
        <v>454</v>
      </c>
      <c r="O406" s="30">
        <f t="shared" ca="1" si="27"/>
        <v>32</v>
      </c>
      <c r="P406" t="str">
        <f>VLOOKUP(H406,клиенты!$A$2:$J$435,7,0)</f>
        <v>Таджикистан</v>
      </c>
    </row>
    <row r="407" spans="1:16" x14ac:dyDescent="0.2">
      <c r="A407">
        <v>406</v>
      </c>
      <c r="B407">
        <v>377</v>
      </c>
      <c r="C407">
        <v>129</v>
      </c>
      <c r="D407">
        <v>1</v>
      </c>
      <c r="E407">
        <v>129</v>
      </c>
      <c r="F407" s="27">
        <v>45231</v>
      </c>
      <c r="G407" t="s">
        <v>12</v>
      </c>
      <c r="H407">
        <v>456</v>
      </c>
      <c r="I407" t="str">
        <f>VLOOKUP(B407,товар!$A$1:$C$433,2,FALSE)</f>
        <v>Колбаса</v>
      </c>
      <c r="J407" s="20">
        <f t="shared" si="24"/>
        <v>286.92307692307691</v>
      </c>
      <c r="K407" s="21">
        <f t="shared" si="25"/>
        <v>-0.55040214477211791</v>
      </c>
      <c r="L407" t="str">
        <f>VLOOKUP(B407,товар!$A$1:$C$433,3,FALSE)</f>
        <v>Окраина</v>
      </c>
      <c r="M407" s="27">
        <f>VLOOKUP(H407,клиенты!$A$1:$G$435,5,0)</f>
        <v>44618</v>
      </c>
      <c r="N407">
        <f t="shared" si="26"/>
        <v>613</v>
      </c>
      <c r="O407" s="30">
        <f t="shared" ca="1" si="27"/>
        <v>31</v>
      </c>
      <c r="P407" t="str">
        <f>VLOOKUP(H407,клиенты!$A$2:$J$435,7,0)</f>
        <v>Россия</v>
      </c>
    </row>
    <row r="408" spans="1:16" x14ac:dyDescent="0.2">
      <c r="A408">
        <v>407</v>
      </c>
      <c r="B408">
        <v>427</v>
      </c>
      <c r="C408">
        <v>499</v>
      </c>
      <c r="D408">
        <v>4</v>
      </c>
      <c r="E408">
        <v>1996</v>
      </c>
      <c r="F408" s="27">
        <v>45368</v>
      </c>
      <c r="G408" t="s">
        <v>23</v>
      </c>
      <c r="H408">
        <v>283</v>
      </c>
      <c r="I408" t="str">
        <f>VLOOKUP(B408,товар!$A$1:$C$433,2,FALSE)</f>
        <v>Хлеб</v>
      </c>
      <c r="J408" s="20">
        <f t="shared" si="24"/>
        <v>300.31818181818181</v>
      </c>
      <c r="K408" s="21">
        <f t="shared" si="25"/>
        <v>0.66157106099591356</v>
      </c>
      <c r="L408" t="str">
        <f>VLOOKUP(B408,товар!$A$1:$C$433,3,FALSE)</f>
        <v>Русский Хлеб</v>
      </c>
      <c r="M408" s="27">
        <f>VLOOKUP(H408,клиенты!$A$1:$G$435,5,0)</f>
        <v>44889</v>
      </c>
      <c r="N408">
        <f t="shared" si="26"/>
        <v>479</v>
      </c>
      <c r="O408" s="30">
        <f t="shared" ca="1" si="27"/>
        <v>22</v>
      </c>
      <c r="P408" t="str">
        <f>VLOOKUP(H408,клиенты!$A$2:$J$435,7,0)</f>
        <v>Таджикистан</v>
      </c>
    </row>
    <row r="409" spans="1:16" x14ac:dyDescent="0.2">
      <c r="A409">
        <v>408</v>
      </c>
      <c r="B409">
        <v>445</v>
      </c>
      <c r="C409">
        <v>164</v>
      </c>
      <c r="D409">
        <v>2</v>
      </c>
      <c r="E409">
        <v>328</v>
      </c>
      <c r="F409" s="27">
        <v>45258</v>
      </c>
      <c r="G409" t="s">
        <v>15</v>
      </c>
      <c r="H409">
        <v>232</v>
      </c>
      <c r="I409" t="str">
        <f>VLOOKUP(B409,товар!$A$1:$C$433,2,FALSE)</f>
        <v>Сахар</v>
      </c>
      <c r="J409" s="20">
        <f t="shared" si="24"/>
        <v>252.76271186440678</v>
      </c>
      <c r="K409" s="21">
        <f t="shared" si="25"/>
        <v>-0.35117012002950443</v>
      </c>
      <c r="L409" t="str">
        <f>VLOOKUP(B409,товар!$A$1:$C$433,3,FALSE)</f>
        <v>Сладов</v>
      </c>
      <c r="M409" s="27">
        <f>VLOOKUP(H409,клиенты!$A$1:$G$435,5,0)</f>
        <v>44923</v>
      </c>
      <c r="N409">
        <f t="shared" si="26"/>
        <v>335</v>
      </c>
      <c r="O409" s="30">
        <f t="shared" ca="1" si="27"/>
        <v>21</v>
      </c>
      <c r="P409" t="str">
        <f>VLOOKUP(H409,клиенты!$A$2:$J$435,7,0)</f>
        <v>Таджикистан</v>
      </c>
    </row>
    <row r="410" spans="1:16" x14ac:dyDescent="0.2">
      <c r="A410">
        <v>409</v>
      </c>
      <c r="B410">
        <v>336</v>
      </c>
      <c r="C410">
        <v>265</v>
      </c>
      <c r="D410">
        <v>3</v>
      </c>
      <c r="E410">
        <v>795</v>
      </c>
      <c r="F410" s="27">
        <v>45124</v>
      </c>
      <c r="G410" t="s">
        <v>9</v>
      </c>
      <c r="H410">
        <v>434</v>
      </c>
      <c r="I410" t="str">
        <f>VLOOKUP(B410,товар!$A$1:$C$433,2,FALSE)</f>
        <v>Чипсы</v>
      </c>
      <c r="J410" s="20">
        <f t="shared" si="24"/>
        <v>273.72549019607845</v>
      </c>
      <c r="K410" s="21">
        <f t="shared" si="25"/>
        <v>-3.1876790830945634E-2</v>
      </c>
      <c r="L410" t="str">
        <f>VLOOKUP(B410,товар!$A$1:$C$433,3,FALSE)</f>
        <v>Estrella</v>
      </c>
      <c r="M410" s="27">
        <f>VLOOKUP(H410,клиенты!$A$1:$G$435,5,0)</f>
        <v>44730</v>
      </c>
      <c r="N410">
        <f t="shared" si="26"/>
        <v>394</v>
      </c>
      <c r="O410" s="30">
        <f t="shared" ca="1" si="27"/>
        <v>27</v>
      </c>
      <c r="P410" t="str">
        <f>VLOOKUP(H410,клиенты!$A$2:$J$435,7,0)</f>
        <v>Украина</v>
      </c>
    </row>
    <row r="411" spans="1:16" x14ac:dyDescent="0.2">
      <c r="A411">
        <v>410</v>
      </c>
      <c r="B411">
        <v>96</v>
      </c>
      <c r="C411">
        <v>386</v>
      </c>
      <c r="D411">
        <v>4</v>
      </c>
      <c r="E411">
        <v>1544</v>
      </c>
      <c r="F411" s="27">
        <v>45145</v>
      </c>
      <c r="G411" t="s">
        <v>17</v>
      </c>
      <c r="H411">
        <v>252</v>
      </c>
      <c r="I411" t="str">
        <f>VLOOKUP(B411,товар!$A$1:$C$433,2,FALSE)</f>
        <v>Соль</v>
      </c>
      <c r="J411" s="20">
        <f t="shared" si="24"/>
        <v>264.8679245283019</v>
      </c>
      <c r="K411" s="21">
        <f t="shared" si="25"/>
        <v>0.45733010400341922</v>
      </c>
      <c r="L411" t="str">
        <f>VLOOKUP(B411,товар!$A$1:$C$433,3,FALSE)</f>
        <v>Салта</v>
      </c>
      <c r="M411" s="27">
        <f>VLOOKUP(H411,клиенты!$A$1:$G$435,5,0)</f>
        <v>44643</v>
      </c>
      <c r="N411">
        <f t="shared" si="26"/>
        <v>502</v>
      </c>
      <c r="O411" s="30">
        <f t="shared" ca="1" si="27"/>
        <v>30</v>
      </c>
      <c r="P411" t="str">
        <f>VLOOKUP(H411,клиенты!$A$2:$J$435,7,0)</f>
        <v>Россия</v>
      </c>
    </row>
    <row r="412" spans="1:16" x14ac:dyDescent="0.2">
      <c r="A412">
        <v>411</v>
      </c>
      <c r="B412">
        <v>117</v>
      </c>
      <c r="C412">
        <v>288</v>
      </c>
      <c r="D412">
        <v>5</v>
      </c>
      <c r="E412">
        <v>1440</v>
      </c>
      <c r="F412" s="27">
        <v>45348</v>
      </c>
      <c r="G412" t="s">
        <v>19</v>
      </c>
      <c r="H412">
        <v>372</v>
      </c>
      <c r="I412" t="str">
        <f>VLOOKUP(B412,товар!$A$1:$C$433,2,FALSE)</f>
        <v>Макароны</v>
      </c>
      <c r="J412" s="20">
        <f t="shared" si="24"/>
        <v>265.47674418604652</v>
      </c>
      <c r="K412" s="21">
        <f t="shared" si="25"/>
        <v>8.4840786649730715E-2</v>
      </c>
      <c r="L412" t="str">
        <f>VLOOKUP(B412,товар!$A$1:$C$433,3,FALSE)</f>
        <v>Роллтон</v>
      </c>
      <c r="M412" s="27">
        <f>VLOOKUP(H412,клиенты!$A$1:$G$435,5,0)</f>
        <v>44772</v>
      </c>
      <c r="N412">
        <f t="shared" si="26"/>
        <v>576</v>
      </c>
      <c r="O412" s="30">
        <f t="shared" ca="1" si="27"/>
        <v>26</v>
      </c>
      <c r="P412" t="str">
        <f>VLOOKUP(H412,клиенты!$A$2:$J$435,7,0)</f>
        <v>Таджикистан</v>
      </c>
    </row>
    <row r="413" spans="1:16" x14ac:dyDescent="0.2">
      <c r="A413">
        <v>412</v>
      </c>
      <c r="B413">
        <v>440</v>
      </c>
      <c r="C413">
        <v>201</v>
      </c>
      <c r="D413">
        <v>5</v>
      </c>
      <c r="E413">
        <v>1005</v>
      </c>
      <c r="F413" s="27">
        <v>45233</v>
      </c>
      <c r="G413" t="s">
        <v>22</v>
      </c>
      <c r="H413">
        <v>432</v>
      </c>
      <c r="I413" t="str">
        <f>VLOOKUP(B413,товар!$A$1:$C$433,2,FALSE)</f>
        <v>Фрукты</v>
      </c>
      <c r="J413" s="20">
        <f t="shared" si="24"/>
        <v>274.16279069767444</v>
      </c>
      <c r="K413" s="21">
        <f t="shared" si="25"/>
        <v>-0.26685893629654767</v>
      </c>
      <c r="L413" t="str">
        <f>VLOOKUP(B413,товар!$A$1:$C$433,3,FALSE)</f>
        <v>Фруктовый Рай</v>
      </c>
      <c r="M413" s="27">
        <f>VLOOKUP(H413,клиенты!$A$1:$G$435,5,0)</f>
        <v>44718</v>
      </c>
      <c r="N413">
        <f t="shared" si="26"/>
        <v>515</v>
      </c>
      <c r="O413" s="30">
        <f t="shared" ca="1" si="27"/>
        <v>28</v>
      </c>
      <c r="P413" t="str">
        <f>VLOOKUP(H413,клиенты!$A$2:$J$435,7,0)</f>
        <v>Таджикистан</v>
      </c>
    </row>
    <row r="414" spans="1:16" x14ac:dyDescent="0.2">
      <c r="A414">
        <v>413</v>
      </c>
      <c r="B414">
        <v>51</v>
      </c>
      <c r="C414">
        <v>271</v>
      </c>
      <c r="D414">
        <v>4</v>
      </c>
      <c r="E414">
        <v>1084</v>
      </c>
      <c r="F414" s="27">
        <v>45205</v>
      </c>
      <c r="G414" t="s">
        <v>15</v>
      </c>
      <c r="H414">
        <v>221</v>
      </c>
      <c r="I414" t="str">
        <f>VLOOKUP(B414,товар!$A$1:$C$433,2,FALSE)</f>
        <v>Колбаса</v>
      </c>
      <c r="J414" s="20">
        <f t="shared" si="24"/>
        <v>286.92307692307691</v>
      </c>
      <c r="K414" s="21">
        <f t="shared" si="25"/>
        <v>-5.5495978552278724E-2</v>
      </c>
      <c r="L414" t="str">
        <f>VLOOKUP(B414,товар!$A$1:$C$433,3,FALSE)</f>
        <v>Дымов</v>
      </c>
      <c r="M414" s="27">
        <f>VLOOKUP(H414,клиенты!$A$1:$G$435,5,0)</f>
        <v>44820</v>
      </c>
      <c r="N414">
        <f t="shared" si="26"/>
        <v>385</v>
      </c>
      <c r="O414" s="30">
        <f t="shared" ca="1" si="27"/>
        <v>24</v>
      </c>
      <c r="P414" t="str">
        <f>VLOOKUP(H414,клиенты!$A$2:$J$435,7,0)</f>
        <v>Таджикистан</v>
      </c>
    </row>
    <row r="415" spans="1:16" x14ac:dyDescent="0.2">
      <c r="A415">
        <v>414</v>
      </c>
      <c r="B415">
        <v>398</v>
      </c>
      <c r="C415">
        <v>419</v>
      </c>
      <c r="D415">
        <v>2</v>
      </c>
      <c r="E415">
        <v>838</v>
      </c>
      <c r="F415" s="27">
        <v>45335</v>
      </c>
      <c r="G415" t="s">
        <v>24</v>
      </c>
      <c r="H415">
        <v>164</v>
      </c>
      <c r="I415" t="str">
        <f>VLOOKUP(B415,товар!$A$1:$C$433,2,FALSE)</f>
        <v>Сок</v>
      </c>
      <c r="J415" s="20">
        <f t="shared" si="24"/>
        <v>268.60344827586209</v>
      </c>
      <c r="K415" s="21">
        <f t="shared" si="25"/>
        <v>0.55992040567430501</v>
      </c>
      <c r="L415" t="str">
        <f>VLOOKUP(B415,товар!$A$1:$C$433,3,FALSE)</f>
        <v>Фруктовый сад</v>
      </c>
      <c r="M415" s="27">
        <f>VLOOKUP(H415,клиенты!$A$1:$G$435,5,0)</f>
        <v>44678</v>
      </c>
      <c r="N415">
        <f t="shared" si="26"/>
        <v>657</v>
      </c>
      <c r="O415" s="30">
        <f t="shared" ca="1" si="27"/>
        <v>29</v>
      </c>
      <c r="P415" t="str">
        <f>VLOOKUP(H415,клиенты!$A$2:$J$435,7,0)</f>
        <v>Россия</v>
      </c>
    </row>
    <row r="416" spans="1:16" x14ac:dyDescent="0.2">
      <c r="A416">
        <v>415</v>
      </c>
      <c r="B416">
        <v>443</v>
      </c>
      <c r="C416">
        <v>192</v>
      </c>
      <c r="D416">
        <v>5</v>
      </c>
      <c r="E416">
        <v>960</v>
      </c>
      <c r="F416" s="27">
        <v>45241</v>
      </c>
      <c r="G416" t="s">
        <v>22</v>
      </c>
      <c r="H416">
        <v>413</v>
      </c>
      <c r="I416" t="str">
        <f>VLOOKUP(B416,товар!$A$1:$C$433,2,FALSE)</f>
        <v>Кофе</v>
      </c>
      <c r="J416" s="20">
        <f t="shared" si="24"/>
        <v>249.02380952380952</v>
      </c>
      <c r="K416" s="21">
        <f t="shared" si="25"/>
        <v>-0.22898938713070083</v>
      </c>
      <c r="L416" t="str">
        <f>VLOOKUP(B416,товар!$A$1:$C$433,3,FALSE)</f>
        <v>Jacobs</v>
      </c>
      <c r="M416" s="27">
        <f>VLOOKUP(H416,клиенты!$A$1:$G$435,5,0)</f>
        <v>44699</v>
      </c>
      <c r="N416">
        <f t="shared" si="26"/>
        <v>542</v>
      </c>
      <c r="O416" s="30">
        <f t="shared" ca="1" si="27"/>
        <v>28</v>
      </c>
      <c r="P416" t="str">
        <f>VLOOKUP(H416,клиенты!$A$2:$J$435,7,0)</f>
        <v>Россия</v>
      </c>
    </row>
    <row r="417" spans="1:16" x14ac:dyDescent="0.2">
      <c r="A417">
        <v>416</v>
      </c>
      <c r="B417">
        <v>118</v>
      </c>
      <c r="C417">
        <v>193</v>
      </c>
      <c r="D417">
        <v>2</v>
      </c>
      <c r="E417">
        <v>386</v>
      </c>
      <c r="F417" s="27">
        <v>45356</v>
      </c>
      <c r="G417" t="s">
        <v>11</v>
      </c>
      <c r="H417">
        <v>148</v>
      </c>
      <c r="I417" t="str">
        <f>VLOOKUP(B417,товар!$A$1:$C$433,2,FALSE)</f>
        <v>Сахар</v>
      </c>
      <c r="J417" s="20">
        <f t="shared" si="24"/>
        <v>252.76271186440678</v>
      </c>
      <c r="K417" s="21">
        <f t="shared" si="25"/>
        <v>-0.23643800710789242</v>
      </c>
      <c r="L417" t="str">
        <f>VLOOKUP(B417,товар!$A$1:$C$433,3,FALSE)</f>
        <v>Продимекс</v>
      </c>
      <c r="M417" s="27">
        <f>VLOOKUP(H417,клиенты!$A$1:$G$435,5,0)</f>
        <v>44700</v>
      </c>
      <c r="N417">
        <f t="shared" si="26"/>
        <v>656</v>
      </c>
      <c r="O417" s="30">
        <f t="shared" ca="1" si="27"/>
        <v>28</v>
      </c>
      <c r="P417" t="str">
        <f>VLOOKUP(H417,клиенты!$A$2:$J$435,7,0)</f>
        <v>Россия</v>
      </c>
    </row>
    <row r="418" spans="1:16" x14ac:dyDescent="0.2">
      <c r="A418">
        <v>417</v>
      </c>
      <c r="B418">
        <v>371</v>
      </c>
      <c r="C418">
        <v>245</v>
      </c>
      <c r="D418">
        <v>1</v>
      </c>
      <c r="E418">
        <v>245</v>
      </c>
      <c r="F418" s="27">
        <v>44985</v>
      </c>
      <c r="G418" t="s">
        <v>27</v>
      </c>
      <c r="H418">
        <v>209</v>
      </c>
      <c r="I418" t="str">
        <f>VLOOKUP(B418,товар!$A$1:$C$433,2,FALSE)</f>
        <v>Сахар</v>
      </c>
      <c r="J418" s="20">
        <f t="shared" si="24"/>
        <v>252.76271186440678</v>
      </c>
      <c r="K418" s="21">
        <f t="shared" si="25"/>
        <v>-3.0711459800174312E-2</v>
      </c>
      <c r="L418" t="str">
        <f>VLOOKUP(B418,товар!$A$1:$C$433,3,FALSE)</f>
        <v>Русский сахар</v>
      </c>
      <c r="M418" s="27">
        <f>VLOOKUP(H418,клиенты!$A$1:$G$435,5,0)</f>
        <v>44628</v>
      </c>
      <c r="N418">
        <f t="shared" si="26"/>
        <v>357</v>
      </c>
      <c r="O418" s="30">
        <f t="shared" ca="1" si="27"/>
        <v>30</v>
      </c>
      <c r="P418" t="str">
        <f>VLOOKUP(H418,клиенты!$A$2:$J$435,7,0)</f>
        <v>Россия</v>
      </c>
    </row>
    <row r="419" spans="1:16" x14ac:dyDescent="0.2">
      <c r="A419">
        <v>418</v>
      </c>
      <c r="B419">
        <v>216</v>
      </c>
      <c r="C419">
        <v>209</v>
      </c>
      <c r="D419">
        <v>3</v>
      </c>
      <c r="E419">
        <v>627</v>
      </c>
      <c r="F419" s="27">
        <v>45357</v>
      </c>
      <c r="G419" t="s">
        <v>16</v>
      </c>
      <c r="H419">
        <v>263</v>
      </c>
      <c r="I419" t="str">
        <f>VLOOKUP(B419,товар!$A$1:$C$433,2,FALSE)</f>
        <v>Кофе</v>
      </c>
      <c r="J419" s="20">
        <f t="shared" si="24"/>
        <v>249.02380952380952</v>
      </c>
      <c r="K419" s="21">
        <f t="shared" si="25"/>
        <v>-0.16072282244956493</v>
      </c>
      <c r="L419" t="str">
        <f>VLOOKUP(B419,товар!$A$1:$C$433,3,FALSE)</f>
        <v>Черная Карта</v>
      </c>
      <c r="M419" s="27">
        <f>VLOOKUP(H419,клиенты!$A$1:$G$435,5,0)</f>
        <v>44612</v>
      </c>
      <c r="N419">
        <f t="shared" si="26"/>
        <v>745</v>
      </c>
      <c r="O419" s="30">
        <f t="shared" ca="1" si="27"/>
        <v>31</v>
      </c>
      <c r="P419" t="str">
        <f>VLOOKUP(H419,клиенты!$A$2:$J$435,7,0)</f>
        <v>Таджикистан</v>
      </c>
    </row>
    <row r="420" spans="1:16" x14ac:dyDescent="0.2">
      <c r="A420">
        <v>419</v>
      </c>
      <c r="B420">
        <v>390</v>
      </c>
      <c r="C420">
        <v>120</v>
      </c>
      <c r="D420">
        <v>1</v>
      </c>
      <c r="E420">
        <v>120</v>
      </c>
      <c r="F420" s="27">
        <v>45176</v>
      </c>
      <c r="G420" t="s">
        <v>14</v>
      </c>
      <c r="H420">
        <v>449</v>
      </c>
      <c r="I420" t="str">
        <f>VLOOKUP(B420,товар!$A$1:$C$433,2,FALSE)</f>
        <v>Сок</v>
      </c>
      <c r="J420" s="20">
        <f t="shared" si="24"/>
        <v>268.60344827586209</v>
      </c>
      <c r="K420" s="21">
        <f t="shared" si="25"/>
        <v>-0.55324475255151162</v>
      </c>
      <c r="L420" t="str">
        <f>VLOOKUP(B420,товар!$A$1:$C$433,3,FALSE)</f>
        <v>Сады Придонья</v>
      </c>
      <c r="M420" s="27">
        <f>VLOOKUP(H420,клиенты!$A$1:$G$435,5,0)</f>
        <v>44645</v>
      </c>
      <c r="N420">
        <f t="shared" si="26"/>
        <v>531</v>
      </c>
      <c r="O420" s="30">
        <f t="shared" ca="1" si="27"/>
        <v>30</v>
      </c>
      <c r="P420" t="str">
        <f>VLOOKUP(H420,клиенты!$A$2:$J$435,7,0)</f>
        <v>Таджикистан</v>
      </c>
    </row>
    <row r="421" spans="1:16" x14ac:dyDescent="0.2">
      <c r="A421">
        <v>420</v>
      </c>
      <c r="B421">
        <v>14</v>
      </c>
      <c r="C421">
        <v>251</v>
      </c>
      <c r="D421">
        <v>1</v>
      </c>
      <c r="E421">
        <v>251</v>
      </c>
      <c r="F421" s="27">
        <v>45272</v>
      </c>
      <c r="G421" t="s">
        <v>23</v>
      </c>
      <c r="H421">
        <v>321</v>
      </c>
      <c r="I421" t="str">
        <f>VLOOKUP(B421,товар!$A$1:$C$433,2,FALSE)</f>
        <v>Сок</v>
      </c>
      <c r="J421" s="20">
        <f t="shared" si="24"/>
        <v>268.60344827586209</v>
      </c>
      <c r="K421" s="21">
        <f t="shared" si="25"/>
        <v>-6.5536940753578632E-2</v>
      </c>
      <c r="L421" t="str">
        <f>VLOOKUP(B421,товар!$A$1:$C$433,3,FALSE)</f>
        <v>Rich</v>
      </c>
      <c r="M421" s="27">
        <f>VLOOKUP(H421,клиенты!$A$1:$G$435,5,0)</f>
        <v>44756</v>
      </c>
      <c r="N421">
        <f t="shared" si="26"/>
        <v>516</v>
      </c>
      <c r="O421" s="30">
        <f t="shared" ca="1" si="27"/>
        <v>26</v>
      </c>
      <c r="P421" t="str">
        <f>VLOOKUP(H421,клиенты!$A$2:$J$435,7,0)</f>
        <v>Таджикистан</v>
      </c>
    </row>
    <row r="422" spans="1:16" x14ac:dyDescent="0.2">
      <c r="A422">
        <v>421</v>
      </c>
      <c r="B422">
        <v>451</v>
      </c>
      <c r="C422">
        <v>443</v>
      </c>
      <c r="D422">
        <v>4</v>
      </c>
      <c r="E422">
        <v>1772</v>
      </c>
      <c r="F422" s="27">
        <v>45210</v>
      </c>
      <c r="G422" t="s">
        <v>26</v>
      </c>
      <c r="H422">
        <v>101</v>
      </c>
      <c r="I422" t="str">
        <f>VLOOKUP(B422,товар!$A$1:$C$433,2,FALSE)</f>
        <v>Рис</v>
      </c>
      <c r="J422" s="20">
        <f t="shared" si="24"/>
        <v>258.375</v>
      </c>
      <c r="K422" s="21">
        <f t="shared" si="25"/>
        <v>0.71456216739235612</v>
      </c>
      <c r="L422" t="str">
        <f>VLOOKUP(B422,товар!$A$1:$C$433,3,FALSE)</f>
        <v>Белый Злат</v>
      </c>
      <c r="M422" s="27">
        <f>VLOOKUP(H422,клиенты!$A$1:$G$435,5,0)</f>
        <v>44727</v>
      </c>
      <c r="N422">
        <f t="shared" si="26"/>
        <v>483</v>
      </c>
      <c r="O422" s="30">
        <f t="shared" ca="1" si="27"/>
        <v>27</v>
      </c>
      <c r="P422" t="str">
        <f>VLOOKUP(H422,клиенты!$A$2:$J$435,7,0)</f>
        <v>Россия</v>
      </c>
    </row>
    <row r="423" spans="1:16" x14ac:dyDescent="0.2">
      <c r="A423">
        <v>422</v>
      </c>
      <c r="B423">
        <v>312</v>
      </c>
      <c r="C423">
        <v>234</v>
      </c>
      <c r="D423">
        <v>1</v>
      </c>
      <c r="E423">
        <v>234</v>
      </c>
      <c r="F423" s="27">
        <v>44954</v>
      </c>
      <c r="G423" t="s">
        <v>17</v>
      </c>
      <c r="H423">
        <v>124</v>
      </c>
      <c r="I423" t="str">
        <f>VLOOKUP(B423,товар!$A$1:$C$433,2,FALSE)</f>
        <v>Хлеб</v>
      </c>
      <c r="J423" s="20">
        <f t="shared" si="24"/>
        <v>300.31818181818181</v>
      </c>
      <c r="K423" s="21">
        <f t="shared" si="25"/>
        <v>-0.22082639624640532</v>
      </c>
      <c r="L423" t="str">
        <f>VLOOKUP(B423,товар!$A$1:$C$433,3,FALSE)</f>
        <v>Каравай</v>
      </c>
      <c r="M423" s="27">
        <f>VLOOKUP(H423,клиенты!$A$1:$G$435,5,0)</f>
        <v>44795</v>
      </c>
      <c r="N423">
        <f t="shared" si="26"/>
        <v>159</v>
      </c>
      <c r="O423" s="30">
        <f t="shared" ca="1" si="27"/>
        <v>25</v>
      </c>
      <c r="P423" t="str">
        <f>VLOOKUP(H423,клиенты!$A$2:$J$435,7,0)</f>
        <v>Россия</v>
      </c>
    </row>
    <row r="424" spans="1:16" x14ac:dyDescent="0.2">
      <c r="A424">
        <v>423</v>
      </c>
      <c r="B424">
        <v>217</v>
      </c>
      <c r="C424">
        <v>260</v>
      </c>
      <c r="D424">
        <v>5</v>
      </c>
      <c r="E424">
        <v>1300</v>
      </c>
      <c r="F424" s="27">
        <v>45018</v>
      </c>
      <c r="G424" t="s">
        <v>12</v>
      </c>
      <c r="H424">
        <v>257</v>
      </c>
      <c r="I424" t="str">
        <f>VLOOKUP(B424,товар!$A$1:$C$433,2,FALSE)</f>
        <v>Мясо</v>
      </c>
      <c r="J424" s="20">
        <f t="shared" si="24"/>
        <v>271.74545454545455</v>
      </c>
      <c r="K424" s="21">
        <f t="shared" si="25"/>
        <v>-4.3222266827244726E-2</v>
      </c>
      <c r="L424" t="str">
        <f>VLOOKUP(B424,товар!$A$1:$C$433,3,FALSE)</f>
        <v>Агрокомплекс</v>
      </c>
      <c r="M424" s="27">
        <f>VLOOKUP(H424,клиенты!$A$1:$G$435,5,0)</f>
        <v>44701</v>
      </c>
      <c r="N424">
        <f t="shared" si="26"/>
        <v>317</v>
      </c>
      <c r="O424" s="30">
        <f t="shared" ca="1" si="27"/>
        <v>28</v>
      </c>
      <c r="P424" t="str">
        <f>VLOOKUP(H424,клиенты!$A$2:$J$435,7,0)</f>
        <v>Россия</v>
      </c>
    </row>
    <row r="425" spans="1:16" x14ac:dyDescent="0.2">
      <c r="A425">
        <v>424</v>
      </c>
      <c r="B425">
        <v>10</v>
      </c>
      <c r="C425">
        <v>203</v>
      </c>
      <c r="D425">
        <v>4</v>
      </c>
      <c r="E425">
        <v>812</v>
      </c>
      <c r="F425" s="27">
        <v>45059</v>
      </c>
      <c r="G425" t="s">
        <v>12</v>
      </c>
      <c r="H425">
        <v>276</v>
      </c>
      <c r="I425" t="str">
        <f>VLOOKUP(B425,товар!$A$1:$C$433,2,FALSE)</f>
        <v>Сок</v>
      </c>
      <c r="J425" s="20">
        <f t="shared" si="24"/>
        <v>268.60344827586209</v>
      </c>
      <c r="K425" s="21">
        <f t="shared" si="25"/>
        <v>-0.24423903973297389</v>
      </c>
      <c r="L425" t="str">
        <f>VLOOKUP(B425,товар!$A$1:$C$433,3,FALSE)</f>
        <v>Фруктовый сад</v>
      </c>
      <c r="M425" s="27">
        <f>VLOOKUP(H425,клиенты!$A$1:$G$435,5,0)</f>
        <v>44632</v>
      </c>
      <c r="N425">
        <f t="shared" si="26"/>
        <v>427</v>
      </c>
      <c r="O425" s="30">
        <f t="shared" ca="1" si="27"/>
        <v>30</v>
      </c>
      <c r="P425" t="str">
        <f>VLOOKUP(H425,клиенты!$A$2:$J$435,7,0)</f>
        <v>Таджикистан</v>
      </c>
    </row>
    <row r="426" spans="1:16" x14ac:dyDescent="0.2">
      <c r="A426">
        <v>425</v>
      </c>
      <c r="B426">
        <v>60</v>
      </c>
      <c r="C426">
        <v>251</v>
      </c>
      <c r="D426">
        <v>2</v>
      </c>
      <c r="E426">
        <v>502</v>
      </c>
      <c r="F426" s="27">
        <v>45202</v>
      </c>
      <c r="G426" t="s">
        <v>25</v>
      </c>
      <c r="H426">
        <v>309</v>
      </c>
      <c r="I426" t="str">
        <f>VLOOKUP(B426,товар!$A$1:$C$433,2,FALSE)</f>
        <v>Кофе</v>
      </c>
      <c r="J426" s="20">
        <f t="shared" si="24"/>
        <v>249.02380952380952</v>
      </c>
      <c r="K426" s="21">
        <f t="shared" si="25"/>
        <v>7.9357491155942483E-3</v>
      </c>
      <c r="L426" t="str">
        <f>VLOOKUP(B426,товар!$A$1:$C$433,3,FALSE)</f>
        <v>Jacobs</v>
      </c>
      <c r="M426" s="27">
        <f>VLOOKUP(H426,клиенты!$A$1:$G$435,5,0)</f>
        <v>44711</v>
      </c>
      <c r="N426">
        <f t="shared" si="26"/>
        <v>491</v>
      </c>
      <c r="O426" s="30">
        <f t="shared" ca="1" si="27"/>
        <v>28</v>
      </c>
      <c r="P426" t="str">
        <f>VLOOKUP(H426,клиенты!$A$2:$J$435,7,0)</f>
        <v>Россия</v>
      </c>
    </row>
    <row r="427" spans="1:16" x14ac:dyDescent="0.2">
      <c r="A427">
        <v>426</v>
      </c>
      <c r="B427">
        <v>74</v>
      </c>
      <c r="C427">
        <v>210</v>
      </c>
      <c r="D427">
        <v>3</v>
      </c>
      <c r="E427">
        <v>630</v>
      </c>
      <c r="F427" s="27">
        <v>45335</v>
      </c>
      <c r="G427" t="s">
        <v>17</v>
      </c>
      <c r="H427">
        <v>319</v>
      </c>
      <c r="I427" t="str">
        <f>VLOOKUP(B427,товар!$A$1:$C$433,2,FALSE)</f>
        <v>Колбаса</v>
      </c>
      <c r="J427" s="20">
        <f t="shared" si="24"/>
        <v>286.92307692307691</v>
      </c>
      <c r="K427" s="21">
        <f t="shared" si="25"/>
        <v>-0.26809651474530827</v>
      </c>
      <c r="L427" t="str">
        <f>VLOOKUP(B427,товар!$A$1:$C$433,3,FALSE)</f>
        <v>Черкизово</v>
      </c>
      <c r="M427" s="27">
        <f>VLOOKUP(H427,клиенты!$A$1:$G$435,5,0)</f>
        <v>44674</v>
      </c>
      <c r="N427">
        <f t="shared" si="26"/>
        <v>661</v>
      </c>
      <c r="O427" s="30">
        <f t="shared" ca="1" si="27"/>
        <v>29</v>
      </c>
      <c r="P427" t="str">
        <f>VLOOKUP(H427,клиенты!$A$2:$J$435,7,0)</f>
        <v>Узбекистан</v>
      </c>
    </row>
    <row r="428" spans="1:16" x14ac:dyDescent="0.2">
      <c r="A428">
        <v>427</v>
      </c>
      <c r="B428">
        <v>116</v>
      </c>
      <c r="C428">
        <v>295</v>
      </c>
      <c r="D428">
        <v>1</v>
      </c>
      <c r="E428">
        <v>295</v>
      </c>
      <c r="F428" s="27">
        <v>45336</v>
      </c>
      <c r="G428" t="s">
        <v>10</v>
      </c>
      <c r="H428">
        <v>359</v>
      </c>
      <c r="I428" t="str">
        <f>VLOOKUP(B428,товар!$A$1:$C$433,2,FALSE)</f>
        <v>Соль</v>
      </c>
      <c r="J428" s="20">
        <f t="shared" si="24"/>
        <v>264.8679245283019</v>
      </c>
      <c r="K428" s="21">
        <f t="shared" si="25"/>
        <v>0.11376264425131777</v>
      </c>
      <c r="L428" t="str">
        <f>VLOOKUP(B428,товар!$A$1:$C$433,3,FALSE)</f>
        <v>Экстра</v>
      </c>
      <c r="M428" s="27">
        <f>VLOOKUP(H428,клиенты!$A$1:$G$435,5,0)</f>
        <v>44584</v>
      </c>
      <c r="N428">
        <f t="shared" si="26"/>
        <v>752</v>
      </c>
      <c r="O428" s="30">
        <f t="shared" ca="1" si="27"/>
        <v>32</v>
      </c>
      <c r="P428" t="str">
        <f>VLOOKUP(H428,клиенты!$A$2:$J$435,7,0)</f>
        <v>Россия</v>
      </c>
    </row>
    <row r="429" spans="1:16" x14ac:dyDescent="0.2">
      <c r="A429">
        <v>428</v>
      </c>
      <c r="B429">
        <v>401</v>
      </c>
      <c r="C429">
        <v>78</v>
      </c>
      <c r="D429">
        <v>3</v>
      </c>
      <c r="E429">
        <v>234</v>
      </c>
      <c r="F429" s="27">
        <v>44986</v>
      </c>
      <c r="G429" t="s">
        <v>10</v>
      </c>
      <c r="H429">
        <v>395</v>
      </c>
      <c r="I429" t="str">
        <f>VLOOKUP(B429,товар!$A$1:$C$433,2,FALSE)</f>
        <v>Чай</v>
      </c>
      <c r="J429" s="20">
        <f t="shared" si="24"/>
        <v>271.18181818181819</v>
      </c>
      <c r="K429" s="21">
        <f t="shared" si="25"/>
        <v>-0.71237009721756617</v>
      </c>
      <c r="L429" t="str">
        <f>VLOOKUP(B429,товар!$A$1:$C$433,3,FALSE)</f>
        <v>Greenfield</v>
      </c>
      <c r="M429" s="27">
        <f>VLOOKUP(H429,клиенты!$A$1:$G$435,5,0)</f>
        <v>44890</v>
      </c>
      <c r="N429">
        <f t="shared" si="26"/>
        <v>96</v>
      </c>
      <c r="O429" s="30">
        <f t="shared" ca="1" si="27"/>
        <v>22</v>
      </c>
      <c r="P429" t="str">
        <f>VLOOKUP(H429,клиенты!$A$2:$J$435,7,0)</f>
        <v>Узбекистан</v>
      </c>
    </row>
    <row r="430" spans="1:16" x14ac:dyDescent="0.2">
      <c r="A430">
        <v>429</v>
      </c>
      <c r="B430">
        <v>348</v>
      </c>
      <c r="C430">
        <v>162</v>
      </c>
      <c r="D430">
        <v>2</v>
      </c>
      <c r="E430">
        <v>324</v>
      </c>
      <c r="F430" s="27">
        <v>44931</v>
      </c>
      <c r="G430" t="s">
        <v>19</v>
      </c>
      <c r="H430">
        <v>107</v>
      </c>
      <c r="I430" t="str">
        <f>VLOOKUP(B430,товар!$A$1:$C$433,2,FALSE)</f>
        <v>Чипсы</v>
      </c>
      <c r="J430" s="20">
        <f t="shared" si="24"/>
        <v>273.72549019607845</v>
      </c>
      <c r="K430" s="21">
        <f t="shared" si="25"/>
        <v>-0.40816618911174785</v>
      </c>
      <c r="L430" t="str">
        <f>VLOOKUP(B430,товар!$A$1:$C$433,3,FALSE)</f>
        <v>Estrella</v>
      </c>
      <c r="M430" s="27">
        <f>VLOOKUP(H430,клиенты!$A$1:$G$435,5,0)</f>
        <v>44744</v>
      </c>
      <c r="N430">
        <f t="shared" si="26"/>
        <v>187</v>
      </c>
      <c r="O430" s="30">
        <f t="shared" ca="1" si="27"/>
        <v>27</v>
      </c>
      <c r="P430" t="str">
        <f>VLOOKUP(H430,клиенты!$A$2:$J$435,7,0)</f>
        <v>Таджикистан</v>
      </c>
    </row>
    <row r="431" spans="1:16" x14ac:dyDescent="0.2">
      <c r="A431">
        <v>430</v>
      </c>
      <c r="B431">
        <v>382</v>
      </c>
      <c r="C431">
        <v>278</v>
      </c>
      <c r="D431">
        <v>2</v>
      </c>
      <c r="E431">
        <v>556</v>
      </c>
      <c r="F431" s="27">
        <v>45198</v>
      </c>
      <c r="G431" t="s">
        <v>25</v>
      </c>
      <c r="H431">
        <v>103</v>
      </c>
      <c r="I431" t="str">
        <f>VLOOKUP(B431,товар!$A$1:$C$433,2,FALSE)</f>
        <v>Овощи</v>
      </c>
      <c r="J431" s="20">
        <f t="shared" si="24"/>
        <v>250.48780487804879</v>
      </c>
      <c r="K431" s="21">
        <f t="shared" si="25"/>
        <v>0.10983446932814012</v>
      </c>
      <c r="L431" t="str">
        <f>VLOOKUP(B431,товар!$A$1:$C$433,3,FALSE)</f>
        <v>Овощной ряд</v>
      </c>
      <c r="M431" s="27">
        <f>VLOOKUP(H431,клиенты!$A$1:$G$435,5,0)</f>
        <v>44787</v>
      </c>
      <c r="N431">
        <f t="shared" si="26"/>
        <v>411</v>
      </c>
      <c r="O431" s="30">
        <f t="shared" ca="1" si="27"/>
        <v>25</v>
      </c>
      <c r="P431" t="str">
        <f>VLOOKUP(H431,клиенты!$A$2:$J$435,7,0)</f>
        <v>Узбекистан</v>
      </c>
    </row>
    <row r="432" spans="1:16" x14ac:dyDescent="0.2">
      <c r="A432">
        <v>431</v>
      </c>
      <c r="B432">
        <v>477</v>
      </c>
      <c r="C432">
        <v>420</v>
      </c>
      <c r="D432">
        <v>1</v>
      </c>
      <c r="E432">
        <v>420</v>
      </c>
      <c r="F432" s="27">
        <v>45232</v>
      </c>
      <c r="G432" t="s">
        <v>11</v>
      </c>
      <c r="H432">
        <v>221</v>
      </c>
      <c r="I432" t="str">
        <f>VLOOKUP(B432,товар!$A$1:$C$433,2,FALSE)</f>
        <v>Макароны</v>
      </c>
      <c r="J432" s="20">
        <f t="shared" si="24"/>
        <v>265.47674418604652</v>
      </c>
      <c r="K432" s="21">
        <f t="shared" si="25"/>
        <v>0.58205948053085721</v>
      </c>
      <c r="L432" t="str">
        <f>VLOOKUP(B432,товар!$A$1:$C$433,3,FALSE)</f>
        <v>Борилла</v>
      </c>
      <c r="M432" s="27">
        <f>VLOOKUP(H432,клиенты!$A$1:$G$435,5,0)</f>
        <v>44820</v>
      </c>
      <c r="N432">
        <f t="shared" si="26"/>
        <v>412</v>
      </c>
      <c r="O432" s="30">
        <f t="shared" ca="1" si="27"/>
        <v>24</v>
      </c>
      <c r="P432" t="str">
        <f>VLOOKUP(H432,клиенты!$A$2:$J$435,7,0)</f>
        <v>Таджикистан</v>
      </c>
    </row>
    <row r="433" spans="1:16" x14ac:dyDescent="0.2">
      <c r="A433">
        <v>432</v>
      </c>
      <c r="B433">
        <v>91</v>
      </c>
      <c r="C433">
        <v>413</v>
      </c>
      <c r="D433">
        <v>2</v>
      </c>
      <c r="E433">
        <v>826</v>
      </c>
      <c r="F433" s="27">
        <v>45183</v>
      </c>
      <c r="G433" t="s">
        <v>19</v>
      </c>
      <c r="H433">
        <v>31</v>
      </c>
      <c r="I433" t="str">
        <f>VLOOKUP(B433,товар!$A$1:$C$433,2,FALSE)</f>
        <v>Сыр</v>
      </c>
      <c r="J433" s="20">
        <f t="shared" si="24"/>
        <v>262.63492063492066</v>
      </c>
      <c r="K433" s="21">
        <f t="shared" si="25"/>
        <v>0.57252508159071658</v>
      </c>
      <c r="L433" t="str">
        <f>VLOOKUP(B433,товар!$A$1:$C$433,3,FALSE)</f>
        <v>Сырная долина</v>
      </c>
      <c r="M433" s="27">
        <f>VLOOKUP(H433,клиенты!$A$1:$G$435,5,0)</f>
        <v>44580</v>
      </c>
      <c r="N433">
        <f t="shared" si="26"/>
        <v>603</v>
      </c>
      <c r="O433" s="30">
        <f t="shared" ca="1" si="27"/>
        <v>32</v>
      </c>
      <c r="P433" t="str">
        <f>VLOOKUP(H433,клиенты!$A$2:$J$435,7,0)</f>
        <v>Украина</v>
      </c>
    </row>
    <row r="434" spans="1:16" x14ac:dyDescent="0.2">
      <c r="A434">
        <v>433</v>
      </c>
      <c r="B434">
        <v>52</v>
      </c>
      <c r="C434">
        <v>272</v>
      </c>
      <c r="D434">
        <v>3</v>
      </c>
      <c r="E434">
        <v>816</v>
      </c>
      <c r="F434" s="27">
        <v>45377</v>
      </c>
      <c r="G434" t="s">
        <v>9</v>
      </c>
      <c r="H434">
        <v>306</v>
      </c>
      <c r="I434" t="str">
        <f>VLOOKUP(B434,товар!$A$1:$C$433,2,FALSE)</f>
        <v>Соль</v>
      </c>
      <c r="J434" s="20">
        <f t="shared" si="24"/>
        <v>264.8679245283019</v>
      </c>
      <c r="K434" s="21">
        <f t="shared" si="25"/>
        <v>2.6926912665621749E-2</v>
      </c>
      <c r="L434" t="str">
        <f>VLOOKUP(B434,товар!$A$1:$C$433,3,FALSE)</f>
        <v>Илецкая</v>
      </c>
      <c r="M434" s="27">
        <f>VLOOKUP(H434,клиенты!$A$1:$G$435,5,0)</f>
        <v>44872</v>
      </c>
      <c r="N434">
        <f t="shared" si="26"/>
        <v>505</v>
      </c>
      <c r="O434" s="30">
        <f t="shared" ca="1" si="27"/>
        <v>22</v>
      </c>
      <c r="P434" t="str">
        <f>VLOOKUP(H434,клиенты!$A$2:$J$435,7,0)</f>
        <v>Украина</v>
      </c>
    </row>
    <row r="435" spans="1:16" x14ac:dyDescent="0.2">
      <c r="A435">
        <v>434</v>
      </c>
      <c r="B435">
        <v>438</v>
      </c>
      <c r="C435">
        <v>435</v>
      </c>
      <c r="D435">
        <v>1</v>
      </c>
      <c r="E435">
        <v>435</v>
      </c>
      <c r="F435" s="27">
        <v>45142</v>
      </c>
      <c r="G435" t="s">
        <v>27</v>
      </c>
      <c r="H435">
        <v>383</v>
      </c>
      <c r="I435" t="str">
        <f>VLOOKUP(B435,товар!$A$1:$C$433,2,FALSE)</f>
        <v>Кофе</v>
      </c>
      <c r="J435" s="20">
        <f t="shared" si="24"/>
        <v>249.02380952380952</v>
      </c>
      <c r="K435" s="21">
        <f t="shared" si="25"/>
        <v>0.74682091978200593</v>
      </c>
      <c r="L435" t="str">
        <f>VLOOKUP(B435,товар!$A$1:$C$433,3,FALSE)</f>
        <v>Nescafe</v>
      </c>
      <c r="M435" s="27">
        <f>VLOOKUP(H435,клиенты!$A$1:$G$435,5,0)</f>
        <v>44876</v>
      </c>
      <c r="N435">
        <f t="shared" si="26"/>
        <v>266</v>
      </c>
      <c r="O435" s="30">
        <f t="shared" ca="1" si="27"/>
        <v>22</v>
      </c>
      <c r="P435" t="str">
        <f>VLOOKUP(H435,клиенты!$A$2:$J$435,7,0)</f>
        <v>Украина</v>
      </c>
    </row>
    <row r="436" spans="1:16" x14ac:dyDescent="0.2">
      <c r="A436">
        <v>435</v>
      </c>
      <c r="B436">
        <v>384</v>
      </c>
      <c r="C436">
        <v>303</v>
      </c>
      <c r="D436">
        <v>2</v>
      </c>
      <c r="E436">
        <v>606</v>
      </c>
      <c r="F436" s="27">
        <v>45151</v>
      </c>
      <c r="G436" t="s">
        <v>14</v>
      </c>
      <c r="H436">
        <v>235</v>
      </c>
      <c r="I436" t="str">
        <f>VLOOKUP(B436,товар!$A$1:$C$433,2,FALSE)</f>
        <v>Сахар</v>
      </c>
      <c r="J436" s="20">
        <f t="shared" si="24"/>
        <v>252.76271186440678</v>
      </c>
      <c r="K436" s="21">
        <f t="shared" si="25"/>
        <v>0.1987527660430497</v>
      </c>
      <c r="L436" t="str">
        <f>VLOOKUP(B436,товар!$A$1:$C$433,3,FALSE)</f>
        <v>Сладов</v>
      </c>
      <c r="M436" s="27">
        <f>VLOOKUP(H436,клиенты!$A$1:$G$435,5,0)</f>
        <v>44635</v>
      </c>
      <c r="N436">
        <f t="shared" si="26"/>
        <v>516</v>
      </c>
      <c r="O436" s="30">
        <f t="shared" ca="1" si="27"/>
        <v>30</v>
      </c>
      <c r="P436" t="str">
        <f>VLOOKUP(H436,клиенты!$A$2:$J$435,7,0)</f>
        <v>Узбекистан</v>
      </c>
    </row>
    <row r="437" spans="1:16" x14ac:dyDescent="0.2">
      <c r="A437">
        <v>436</v>
      </c>
      <c r="B437">
        <v>473</v>
      </c>
      <c r="C437">
        <v>231</v>
      </c>
      <c r="D437">
        <v>3</v>
      </c>
      <c r="E437">
        <v>693</v>
      </c>
      <c r="F437" s="27">
        <v>45074</v>
      </c>
      <c r="G437" t="s">
        <v>11</v>
      </c>
      <c r="H437">
        <v>448</v>
      </c>
      <c r="I437" t="str">
        <f>VLOOKUP(B437,товар!$A$1:$C$433,2,FALSE)</f>
        <v>Хлеб</v>
      </c>
      <c r="J437" s="20">
        <f t="shared" si="24"/>
        <v>300.31818181818181</v>
      </c>
      <c r="K437" s="21">
        <f t="shared" si="25"/>
        <v>-0.2308158014227335</v>
      </c>
      <c r="L437" t="str">
        <f>VLOOKUP(B437,товар!$A$1:$C$433,3,FALSE)</f>
        <v>Хлебный Дом</v>
      </c>
      <c r="M437" s="27">
        <f>VLOOKUP(H437,клиенты!$A$1:$G$435,5,0)</f>
        <v>44770</v>
      </c>
      <c r="N437">
        <f t="shared" si="26"/>
        <v>304</v>
      </c>
      <c r="O437" s="30">
        <f t="shared" ca="1" si="27"/>
        <v>26</v>
      </c>
      <c r="P437" t="str">
        <f>VLOOKUP(H437,клиенты!$A$2:$J$435,7,0)</f>
        <v>Россия</v>
      </c>
    </row>
    <row r="438" spans="1:16" x14ac:dyDescent="0.2">
      <c r="A438">
        <v>437</v>
      </c>
      <c r="B438">
        <v>383</v>
      </c>
      <c r="C438">
        <v>429</v>
      </c>
      <c r="D438">
        <v>4</v>
      </c>
      <c r="E438">
        <v>1716</v>
      </c>
      <c r="F438" s="27">
        <v>45120</v>
      </c>
      <c r="G438" t="s">
        <v>20</v>
      </c>
      <c r="H438">
        <v>367</v>
      </c>
      <c r="I438" t="str">
        <f>VLOOKUP(B438,товар!$A$1:$C$433,2,FALSE)</f>
        <v>Фрукты</v>
      </c>
      <c r="J438" s="20">
        <f t="shared" si="24"/>
        <v>274.16279069767444</v>
      </c>
      <c r="K438" s="21">
        <f t="shared" si="25"/>
        <v>0.56476376282975638</v>
      </c>
      <c r="L438" t="str">
        <f>VLOOKUP(B438,товар!$A$1:$C$433,3,FALSE)</f>
        <v>Фруктовый Рай</v>
      </c>
      <c r="M438" s="27">
        <f>VLOOKUP(H438,клиенты!$A$1:$G$435,5,0)</f>
        <v>44867</v>
      </c>
      <c r="N438">
        <f t="shared" si="26"/>
        <v>253</v>
      </c>
      <c r="O438" s="30">
        <f t="shared" ca="1" si="27"/>
        <v>23</v>
      </c>
      <c r="P438" t="str">
        <f>VLOOKUP(H438,клиенты!$A$2:$J$435,7,0)</f>
        <v>Таджикистан</v>
      </c>
    </row>
    <row r="439" spans="1:16" x14ac:dyDescent="0.2">
      <c r="A439">
        <v>438</v>
      </c>
      <c r="B439">
        <v>406</v>
      </c>
      <c r="C439">
        <v>87</v>
      </c>
      <c r="D439">
        <v>2</v>
      </c>
      <c r="E439">
        <v>174</v>
      </c>
      <c r="F439" s="27">
        <v>45066</v>
      </c>
      <c r="G439" t="s">
        <v>19</v>
      </c>
      <c r="H439">
        <v>255</v>
      </c>
      <c r="I439" t="str">
        <f>VLOOKUP(B439,товар!$A$1:$C$433,2,FALSE)</f>
        <v>Сок</v>
      </c>
      <c r="J439" s="20">
        <f t="shared" si="24"/>
        <v>268.60344827586209</v>
      </c>
      <c r="K439" s="21">
        <f t="shared" si="25"/>
        <v>-0.676102445599846</v>
      </c>
      <c r="L439" t="str">
        <f>VLOOKUP(B439,товар!$A$1:$C$433,3,FALSE)</f>
        <v>Фруктовый сад</v>
      </c>
      <c r="M439" s="27">
        <f>VLOOKUP(H439,клиенты!$A$1:$G$435,5,0)</f>
        <v>44793</v>
      </c>
      <c r="N439">
        <f t="shared" si="26"/>
        <v>273</v>
      </c>
      <c r="O439" s="30">
        <f t="shared" ca="1" si="27"/>
        <v>25</v>
      </c>
      <c r="P439" t="str">
        <f>VLOOKUP(H439,клиенты!$A$2:$J$435,7,0)</f>
        <v>Украина</v>
      </c>
    </row>
    <row r="440" spans="1:16" x14ac:dyDescent="0.2">
      <c r="A440">
        <v>439</v>
      </c>
      <c r="B440">
        <v>252</v>
      </c>
      <c r="C440">
        <v>50</v>
      </c>
      <c r="D440">
        <v>1</v>
      </c>
      <c r="E440">
        <v>50</v>
      </c>
      <c r="F440" s="27">
        <v>44960</v>
      </c>
      <c r="G440" t="s">
        <v>15</v>
      </c>
      <c r="H440">
        <v>138</v>
      </c>
      <c r="I440" t="str">
        <f>VLOOKUP(B440,товар!$A$1:$C$433,2,FALSE)</f>
        <v>Чай</v>
      </c>
      <c r="J440" s="20">
        <f t="shared" si="24"/>
        <v>271.18181818181819</v>
      </c>
      <c r="K440" s="21">
        <f t="shared" si="25"/>
        <v>-0.81562185719074753</v>
      </c>
      <c r="L440" t="str">
        <f>VLOOKUP(B440,товар!$A$1:$C$433,3,FALSE)</f>
        <v>Lipton</v>
      </c>
      <c r="M440" s="27">
        <f>VLOOKUP(H440,клиенты!$A$1:$G$435,5,0)</f>
        <v>44723</v>
      </c>
      <c r="N440">
        <f t="shared" si="26"/>
        <v>237</v>
      </c>
      <c r="O440" s="30">
        <f t="shared" ca="1" si="27"/>
        <v>27</v>
      </c>
      <c r="P440" t="str">
        <f>VLOOKUP(H440,клиенты!$A$2:$J$435,7,0)</f>
        <v>Украина</v>
      </c>
    </row>
    <row r="441" spans="1:16" x14ac:dyDescent="0.2">
      <c r="A441">
        <v>440</v>
      </c>
      <c r="B441">
        <v>365</v>
      </c>
      <c r="C441">
        <v>127</v>
      </c>
      <c r="D441">
        <v>1</v>
      </c>
      <c r="E441">
        <v>127</v>
      </c>
      <c r="F441" s="27">
        <v>45351</v>
      </c>
      <c r="G441" t="s">
        <v>19</v>
      </c>
      <c r="H441">
        <v>158</v>
      </c>
      <c r="I441" t="str">
        <f>VLOOKUP(B441,товар!$A$1:$C$433,2,FALSE)</f>
        <v>Мясо</v>
      </c>
      <c r="J441" s="20">
        <f t="shared" si="24"/>
        <v>271.74545454545455</v>
      </c>
      <c r="K441" s="21">
        <f t="shared" si="25"/>
        <v>-0.53265087648869258</v>
      </c>
      <c r="L441" t="str">
        <f>VLOOKUP(B441,товар!$A$1:$C$433,3,FALSE)</f>
        <v>Агрокомплекс</v>
      </c>
      <c r="M441" s="27">
        <f>VLOOKUP(H441,клиенты!$A$1:$G$435,5,0)</f>
        <v>44752</v>
      </c>
      <c r="N441">
        <f t="shared" si="26"/>
        <v>599</v>
      </c>
      <c r="O441" s="30">
        <f t="shared" ca="1" si="27"/>
        <v>26</v>
      </c>
      <c r="P441" t="str">
        <f>VLOOKUP(H441,клиенты!$A$2:$J$435,7,0)</f>
        <v>Узбекистан</v>
      </c>
    </row>
    <row r="442" spans="1:16" x14ac:dyDescent="0.2">
      <c r="A442">
        <v>441</v>
      </c>
      <c r="B442">
        <v>420</v>
      </c>
      <c r="C442">
        <v>390</v>
      </c>
      <c r="D442">
        <v>3</v>
      </c>
      <c r="E442">
        <v>1170</v>
      </c>
      <c r="F442" s="27">
        <v>45183</v>
      </c>
      <c r="G442" t="s">
        <v>9</v>
      </c>
      <c r="H442">
        <v>217</v>
      </c>
      <c r="I442" t="str">
        <f>VLOOKUP(B442,товар!$A$1:$C$433,2,FALSE)</f>
        <v>Хлеб</v>
      </c>
      <c r="J442" s="20">
        <f t="shared" si="24"/>
        <v>300.31818181818181</v>
      </c>
      <c r="K442" s="21">
        <f t="shared" si="25"/>
        <v>0.29862267292265776</v>
      </c>
      <c r="L442" t="str">
        <f>VLOOKUP(B442,товар!$A$1:$C$433,3,FALSE)</f>
        <v>Хлебный Дом</v>
      </c>
      <c r="M442" s="27">
        <f>VLOOKUP(H442,клиенты!$A$1:$G$435,5,0)</f>
        <v>44826</v>
      </c>
      <c r="N442">
        <f t="shared" si="26"/>
        <v>357</v>
      </c>
      <c r="O442" s="30">
        <f t="shared" ca="1" si="27"/>
        <v>24</v>
      </c>
      <c r="P442" t="str">
        <f>VLOOKUP(H442,клиенты!$A$2:$J$435,7,0)</f>
        <v>Россия</v>
      </c>
    </row>
    <row r="443" spans="1:16" x14ac:dyDescent="0.2">
      <c r="A443">
        <v>442</v>
      </c>
      <c r="B443">
        <v>97</v>
      </c>
      <c r="C443">
        <v>298</v>
      </c>
      <c r="D443">
        <v>2</v>
      </c>
      <c r="E443">
        <v>596</v>
      </c>
      <c r="F443" s="27">
        <v>45102</v>
      </c>
      <c r="G443" t="s">
        <v>17</v>
      </c>
      <c r="H443">
        <v>102</v>
      </c>
      <c r="I443" t="str">
        <f>VLOOKUP(B443,товар!$A$1:$C$433,2,FALSE)</f>
        <v>Печенье</v>
      </c>
      <c r="J443" s="20">
        <f t="shared" si="24"/>
        <v>283.468085106383</v>
      </c>
      <c r="K443" s="21">
        <f t="shared" si="25"/>
        <v>5.1264730165878403E-2</v>
      </c>
      <c r="L443" t="str">
        <f>VLOOKUP(B443,товар!$A$1:$C$433,3,FALSE)</f>
        <v>КДВ</v>
      </c>
      <c r="M443" s="27">
        <f>VLOOKUP(H443,клиенты!$A$1:$G$435,5,0)</f>
        <v>44723</v>
      </c>
      <c r="N443">
        <f t="shared" si="26"/>
        <v>379</v>
      </c>
      <c r="O443" s="30">
        <f t="shared" ca="1" si="27"/>
        <v>27</v>
      </c>
      <c r="P443" t="str">
        <f>VLOOKUP(H443,клиенты!$A$2:$J$435,7,0)</f>
        <v>Узбекистан</v>
      </c>
    </row>
    <row r="444" spans="1:16" x14ac:dyDescent="0.2">
      <c r="A444">
        <v>443</v>
      </c>
      <c r="B444">
        <v>217</v>
      </c>
      <c r="C444">
        <v>471</v>
      </c>
      <c r="D444">
        <v>3</v>
      </c>
      <c r="E444">
        <v>1413</v>
      </c>
      <c r="F444" s="27">
        <v>45206</v>
      </c>
      <c r="G444" t="s">
        <v>14</v>
      </c>
      <c r="H444">
        <v>425</v>
      </c>
      <c r="I444" t="str">
        <f>VLOOKUP(B444,товар!$A$1:$C$433,2,FALSE)</f>
        <v>Мясо</v>
      </c>
      <c r="J444" s="20">
        <f t="shared" si="24"/>
        <v>271.74545454545455</v>
      </c>
      <c r="K444" s="21">
        <f t="shared" si="25"/>
        <v>0.73323966278602959</v>
      </c>
      <c r="L444" t="str">
        <f>VLOOKUP(B444,товар!$A$1:$C$433,3,FALSE)</f>
        <v>Агрокомплекс</v>
      </c>
      <c r="M444" s="27">
        <f>VLOOKUP(H444,клиенты!$A$1:$G$435,5,0)</f>
        <v>44782</v>
      </c>
      <c r="N444">
        <f t="shared" si="26"/>
        <v>424</v>
      </c>
      <c r="O444" s="30">
        <f t="shared" ca="1" si="27"/>
        <v>25</v>
      </c>
      <c r="P444" t="str">
        <f>VLOOKUP(H444,клиенты!$A$2:$J$435,7,0)</f>
        <v>Узбекистан</v>
      </c>
    </row>
    <row r="445" spans="1:16" x14ac:dyDescent="0.2">
      <c r="A445">
        <v>444</v>
      </c>
      <c r="B445">
        <v>47</v>
      </c>
      <c r="C445">
        <v>315</v>
      </c>
      <c r="D445">
        <v>3</v>
      </c>
      <c r="E445">
        <v>945</v>
      </c>
      <c r="F445" s="27">
        <v>45362</v>
      </c>
      <c r="G445" t="s">
        <v>22</v>
      </c>
      <c r="H445">
        <v>140</v>
      </c>
      <c r="I445" t="str">
        <f>VLOOKUP(B445,товар!$A$1:$C$433,2,FALSE)</f>
        <v>Мясо</v>
      </c>
      <c r="J445" s="20">
        <f t="shared" si="24"/>
        <v>271.74545454545455</v>
      </c>
      <c r="K445" s="21">
        <f t="shared" si="25"/>
        <v>0.15917302288237645</v>
      </c>
      <c r="L445" t="str">
        <f>VLOOKUP(B445,товар!$A$1:$C$433,3,FALSE)</f>
        <v>Снежана</v>
      </c>
      <c r="M445" s="27">
        <f>VLOOKUP(H445,клиенты!$A$1:$G$435,5,0)</f>
        <v>44627</v>
      </c>
      <c r="N445">
        <f t="shared" si="26"/>
        <v>735</v>
      </c>
      <c r="O445" s="30">
        <f t="shared" ca="1" si="27"/>
        <v>30</v>
      </c>
      <c r="P445" t="str">
        <f>VLOOKUP(H445,клиенты!$A$2:$J$435,7,0)</f>
        <v>Россия</v>
      </c>
    </row>
    <row r="446" spans="1:16" x14ac:dyDescent="0.2">
      <c r="A446">
        <v>445</v>
      </c>
      <c r="B446">
        <v>346</v>
      </c>
      <c r="C446">
        <v>267</v>
      </c>
      <c r="D446">
        <v>3</v>
      </c>
      <c r="E446">
        <v>801</v>
      </c>
      <c r="F446" s="27">
        <v>45406</v>
      </c>
      <c r="G446" t="s">
        <v>21</v>
      </c>
      <c r="H446">
        <v>385</v>
      </c>
      <c r="I446" t="str">
        <f>VLOOKUP(B446,товар!$A$1:$C$433,2,FALSE)</f>
        <v>Чай</v>
      </c>
      <c r="J446" s="20">
        <f t="shared" si="24"/>
        <v>271.18181818181819</v>
      </c>
      <c r="K446" s="21">
        <f t="shared" si="25"/>
        <v>-1.5420717398592076E-2</v>
      </c>
      <c r="L446" t="str">
        <f>VLOOKUP(B446,товар!$A$1:$C$433,3,FALSE)</f>
        <v>Greenfield</v>
      </c>
      <c r="M446" s="27">
        <f>VLOOKUP(H446,клиенты!$A$1:$G$435,5,0)</f>
        <v>44753</v>
      </c>
      <c r="N446">
        <f t="shared" si="26"/>
        <v>653</v>
      </c>
      <c r="O446" s="30">
        <f t="shared" ca="1" si="27"/>
        <v>26</v>
      </c>
      <c r="P446" t="str">
        <f>VLOOKUP(H446,клиенты!$A$2:$J$435,7,0)</f>
        <v>Украина</v>
      </c>
    </row>
    <row r="447" spans="1:16" x14ac:dyDescent="0.2">
      <c r="A447">
        <v>446</v>
      </c>
      <c r="B447">
        <v>47</v>
      </c>
      <c r="C447">
        <v>476</v>
      </c>
      <c r="D447">
        <v>4</v>
      </c>
      <c r="E447">
        <v>1904</v>
      </c>
      <c r="F447" s="27">
        <v>45425</v>
      </c>
      <c r="G447" t="s">
        <v>13</v>
      </c>
      <c r="H447">
        <v>43</v>
      </c>
      <c r="I447" t="str">
        <f>VLOOKUP(B447,товар!$A$1:$C$433,2,FALSE)</f>
        <v>Мясо</v>
      </c>
      <c r="J447" s="20">
        <f t="shared" si="24"/>
        <v>271.74545454545455</v>
      </c>
      <c r="K447" s="21">
        <f t="shared" si="25"/>
        <v>0.75163923457781334</v>
      </c>
      <c r="L447" t="str">
        <f>VLOOKUP(B447,товар!$A$1:$C$433,3,FALSE)</f>
        <v>Снежана</v>
      </c>
      <c r="M447" s="27">
        <f>VLOOKUP(H447,клиенты!$A$1:$G$435,5,0)</f>
        <v>44912</v>
      </c>
      <c r="N447">
        <f t="shared" si="26"/>
        <v>513</v>
      </c>
      <c r="O447" s="30">
        <f t="shared" ca="1" si="27"/>
        <v>21</v>
      </c>
      <c r="P447" t="str">
        <f>VLOOKUP(H447,клиенты!$A$2:$J$435,7,0)</f>
        <v>Россия</v>
      </c>
    </row>
    <row r="448" spans="1:16" x14ac:dyDescent="0.2">
      <c r="A448">
        <v>447</v>
      </c>
      <c r="B448">
        <v>290</v>
      </c>
      <c r="C448">
        <v>97</v>
      </c>
      <c r="D448">
        <v>4</v>
      </c>
      <c r="E448">
        <v>388</v>
      </c>
      <c r="F448" s="27">
        <v>45256</v>
      </c>
      <c r="G448" t="s">
        <v>19</v>
      </c>
      <c r="H448">
        <v>326</v>
      </c>
      <c r="I448" t="str">
        <f>VLOOKUP(B448,товар!$A$1:$C$433,2,FALSE)</f>
        <v>Сахар</v>
      </c>
      <c r="J448" s="20">
        <f t="shared" si="24"/>
        <v>252.76271186440678</v>
      </c>
      <c r="K448" s="21">
        <f t="shared" si="25"/>
        <v>-0.6162408636759874</v>
      </c>
      <c r="L448" t="str">
        <f>VLOOKUP(B448,товар!$A$1:$C$433,3,FALSE)</f>
        <v>Продимекс</v>
      </c>
      <c r="M448" s="27">
        <f>VLOOKUP(H448,клиенты!$A$1:$G$435,5,0)</f>
        <v>44655</v>
      </c>
      <c r="N448">
        <f t="shared" si="26"/>
        <v>601</v>
      </c>
      <c r="O448" s="30">
        <f t="shared" ca="1" si="27"/>
        <v>30</v>
      </c>
      <c r="P448" t="str">
        <f>VLOOKUP(H448,клиенты!$A$2:$J$435,7,0)</f>
        <v>Россия</v>
      </c>
    </row>
    <row r="449" spans="1:16" x14ac:dyDescent="0.2">
      <c r="A449">
        <v>448</v>
      </c>
      <c r="B449">
        <v>484</v>
      </c>
      <c r="C449">
        <v>114</v>
      </c>
      <c r="D449">
        <v>1</v>
      </c>
      <c r="E449">
        <v>114</v>
      </c>
      <c r="F449" s="27">
        <v>45007</v>
      </c>
      <c r="G449" t="s">
        <v>27</v>
      </c>
      <c r="H449">
        <v>402</v>
      </c>
      <c r="I449" t="str">
        <f>VLOOKUP(B449,товар!$A$1:$C$433,2,FALSE)</f>
        <v>Печенье</v>
      </c>
      <c r="J449" s="20">
        <f t="shared" si="24"/>
        <v>283.468085106383</v>
      </c>
      <c r="K449" s="21">
        <f t="shared" si="25"/>
        <v>-0.59783832470164389</v>
      </c>
      <c r="L449" t="str">
        <f>VLOOKUP(B449,товар!$A$1:$C$433,3,FALSE)</f>
        <v>КДВ</v>
      </c>
      <c r="M449" s="27">
        <f>VLOOKUP(H449,клиенты!$A$1:$G$435,5,0)</f>
        <v>44742</v>
      </c>
      <c r="N449">
        <f t="shared" si="26"/>
        <v>265</v>
      </c>
      <c r="O449" s="30">
        <f t="shared" ca="1" si="27"/>
        <v>27</v>
      </c>
      <c r="P449" t="str">
        <f>VLOOKUP(H449,клиенты!$A$2:$J$435,7,0)</f>
        <v>Узбекистан</v>
      </c>
    </row>
    <row r="450" spans="1:16" x14ac:dyDescent="0.2">
      <c r="A450">
        <v>449</v>
      </c>
      <c r="B450">
        <v>192</v>
      </c>
      <c r="C450">
        <v>147</v>
      </c>
      <c r="D450">
        <v>1</v>
      </c>
      <c r="E450">
        <v>147</v>
      </c>
      <c r="F450" s="27">
        <v>44935</v>
      </c>
      <c r="G450" t="s">
        <v>15</v>
      </c>
      <c r="H450">
        <v>23</v>
      </c>
      <c r="I450" t="str">
        <f>VLOOKUP(B450,товар!$A$1:$C$433,2,FALSE)</f>
        <v>Мясо</v>
      </c>
      <c r="J450" s="20">
        <f t="shared" ref="J450:J513" si="28">AVERAGEIF($I$2:$I$1001,I450,$C$2:$C$1001)</f>
        <v>271.74545454545455</v>
      </c>
      <c r="K450" s="21">
        <f t="shared" ref="K450:K513" si="29">C450/J450-1</f>
        <v>-0.45905258932155757</v>
      </c>
      <c r="L450" t="str">
        <f>VLOOKUP(B450,товар!$A$1:$C$433,3,FALSE)</f>
        <v>Снежана</v>
      </c>
      <c r="M450" s="27">
        <f>VLOOKUP(H450,клиенты!$A$1:$G$435,5,0)</f>
        <v>44706</v>
      </c>
      <c r="N450">
        <f t="shared" ref="N450:N513" si="30">F450-M450</f>
        <v>229</v>
      </c>
      <c r="O450" s="30">
        <f t="shared" ref="O450:O513" ca="1" si="31">DATEDIF(M450,TODAY(),"m")</f>
        <v>28</v>
      </c>
      <c r="P450" t="str">
        <f>VLOOKUP(H450,клиенты!$A$2:$J$435,7,0)</f>
        <v>Россия</v>
      </c>
    </row>
    <row r="451" spans="1:16" x14ac:dyDescent="0.2">
      <c r="A451">
        <v>450</v>
      </c>
      <c r="B451">
        <v>187</v>
      </c>
      <c r="C451">
        <v>185</v>
      </c>
      <c r="D451">
        <v>2</v>
      </c>
      <c r="E451">
        <v>370</v>
      </c>
      <c r="F451" s="27">
        <v>45102</v>
      </c>
      <c r="G451" t="s">
        <v>16</v>
      </c>
      <c r="H451">
        <v>468</v>
      </c>
      <c r="I451" t="str">
        <f>VLOOKUP(B451,товар!$A$1:$C$433,2,FALSE)</f>
        <v>Макароны</v>
      </c>
      <c r="J451" s="20">
        <f t="shared" si="28"/>
        <v>265.47674418604652</v>
      </c>
      <c r="K451" s="21">
        <f t="shared" si="29"/>
        <v>-0.30314046690902718</v>
      </c>
      <c r="L451" t="str">
        <f>VLOOKUP(B451,товар!$A$1:$C$433,3,FALSE)</f>
        <v>Паста Зара</v>
      </c>
      <c r="M451" s="27">
        <f>VLOOKUP(H451,клиенты!$A$1:$G$435,5,0)</f>
        <v>44619</v>
      </c>
      <c r="N451">
        <f t="shared" si="30"/>
        <v>483</v>
      </c>
      <c r="O451" s="30">
        <f t="shared" ca="1" si="31"/>
        <v>31</v>
      </c>
      <c r="P451" t="str">
        <f>VLOOKUP(H451,клиенты!$A$2:$J$435,7,0)</f>
        <v>Узбекистан</v>
      </c>
    </row>
    <row r="452" spans="1:16" x14ac:dyDescent="0.2">
      <c r="A452">
        <v>451</v>
      </c>
      <c r="B452">
        <v>429</v>
      </c>
      <c r="C452">
        <v>368</v>
      </c>
      <c r="D452">
        <v>2</v>
      </c>
      <c r="E452">
        <v>736</v>
      </c>
      <c r="F452" s="27">
        <v>45008</v>
      </c>
      <c r="G452" t="s">
        <v>14</v>
      </c>
      <c r="H452">
        <v>16</v>
      </c>
      <c r="I452" t="str">
        <f>VLOOKUP(B452,товар!$A$1:$C$433,2,FALSE)</f>
        <v>Крупа</v>
      </c>
      <c r="J452" s="20">
        <f t="shared" si="28"/>
        <v>255.11627906976744</v>
      </c>
      <c r="K452" s="21">
        <f t="shared" si="29"/>
        <v>0.44247948951686422</v>
      </c>
      <c r="L452" t="str">
        <f>VLOOKUP(B452,товар!$A$1:$C$433,3,FALSE)</f>
        <v>Увелка</v>
      </c>
      <c r="M452" s="27">
        <f>VLOOKUP(H452,клиенты!$A$1:$G$435,5,0)</f>
        <v>44713</v>
      </c>
      <c r="N452">
        <f t="shared" si="30"/>
        <v>295</v>
      </c>
      <c r="O452" s="30">
        <f t="shared" ca="1" si="31"/>
        <v>28</v>
      </c>
      <c r="P452" t="str">
        <f>VLOOKUP(H452,клиенты!$A$2:$J$435,7,0)</f>
        <v>Украина</v>
      </c>
    </row>
    <row r="453" spans="1:16" x14ac:dyDescent="0.2">
      <c r="A453">
        <v>452</v>
      </c>
      <c r="B453">
        <v>93</v>
      </c>
      <c r="C453">
        <v>387</v>
      </c>
      <c r="D453">
        <v>2</v>
      </c>
      <c r="E453">
        <v>774</v>
      </c>
      <c r="F453" s="27">
        <v>45219</v>
      </c>
      <c r="G453" t="s">
        <v>16</v>
      </c>
      <c r="H453">
        <v>156</v>
      </c>
      <c r="I453" t="str">
        <f>VLOOKUP(B453,товар!$A$1:$C$433,2,FALSE)</f>
        <v>Чай</v>
      </c>
      <c r="J453" s="20">
        <f t="shared" si="28"/>
        <v>271.18181818181819</v>
      </c>
      <c r="K453" s="21">
        <f t="shared" si="29"/>
        <v>0.42708682534361375</v>
      </c>
      <c r="L453" t="str">
        <f>VLOOKUP(B453,товар!$A$1:$C$433,3,FALSE)</f>
        <v>Greenfield</v>
      </c>
      <c r="M453" s="27">
        <f>VLOOKUP(H453,клиенты!$A$1:$G$435,5,0)</f>
        <v>44905</v>
      </c>
      <c r="N453">
        <f t="shared" si="30"/>
        <v>314</v>
      </c>
      <c r="O453" s="30">
        <f t="shared" ca="1" si="31"/>
        <v>21</v>
      </c>
      <c r="P453" t="str">
        <f>VLOOKUP(H453,клиенты!$A$2:$J$435,7,0)</f>
        <v>Украина</v>
      </c>
    </row>
    <row r="454" spans="1:16" x14ac:dyDescent="0.2">
      <c r="A454">
        <v>453</v>
      </c>
      <c r="B454">
        <v>57</v>
      </c>
      <c r="C454">
        <v>174</v>
      </c>
      <c r="D454">
        <v>2</v>
      </c>
      <c r="E454">
        <v>348</v>
      </c>
      <c r="F454" s="27">
        <v>44973</v>
      </c>
      <c r="G454" t="s">
        <v>15</v>
      </c>
      <c r="H454">
        <v>141</v>
      </c>
      <c r="I454" t="str">
        <f>VLOOKUP(B454,товар!$A$1:$C$433,2,FALSE)</f>
        <v>Печенье</v>
      </c>
      <c r="J454" s="20">
        <f t="shared" si="28"/>
        <v>283.468085106383</v>
      </c>
      <c r="K454" s="21">
        <f t="shared" si="29"/>
        <v>-0.38617428507092999</v>
      </c>
      <c r="L454" t="str">
        <f>VLOOKUP(B454,товар!$A$1:$C$433,3,FALSE)</f>
        <v>Юбилейное</v>
      </c>
      <c r="M454" s="27">
        <f>VLOOKUP(H454,клиенты!$A$1:$G$435,5,0)</f>
        <v>44743</v>
      </c>
      <c r="N454">
        <f t="shared" si="30"/>
        <v>230</v>
      </c>
      <c r="O454" s="30">
        <f t="shared" ca="1" si="31"/>
        <v>27</v>
      </c>
      <c r="P454" t="str">
        <f>VLOOKUP(H454,клиенты!$A$2:$J$435,7,0)</f>
        <v>Россия</v>
      </c>
    </row>
    <row r="455" spans="1:16" x14ac:dyDescent="0.2">
      <c r="A455">
        <v>454</v>
      </c>
      <c r="B455">
        <v>198</v>
      </c>
      <c r="C455">
        <v>438</v>
      </c>
      <c r="D455">
        <v>4</v>
      </c>
      <c r="E455">
        <v>1752</v>
      </c>
      <c r="F455" s="27">
        <v>45312</v>
      </c>
      <c r="G455" t="s">
        <v>23</v>
      </c>
      <c r="H455">
        <v>385</v>
      </c>
      <c r="I455" t="str">
        <f>VLOOKUP(B455,товар!$A$1:$C$433,2,FALSE)</f>
        <v>Мясо</v>
      </c>
      <c r="J455" s="20">
        <f t="shared" si="28"/>
        <v>271.74545454545455</v>
      </c>
      <c r="K455" s="21">
        <f t="shared" si="29"/>
        <v>0.61180248896025691</v>
      </c>
      <c r="L455" t="str">
        <f>VLOOKUP(B455,товар!$A$1:$C$433,3,FALSE)</f>
        <v>Мираторг</v>
      </c>
      <c r="M455" s="27">
        <f>VLOOKUP(H455,клиенты!$A$1:$G$435,5,0)</f>
        <v>44753</v>
      </c>
      <c r="N455">
        <f t="shared" si="30"/>
        <v>559</v>
      </c>
      <c r="O455" s="30">
        <f t="shared" ca="1" si="31"/>
        <v>26</v>
      </c>
      <c r="P455" t="str">
        <f>VLOOKUP(H455,клиенты!$A$2:$J$435,7,0)</f>
        <v>Украина</v>
      </c>
    </row>
    <row r="456" spans="1:16" x14ac:dyDescent="0.2">
      <c r="A456">
        <v>455</v>
      </c>
      <c r="B456">
        <v>202</v>
      </c>
      <c r="C456">
        <v>308</v>
      </c>
      <c r="D456">
        <v>2</v>
      </c>
      <c r="E456">
        <v>616</v>
      </c>
      <c r="F456" s="27">
        <v>45410</v>
      </c>
      <c r="G456" t="s">
        <v>20</v>
      </c>
      <c r="H456">
        <v>182</v>
      </c>
      <c r="I456" t="str">
        <f>VLOOKUP(B456,товар!$A$1:$C$433,2,FALSE)</f>
        <v>Овощи</v>
      </c>
      <c r="J456" s="20">
        <f t="shared" si="28"/>
        <v>250.48780487804879</v>
      </c>
      <c r="K456" s="21">
        <f t="shared" si="29"/>
        <v>0.22960077896786757</v>
      </c>
      <c r="L456" t="str">
        <f>VLOOKUP(B456,товар!$A$1:$C$433,3,FALSE)</f>
        <v>Овощной ряд</v>
      </c>
      <c r="M456" s="27">
        <f>VLOOKUP(H456,клиенты!$A$1:$G$435,5,0)</f>
        <v>44856</v>
      </c>
      <c r="N456">
        <f t="shared" si="30"/>
        <v>554</v>
      </c>
      <c r="O456" s="30">
        <f t="shared" ca="1" si="31"/>
        <v>23</v>
      </c>
      <c r="P456" t="str">
        <f>VLOOKUP(H456,клиенты!$A$2:$J$435,7,0)</f>
        <v>Узбекистан</v>
      </c>
    </row>
    <row r="457" spans="1:16" x14ac:dyDescent="0.2">
      <c r="A457">
        <v>456</v>
      </c>
      <c r="B457">
        <v>427</v>
      </c>
      <c r="C457">
        <v>240</v>
      </c>
      <c r="D457">
        <v>1</v>
      </c>
      <c r="E457">
        <v>240</v>
      </c>
      <c r="F457" s="27">
        <v>45420</v>
      </c>
      <c r="G457" t="s">
        <v>10</v>
      </c>
      <c r="H457">
        <v>225</v>
      </c>
      <c r="I457" t="str">
        <f>VLOOKUP(B457,товар!$A$1:$C$433,2,FALSE)</f>
        <v>Хлеб</v>
      </c>
      <c r="J457" s="20">
        <f t="shared" si="28"/>
        <v>300.31818181818181</v>
      </c>
      <c r="K457" s="21">
        <f t="shared" si="29"/>
        <v>-0.20084758589374907</v>
      </c>
      <c r="L457" t="str">
        <f>VLOOKUP(B457,товар!$A$1:$C$433,3,FALSE)</f>
        <v>Русский Хлеб</v>
      </c>
      <c r="M457" s="27">
        <f>VLOOKUP(H457,клиенты!$A$1:$G$435,5,0)</f>
        <v>44827</v>
      </c>
      <c r="N457">
        <f t="shared" si="30"/>
        <v>593</v>
      </c>
      <c r="O457" s="30">
        <f t="shared" ca="1" si="31"/>
        <v>24</v>
      </c>
      <c r="P457" t="str">
        <f>VLOOKUP(H457,клиенты!$A$2:$J$435,7,0)</f>
        <v>Беларусь</v>
      </c>
    </row>
    <row r="458" spans="1:16" x14ac:dyDescent="0.2">
      <c r="A458">
        <v>457</v>
      </c>
      <c r="B458">
        <v>272</v>
      </c>
      <c r="C458">
        <v>67</v>
      </c>
      <c r="D458">
        <v>3</v>
      </c>
      <c r="E458">
        <v>201</v>
      </c>
      <c r="F458" s="27">
        <v>45366</v>
      </c>
      <c r="G458" t="s">
        <v>13</v>
      </c>
      <c r="H458">
        <v>151</v>
      </c>
      <c r="I458" t="str">
        <f>VLOOKUP(B458,товар!$A$1:$C$433,2,FALSE)</f>
        <v>Крупа</v>
      </c>
      <c r="J458" s="20">
        <f t="shared" si="28"/>
        <v>255.11627906976744</v>
      </c>
      <c r="K458" s="21">
        <f t="shared" si="29"/>
        <v>-0.73737465815861447</v>
      </c>
      <c r="L458" t="str">
        <f>VLOOKUP(B458,товар!$A$1:$C$433,3,FALSE)</f>
        <v>Ярмарка</v>
      </c>
      <c r="M458" s="27">
        <f>VLOOKUP(H458,клиенты!$A$1:$G$435,5,0)</f>
        <v>44923</v>
      </c>
      <c r="N458">
        <f t="shared" si="30"/>
        <v>443</v>
      </c>
      <c r="O458" s="30">
        <f t="shared" ca="1" si="31"/>
        <v>21</v>
      </c>
      <c r="P458" t="str">
        <f>VLOOKUP(H458,клиенты!$A$2:$J$435,7,0)</f>
        <v>Беларусь</v>
      </c>
    </row>
    <row r="459" spans="1:16" x14ac:dyDescent="0.2">
      <c r="A459">
        <v>458</v>
      </c>
      <c r="B459">
        <v>473</v>
      </c>
      <c r="C459">
        <v>474</v>
      </c>
      <c r="D459">
        <v>2</v>
      </c>
      <c r="E459">
        <v>948</v>
      </c>
      <c r="F459" s="27">
        <v>44976</v>
      </c>
      <c r="G459" t="s">
        <v>12</v>
      </c>
      <c r="H459">
        <v>428</v>
      </c>
      <c r="I459" t="str">
        <f>VLOOKUP(B459,товар!$A$1:$C$433,2,FALSE)</f>
        <v>Хлеб</v>
      </c>
      <c r="J459" s="20">
        <f t="shared" si="28"/>
        <v>300.31818181818181</v>
      </c>
      <c r="K459" s="21">
        <f t="shared" si="29"/>
        <v>0.57832601785984572</v>
      </c>
      <c r="L459" t="str">
        <f>VLOOKUP(B459,товар!$A$1:$C$433,3,FALSE)</f>
        <v>Хлебный Дом</v>
      </c>
      <c r="M459" s="27">
        <f>VLOOKUP(H459,клиенты!$A$1:$G$435,5,0)</f>
        <v>44848</v>
      </c>
      <c r="N459">
        <f t="shared" si="30"/>
        <v>128</v>
      </c>
      <c r="O459" s="30">
        <f t="shared" ca="1" si="31"/>
        <v>23</v>
      </c>
      <c r="P459" t="str">
        <f>VLOOKUP(H459,клиенты!$A$2:$J$435,7,0)</f>
        <v>Беларусь</v>
      </c>
    </row>
    <row r="460" spans="1:16" x14ac:dyDescent="0.2">
      <c r="A460">
        <v>459</v>
      </c>
      <c r="B460">
        <v>189</v>
      </c>
      <c r="C460">
        <v>275</v>
      </c>
      <c r="D460">
        <v>4</v>
      </c>
      <c r="E460">
        <v>1100</v>
      </c>
      <c r="F460" s="27">
        <v>45176</v>
      </c>
      <c r="G460" t="s">
        <v>22</v>
      </c>
      <c r="H460">
        <v>438</v>
      </c>
      <c r="I460" t="str">
        <f>VLOOKUP(B460,товар!$A$1:$C$433,2,FALSE)</f>
        <v>Хлеб</v>
      </c>
      <c r="J460" s="20">
        <f t="shared" si="28"/>
        <v>300.31818181818181</v>
      </c>
      <c r="K460" s="21">
        <f t="shared" si="29"/>
        <v>-8.4304525503254069E-2</v>
      </c>
      <c r="L460" t="str">
        <f>VLOOKUP(B460,товар!$A$1:$C$433,3,FALSE)</f>
        <v>Дарница</v>
      </c>
      <c r="M460" s="27">
        <f>VLOOKUP(H460,клиенты!$A$1:$G$435,5,0)</f>
        <v>44693</v>
      </c>
      <c r="N460">
        <f t="shared" si="30"/>
        <v>483</v>
      </c>
      <c r="O460" s="30">
        <f t="shared" ca="1" si="31"/>
        <v>28</v>
      </c>
      <c r="P460" t="str">
        <f>VLOOKUP(H460,клиенты!$A$2:$J$435,7,0)</f>
        <v>Узбекистан</v>
      </c>
    </row>
    <row r="461" spans="1:16" x14ac:dyDescent="0.2">
      <c r="A461">
        <v>460</v>
      </c>
      <c r="B461">
        <v>362</v>
      </c>
      <c r="C461">
        <v>358</v>
      </c>
      <c r="D461">
        <v>4</v>
      </c>
      <c r="E461">
        <v>1432</v>
      </c>
      <c r="F461" s="27">
        <v>44972</v>
      </c>
      <c r="G461" t="s">
        <v>11</v>
      </c>
      <c r="H461">
        <v>465</v>
      </c>
      <c r="I461" t="str">
        <f>VLOOKUP(B461,товар!$A$1:$C$433,2,FALSE)</f>
        <v>Хлеб</v>
      </c>
      <c r="J461" s="20">
        <f t="shared" si="28"/>
        <v>300.31818181818181</v>
      </c>
      <c r="K461" s="21">
        <f t="shared" si="29"/>
        <v>0.19206901770849094</v>
      </c>
      <c r="L461" t="str">
        <f>VLOOKUP(B461,товар!$A$1:$C$433,3,FALSE)</f>
        <v>Русский Хлеб</v>
      </c>
      <c r="M461" s="27">
        <f>VLOOKUP(H461,клиенты!$A$1:$G$435,5,0)</f>
        <v>44671</v>
      </c>
      <c r="N461">
        <f t="shared" si="30"/>
        <v>301</v>
      </c>
      <c r="O461" s="30">
        <f t="shared" ca="1" si="31"/>
        <v>29</v>
      </c>
      <c r="P461" t="str">
        <f>VLOOKUP(H461,клиенты!$A$2:$J$435,7,0)</f>
        <v>Узбекистан</v>
      </c>
    </row>
    <row r="462" spans="1:16" x14ac:dyDescent="0.2">
      <c r="A462">
        <v>461</v>
      </c>
      <c r="B462">
        <v>345</v>
      </c>
      <c r="C462">
        <v>455</v>
      </c>
      <c r="D462">
        <v>5</v>
      </c>
      <c r="E462">
        <v>2275</v>
      </c>
      <c r="F462" s="27">
        <v>45213</v>
      </c>
      <c r="G462" t="s">
        <v>11</v>
      </c>
      <c r="H462">
        <v>215</v>
      </c>
      <c r="I462" t="str">
        <f>VLOOKUP(B462,товар!$A$1:$C$433,2,FALSE)</f>
        <v>Конфеты</v>
      </c>
      <c r="J462" s="20">
        <f t="shared" si="28"/>
        <v>267.85483870967744</v>
      </c>
      <c r="K462" s="21">
        <f t="shared" si="29"/>
        <v>0.69868127897874377</v>
      </c>
      <c r="L462" t="str">
        <f>VLOOKUP(B462,товар!$A$1:$C$433,3,FALSE)</f>
        <v>Рот Фронт</v>
      </c>
      <c r="M462" s="27">
        <f>VLOOKUP(H462,клиенты!$A$1:$G$435,5,0)</f>
        <v>44799</v>
      </c>
      <c r="N462">
        <f t="shared" si="30"/>
        <v>414</v>
      </c>
      <c r="O462" s="30">
        <f t="shared" ca="1" si="31"/>
        <v>25</v>
      </c>
      <c r="P462" t="str">
        <f>VLOOKUP(H462,клиенты!$A$2:$J$435,7,0)</f>
        <v>Россия</v>
      </c>
    </row>
    <row r="463" spans="1:16" x14ac:dyDescent="0.2">
      <c r="A463">
        <v>462</v>
      </c>
      <c r="B463">
        <v>461</v>
      </c>
      <c r="C463">
        <v>443</v>
      </c>
      <c r="D463">
        <v>3</v>
      </c>
      <c r="E463">
        <v>1329</v>
      </c>
      <c r="F463" s="27">
        <v>45076</v>
      </c>
      <c r="G463" t="s">
        <v>27</v>
      </c>
      <c r="H463">
        <v>314</v>
      </c>
      <c r="I463" t="str">
        <f>VLOOKUP(B463,товар!$A$1:$C$433,2,FALSE)</f>
        <v>Фрукты</v>
      </c>
      <c r="J463" s="20">
        <f t="shared" si="28"/>
        <v>274.16279069767444</v>
      </c>
      <c r="K463" s="21">
        <f t="shared" si="29"/>
        <v>0.61582831453049436</v>
      </c>
      <c r="L463" t="str">
        <f>VLOOKUP(B463,товар!$A$1:$C$433,3,FALSE)</f>
        <v>Green Garden</v>
      </c>
      <c r="M463" s="27">
        <f>VLOOKUP(H463,клиенты!$A$1:$G$435,5,0)</f>
        <v>44899</v>
      </c>
      <c r="N463">
        <f t="shared" si="30"/>
        <v>177</v>
      </c>
      <c r="O463" s="30">
        <f t="shared" ca="1" si="31"/>
        <v>22</v>
      </c>
      <c r="P463" t="str">
        <f>VLOOKUP(H463,клиенты!$A$2:$J$435,7,0)</f>
        <v>Россия</v>
      </c>
    </row>
    <row r="464" spans="1:16" x14ac:dyDescent="0.2">
      <c r="A464">
        <v>463</v>
      </c>
      <c r="B464">
        <v>401</v>
      </c>
      <c r="C464">
        <v>464</v>
      </c>
      <c r="D464">
        <v>2</v>
      </c>
      <c r="E464">
        <v>928</v>
      </c>
      <c r="F464" s="27">
        <v>45126</v>
      </c>
      <c r="G464" t="s">
        <v>13</v>
      </c>
      <c r="H464">
        <v>15</v>
      </c>
      <c r="I464" t="str">
        <f>VLOOKUP(B464,товар!$A$1:$C$433,2,FALSE)</f>
        <v>Чай</v>
      </c>
      <c r="J464" s="20">
        <f t="shared" si="28"/>
        <v>271.18181818181819</v>
      </c>
      <c r="K464" s="21">
        <f t="shared" si="29"/>
        <v>0.7110291652698626</v>
      </c>
      <c r="L464" t="str">
        <f>VLOOKUP(B464,товар!$A$1:$C$433,3,FALSE)</f>
        <v>Greenfield</v>
      </c>
      <c r="M464" s="27">
        <f>VLOOKUP(H464,клиенты!$A$1:$G$435,5,0)</f>
        <v>44711</v>
      </c>
      <c r="N464">
        <f t="shared" si="30"/>
        <v>415</v>
      </c>
      <c r="O464" s="30">
        <f t="shared" ca="1" si="31"/>
        <v>28</v>
      </c>
      <c r="P464" t="str">
        <f>VLOOKUP(H464,клиенты!$A$2:$J$435,7,0)</f>
        <v>Украина</v>
      </c>
    </row>
    <row r="465" spans="1:16" x14ac:dyDescent="0.2">
      <c r="A465">
        <v>464</v>
      </c>
      <c r="B465">
        <v>427</v>
      </c>
      <c r="C465">
        <v>307</v>
      </c>
      <c r="D465">
        <v>5</v>
      </c>
      <c r="E465">
        <v>1535</v>
      </c>
      <c r="F465" s="27">
        <v>45102</v>
      </c>
      <c r="G465" t="s">
        <v>24</v>
      </c>
      <c r="H465">
        <v>191</v>
      </c>
      <c r="I465" t="str">
        <f>VLOOKUP(B465,товар!$A$1:$C$433,2,FALSE)</f>
        <v>Хлеб</v>
      </c>
      <c r="J465" s="20">
        <f t="shared" si="28"/>
        <v>300.31818181818181</v>
      </c>
      <c r="K465" s="21">
        <f t="shared" si="29"/>
        <v>2.2249129710912641E-2</v>
      </c>
      <c r="L465" t="str">
        <f>VLOOKUP(B465,товар!$A$1:$C$433,3,FALSE)</f>
        <v>Русский Хлеб</v>
      </c>
      <c r="M465" s="27">
        <f>VLOOKUP(H465,клиенты!$A$1:$G$435,5,0)</f>
        <v>44866</v>
      </c>
      <c r="N465">
        <f t="shared" si="30"/>
        <v>236</v>
      </c>
      <c r="O465" s="30">
        <f t="shared" ca="1" si="31"/>
        <v>23</v>
      </c>
      <c r="P465" t="str">
        <f>VLOOKUP(H465,клиенты!$A$2:$J$435,7,0)</f>
        <v>Украина</v>
      </c>
    </row>
    <row r="466" spans="1:16" x14ac:dyDescent="0.2">
      <c r="A466">
        <v>465</v>
      </c>
      <c r="B466">
        <v>129</v>
      </c>
      <c r="C466">
        <v>121</v>
      </c>
      <c r="D466">
        <v>5</v>
      </c>
      <c r="E466">
        <v>605</v>
      </c>
      <c r="F466" s="27">
        <v>45156</v>
      </c>
      <c r="G466" t="s">
        <v>24</v>
      </c>
      <c r="H466">
        <v>277</v>
      </c>
      <c r="I466" t="str">
        <f>VLOOKUP(B466,товар!$A$1:$C$433,2,FALSE)</f>
        <v>Мясо</v>
      </c>
      <c r="J466" s="20">
        <f t="shared" si="28"/>
        <v>271.74545454545455</v>
      </c>
      <c r="K466" s="21">
        <f t="shared" si="29"/>
        <v>-0.55473036263883313</v>
      </c>
      <c r="L466" t="str">
        <f>VLOOKUP(B466,товар!$A$1:$C$433,3,FALSE)</f>
        <v>Агрокомплекс</v>
      </c>
      <c r="M466" s="27">
        <f>VLOOKUP(H466,клиенты!$A$1:$G$435,5,0)</f>
        <v>44750</v>
      </c>
      <c r="N466">
        <f t="shared" si="30"/>
        <v>406</v>
      </c>
      <c r="O466" s="30">
        <f t="shared" ca="1" si="31"/>
        <v>26</v>
      </c>
      <c r="P466" t="str">
        <f>VLOOKUP(H466,клиенты!$A$2:$J$435,7,0)</f>
        <v>Россия</v>
      </c>
    </row>
    <row r="467" spans="1:16" x14ac:dyDescent="0.2">
      <c r="A467">
        <v>466</v>
      </c>
      <c r="B467">
        <v>84</v>
      </c>
      <c r="C467">
        <v>265</v>
      </c>
      <c r="D467">
        <v>2</v>
      </c>
      <c r="E467">
        <v>530</v>
      </c>
      <c r="F467" s="27">
        <v>45067</v>
      </c>
      <c r="G467" t="s">
        <v>8</v>
      </c>
      <c r="H467">
        <v>101</v>
      </c>
      <c r="I467" t="str">
        <f>VLOOKUP(B467,товар!$A$1:$C$433,2,FALSE)</f>
        <v>Кофе</v>
      </c>
      <c r="J467" s="20">
        <f t="shared" si="28"/>
        <v>249.02380952380952</v>
      </c>
      <c r="K467" s="21">
        <f t="shared" si="29"/>
        <v>6.4155272970647381E-2</v>
      </c>
      <c r="L467" t="str">
        <f>VLOOKUP(B467,товар!$A$1:$C$433,3,FALSE)</f>
        <v>Tchibo</v>
      </c>
      <c r="M467" s="27">
        <f>VLOOKUP(H467,клиенты!$A$1:$G$435,5,0)</f>
        <v>44727</v>
      </c>
      <c r="N467">
        <f t="shared" si="30"/>
        <v>340</v>
      </c>
      <c r="O467" s="30">
        <f t="shared" ca="1" si="31"/>
        <v>27</v>
      </c>
      <c r="P467" t="str">
        <f>VLOOKUP(H467,клиенты!$A$2:$J$435,7,0)</f>
        <v>Россия</v>
      </c>
    </row>
    <row r="468" spans="1:16" x14ac:dyDescent="0.2">
      <c r="A468">
        <v>467</v>
      </c>
      <c r="B468">
        <v>172</v>
      </c>
      <c r="C468">
        <v>451</v>
      </c>
      <c r="D468">
        <v>2</v>
      </c>
      <c r="E468">
        <v>902</v>
      </c>
      <c r="F468" s="27">
        <v>45217</v>
      </c>
      <c r="G468" t="s">
        <v>26</v>
      </c>
      <c r="H468">
        <v>141</v>
      </c>
      <c r="I468" t="str">
        <f>VLOOKUP(B468,товар!$A$1:$C$433,2,FALSE)</f>
        <v>Фрукты</v>
      </c>
      <c r="J468" s="20">
        <f t="shared" si="28"/>
        <v>274.16279069767444</v>
      </c>
      <c r="K468" s="21">
        <f t="shared" si="29"/>
        <v>0.64500805835948749</v>
      </c>
      <c r="L468" t="str">
        <f>VLOOKUP(B468,товар!$A$1:$C$433,3,FALSE)</f>
        <v>Green Garden</v>
      </c>
      <c r="M468" s="27">
        <f>VLOOKUP(H468,клиенты!$A$1:$G$435,5,0)</f>
        <v>44743</v>
      </c>
      <c r="N468">
        <f t="shared" si="30"/>
        <v>474</v>
      </c>
      <c r="O468" s="30">
        <f t="shared" ca="1" si="31"/>
        <v>27</v>
      </c>
      <c r="P468" t="str">
        <f>VLOOKUP(H468,клиенты!$A$2:$J$435,7,0)</f>
        <v>Россия</v>
      </c>
    </row>
    <row r="469" spans="1:16" x14ac:dyDescent="0.2">
      <c r="A469">
        <v>468</v>
      </c>
      <c r="B469">
        <v>348</v>
      </c>
      <c r="C469">
        <v>212</v>
      </c>
      <c r="D469">
        <v>5</v>
      </c>
      <c r="E469">
        <v>1060</v>
      </c>
      <c r="F469" s="27">
        <v>45231</v>
      </c>
      <c r="G469" t="s">
        <v>11</v>
      </c>
      <c r="H469">
        <v>126</v>
      </c>
      <c r="I469" t="str">
        <f>VLOOKUP(B469,товар!$A$1:$C$433,2,FALSE)</f>
        <v>Чипсы</v>
      </c>
      <c r="J469" s="20">
        <f t="shared" si="28"/>
        <v>273.72549019607845</v>
      </c>
      <c r="K469" s="21">
        <f t="shared" si="29"/>
        <v>-0.22550143266475653</v>
      </c>
      <c r="L469" t="str">
        <f>VLOOKUP(B469,товар!$A$1:$C$433,3,FALSE)</f>
        <v>Estrella</v>
      </c>
      <c r="M469" s="27">
        <f>VLOOKUP(H469,клиенты!$A$1:$G$435,5,0)</f>
        <v>44822</v>
      </c>
      <c r="N469">
        <f t="shared" si="30"/>
        <v>409</v>
      </c>
      <c r="O469" s="30">
        <f t="shared" ca="1" si="31"/>
        <v>24</v>
      </c>
      <c r="P469" t="str">
        <f>VLOOKUP(H469,клиенты!$A$2:$J$435,7,0)</f>
        <v>Узбекистан</v>
      </c>
    </row>
    <row r="470" spans="1:16" x14ac:dyDescent="0.2">
      <c r="A470">
        <v>469</v>
      </c>
      <c r="B470">
        <v>171</v>
      </c>
      <c r="C470">
        <v>336</v>
      </c>
      <c r="D470">
        <v>4</v>
      </c>
      <c r="E470">
        <v>1344</v>
      </c>
      <c r="F470" s="27">
        <v>45021</v>
      </c>
      <c r="G470" t="s">
        <v>15</v>
      </c>
      <c r="H470">
        <v>148</v>
      </c>
      <c r="I470" t="str">
        <f>VLOOKUP(B470,товар!$A$1:$C$433,2,FALSE)</f>
        <v>Чай</v>
      </c>
      <c r="J470" s="20">
        <f t="shared" si="28"/>
        <v>271.18181818181819</v>
      </c>
      <c r="K470" s="21">
        <f t="shared" si="29"/>
        <v>0.23902111967817641</v>
      </c>
      <c r="L470" t="str">
        <f>VLOOKUP(B470,товар!$A$1:$C$433,3,FALSE)</f>
        <v>Greenfield</v>
      </c>
      <c r="M470" s="27">
        <f>VLOOKUP(H470,клиенты!$A$1:$G$435,5,0)</f>
        <v>44700</v>
      </c>
      <c r="N470">
        <f t="shared" si="30"/>
        <v>321</v>
      </c>
      <c r="O470" s="30">
        <f t="shared" ca="1" si="31"/>
        <v>28</v>
      </c>
      <c r="P470" t="str">
        <f>VLOOKUP(H470,клиенты!$A$2:$J$435,7,0)</f>
        <v>Россия</v>
      </c>
    </row>
    <row r="471" spans="1:16" x14ac:dyDescent="0.2">
      <c r="A471">
        <v>470</v>
      </c>
      <c r="B471">
        <v>70</v>
      </c>
      <c r="C471">
        <v>407</v>
      </c>
      <c r="D471">
        <v>2</v>
      </c>
      <c r="E471">
        <v>814</v>
      </c>
      <c r="F471" s="27">
        <v>45197</v>
      </c>
      <c r="G471" t="s">
        <v>14</v>
      </c>
      <c r="H471">
        <v>334</v>
      </c>
      <c r="I471" t="str">
        <f>VLOOKUP(B471,товар!$A$1:$C$433,2,FALSE)</f>
        <v>Рис</v>
      </c>
      <c r="J471" s="20">
        <f t="shared" si="28"/>
        <v>258.375</v>
      </c>
      <c r="K471" s="21">
        <f t="shared" si="29"/>
        <v>0.57522980164489601</v>
      </c>
      <c r="L471" t="str">
        <f>VLOOKUP(B471,товар!$A$1:$C$433,3,FALSE)</f>
        <v>Мистраль</v>
      </c>
      <c r="M471" s="27">
        <f>VLOOKUP(H471,клиенты!$A$1:$G$435,5,0)</f>
        <v>44881</v>
      </c>
      <c r="N471">
        <f t="shared" si="30"/>
        <v>316</v>
      </c>
      <c r="O471" s="30">
        <f t="shared" ca="1" si="31"/>
        <v>22</v>
      </c>
      <c r="P471" t="str">
        <f>VLOOKUP(H471,клиенты!$A$2:$J$435,7,0)</f>
        <v>Украина</v>
      </c>
    </row>
    <row r="472" spans="1:16" x14ac:dyDescent="0.2">
      <c r="A472">
        <v>471</v>
      </c>
      <c r="B472">
        <v>476</v>
      </c>
      <c r="C472">
        <v>109</v>
      </c>
      <c r="D472">
        <v>4</v>
      </c>
      <c r="E472">
        <v>436</v>
      </c>
      <c r="F472" s="27">
        <v>45087</v>
      </c>
      <c r="G472" t="s">
        <v>14</v>
      </c>
      <c r="H472">
        <v>335</v>
      </c>
      <c r="I472" t="str">
        <f>VLOOKUP(B472,товар!$A$1:$C$433,2,FALSE)</f>
        <v>Рыба</v>
      </c>
      <c r="J472" s="20">
        <f t="shared" si="28"/>
        <v>258.5128205128205</v>
      </c>
      <c r="K472" s="21">
        <f t="shared" si="29"/>
        <v>-0.5783574687561992</v>
      </c>
      <c r="L472" t="str">
        <f>VLOOKUP(B472,товар!$A$1:$C$433,3,FALSE)</f>
        <v>Балтийский берег</v>
      </c>
      <c r="M472" s="27">
        <f>VLOOKUP(H472,клиенты!$A$1:$G$435,5,0)</f>
        <v>44619</v>
      </c>
      <c r="N472">
        <f t="shared" si="30"/>
        <v>468</v>
      </c>
      <c r="O472" s="30">
        <f t="shared" ca="1" si="31"/>
        <v>31</v>
      </c>
      <c r="P472" t="str">
        <f>VLOOKUP(H472,клиенты!$A$2:$J$435,7,0)</f>
        <v>Узбекистан</v>
      </c>
    </row>
    <row r="473" spans="1:16" x14ac:dyDescent="0.2">
      <c r="A473">
        <v>472</v>
      </c>
      <c r="B473">
        <v>49</v>
      </c>
      <c r="C473">
        <v>412</v>
      </c>
      <c r="D473">
        <v>3</v>
      </c>
      <c r="E473">
        <v>1236</v>
      </c>
      <c r="F473" s="27">
        <v>45165</v>
      </c>
      <c r="G473" t="s">
        <v>16</v>
      </c>
      <c r="H473">
        <v>370</v>
      </c>
      <c r="I473" t="str">
        <f>VLOOKUP(B473,товар!$A$1:$C$433,2,FALSE)</f>
        <v>Рис</v>
      </c>
      <c r="J473" s="20">
        <f t="shared" si="28"/>
        <v>258.375</v>
      </c>
      <c r="K473" s="21">
        <f t="shared" si="29"/>
        <v>0.59458151910982093</v>
      </c>
      <c r="L473" t="str">
        <f>VLOOKUP(B473,товар!$A$1:$C$433,3,FALSE)</f>
        <v>Агро-Альянс</v>
      </c>
      <c r="M473" s="27">
        <f>VLOOKUP(H473,клиенты!$A$1:$G$435,5,0)</f>
        <v>44726</v>
      </c>
      <c r="N473">
        <f t="shared" si="30"/>
        <v>439</v>
      </c>
      <c r="O473" s="30">
        <f t="shared" ca="1" si="31"/>
        <v>27</v>
      </c>
      <c r="P473" t="str">
        <f>VLOOKUP(H473,клиенты!$A$2:$J$435,7,0)</f>
        <v>Таджикистан</v>
      </c>
    </row>
    <row r="474" spans="1:16" x14ac:dyDescent="0.2">
      <c r="A474">
        <v>473</v>
      </c>
      <c r="B474">
        <v>7</v>
      </c>
      <c r="C474">
        <v>254</v>
      </c>
      <c r="D474">
        <v>2</v>
      </c>
      <c r="E474">
        <v>508</v>
      </c>
      <c r="F474" s="27">
        <v>45271</v>
      </c>
      <c r="G474" t="s">
        <v>13</v>
      </c>
      <c r="H474">
        <v>76</v>
      </c>
      <c r="I474" t="str">
        <f>VLOOKUP(B474,товар!$A$1:$C$433,2,FALSE)</f>
        <v>Сыр</v>
      </c>
      <c r="J474" s="20">
        <f t="shared" si="28"/>
        <v>262.63492063492066</v>
      </c>
      <c r="K474" s="21">
        <f t="shared" si="29"/>
        <v>-3.2878036987791681E-2</v>
      </c>
      <c r="L474" t="str">
        <f>VLOOKUP(B474,товар!$A$1:$C$433,3,FALSE)</f>
        <v>President</v>
      </c>
      <c r="M474" s="27">
        <f>VLOOKUP(H474,клиенты!$A$1:$G$435,5,0)</f>
        <v>44575</v>
      </c>
      <c r="N474">
        <f t="shared" si="30"/>
        <v>696</v>
      </c>
      <c r="O474" s="30">
        <f t="shared" ca="1" si="31"/>
        <v>32</v>
      </c>
      <c r="P474" t="str">
        <f>VLOOKUP(H474,клиенты!$A$2:$J$435,7,0)</f>
        <v>Беларусь</v>
      </c>
    </row>
    <row r="475" spans="1:16" x14ac:dyDescent="0.2">
      <c r="A475">
        <v>474</v>
      </c>
      <c r="B475">
        <v>180</v>
      </c>
      <c r="C475">
        <v>338</v>
      </c>
      <c r="D475">
        <v>3</v>
      </c>
      <c r="E475">
        <v>1014</v>
      </c>
      <c r="F475" s="27">
        <v>45158</v>
      </c>
      <c r="G475" t="s">
        <v>20</v>
      </c>
      <c r="H475">
        <v>25</v>
      </c>
      <c r="I475" t="str">
        <f>VLOOKUP(B475,товар!$A$1:$C$433,2,FALSE)</f>
        <v>Чипсы</v>
      </c>
      <c r="J475" s="20">
        <f t="shared" si="28"/>
        <v>273.72549019607845</v>
      </c>
      <c r="K475" s="21">
        <f t="shared" si="29"/>
        <v>0.2348137535816619</v>
      </c>
      <c r="L475" t="str">
        <f>VLOOKUP(B475,товар!$A$1:$C$433,3,FALSE)</f>
        <v>Русская картошка</v>
      </c>
      <c r="M475" s="27">
        <f>VLOOKUP(H475,клиенты!$A$1:$G$435,5,0)</f>
        <v>44582</v>
      </c>
      <c r="N475">
        <f t="shared" si="30"/>
        <v>576</v>
      </c>
      <c r="O475" s="30">
        <f t="shared" ca="1" si="31"/>
        <v>32</v>
      </c>
      <c r="P475" t="str">
        <f>VLOOKUP(H475,клиенты!$A$2:$J$435,7,0)</f>
        <v>Таджикистан</v>
      </c>
    </row>
    <row r="476" spans="1:16" x14ac:dyDescent="0.2">
      <c r="A476">
        <v>475</v>
      </c>
      <c r="B476">
        <v>194</v>
      </c>
      <c r="C476">
        <v>268</v>
      </c>
      <c r="D476">
        <v>5</v>
      </c>
      <c r="E476">
        <v>1340</v>
      </c>
      <c r="F476" s="27">
        <v>45408</v>
      </c>
      <c r="G476" t="s">
        <v>24</v>
      </c>
      <c r="H476">
        <v>80</v>
      </c>
      <c r="I476" t="str">
        <f>VLOOKUP(B476,товар!$A$1:$C$433,2,FALSE)</f>
        <v>Соль</v>
      </c>
      <c r="J476" s="20">
        <f t="shared" si="28"/>
        <v>264.8679245283019</v>
      </c>
      <c r="K476" s="21">
        <f t="shared" si="29"/>
        <v>1.1825046302892162E-2</v>
      </c>
      <c r="L476" t="str">
        <f>VLOOKUP(B476,товар!$A$1:$C$433,3,FALSE)</f>
        <v>Салта</v>
      </c>
      <c r="M476" s="27">
        <f>VLOOKUP(H476,клиенты!$A$1:$G$435,5,0)</f>
        <v>44623</v>
      </c>
      <c r="N476">
        <f t="shared" si="30"/>
        <v>785</v>
      </c>
      <c r="O476" s="30">
        <f t="shared" ca="1" si="31"/>
        <v>31</v>
      </c>
      <c r="P476" t="str">
        <f>VLOOKUP(H476,клиенты!$A$2:$J$435,7,0)</f>
        <v>Беларусь</v>
      </c>
    </row>
    <row r="477" spans="1:16" x14ac:dyDescent="0.2">
      <c r="A477">
        <v>476</v>
      </c>
      <c r="B477">
        <v>312</v>
      </c>
      <c r="C477">
        <v>223</v>
      </c>
      <c r="D477">
        <v>2</v>
      </c>
      <c r="E477">
        <v>446</v>
      </c>
      <c r="F477" s="27">
        <v>44991</v>
      </c>
      <c r="G477" t="s">
        <v>12</v>
      </c>
      <c r="H477">
        <v>276</v>
      </c>
      <c r="I477" t="str">
        <f>VLOOKUP(B477,товар!$A$1:$C$433,2,FALSE)</f>
        <v>Хлеб</v>
      </c>
      <c r="J477" s="20">
        <f t="shared" si="28"/>
        <v>300.31818181818181</v>
      </c>
      <c r="K477" s="21">
        <f t="shared" si="29"/>
        <v>-0.2574542152262751</v>
      </c>
      <c r="L477" t="str">
        <f>VLOOKUP(B477,товар!$A$1:$C$433,3,FALSE)</f>
        <v>Каравай</v>
      </c>
      <c r="M477" s="27">
        <f>VLOOKUP(H477,клиенты!$A$1:$G$435,5,0)</f>
        <v>44632</v>
      </c>
      <c r="N477">
        <f t="shared" si="30"/>
        <v>359</v>
      </c>
      <c r="O477" s="30">
        <f t="shared" ca="1" si="31"/>
        <v>30</v>
      </c>
      <c r="P477" t="str">
        <f>VLOOKUP(H477,клиенты!$A$2:$J$435,7,0)</f>
        <v>Таджикистан</v>
      </c>
    </row>
    <row r="478" spans="1:16" x14ac:dyDescent="0.2">
      <c r="A478">
        <v>477</v>
      </c>
      <c r="B478">
        <v>235</v>
      </c>
      <c r="C478">
        <v>455</v>
      </c>
      <c r="D478">
        <v>5</v>
      </c>
      <c r="E478">
        <v>2275</v>
      </c>
      <c r="F478" s="27">
        <v>45038</v>
      </c>
      <c r="G478" t="s">
        <v>25</v>
      </c>
      <c r="H478">
        <v>71</v>
      </c>
      <c r="I478" t="str">
        <f>VLOOKUP(B478,товар!$A$1:$C$433,2,FALSE)</f>
        <v>Хлеб</v>
      </c>
      <c r="J478" s="20">
        <f t="shared" si="28"/>
        <v>300.31818181818181</v>
      </c>
      <c r="K478" s="21">
        <f t="shared" si="29"/>
        <v>0.51505978507643402</v>
      </c>
      <c r="L478" t="str">
        <f>VLOOKUP(B478,товар!$A$1:$C$433,3,FALSE)</f>
        <v>Русский Хлеб</v>
      </c>
      <c r="M478" s="27">
        <f>VLOOKUP(H478,клиенты!$A$1:$G$435,5,0)</f>
        <v>44762</v>
      </c>
      <c r="N478">
        <f t="shared" si="30"/>
        <v>276</v>
      </c>
      <c r="O478" s="30">
        <f t="shared" ca="1" si="31"/>
        <v>26</v>
      </c>
      <c r="P478" t="str">
        <f>VLOOKUP(H478,клиенты!$A$2:$J$435,7,0)</f>
        <v>Украина</v>
      </c>
    </row>
    <row r="479" spans="1:16" x14ac:dyDescent="0.2">
      <c r="A479">
        <v>478</v>
      </c>
      <c r="B479">
        <v>399</v>
      </c>
      <c r="C479">
        <v>379</v>
      </c>
      <c r="D479">
        <v>1</v>
      </c>
      <c r="E479">
        <v>379</v>
      </c>
      <c r="F479" s="27">
        <v>45188</v>
      </c>
      <c r="G479" t="s">
        <v>18</v>
      </c>
      <c r="H479">
        <v>12</v>
      </c>
      <c r="I479" t="str">
        <f>VLOOKUP(B479,товар!$A$1:$C$433,2,FALSE)</f>
        <v>Хлеб</v>
      </c>
      <c r="J479" s="20">
        <f t="shared" si="28"/>
        <v>300.31818181818181</v>
      </c>
      <c r="K479" s="21">
        <f t="shared" si="29"/>
        <v>0.26199485394278788</v>
      </c>
      <c r="L479" t="str">
        <f>VLOOKUP(B479,товар!$A$1:$C$433,3,FALSE)</f>
        <v>Хлебный Дом</v>
      </c>
      <c r="M479" s="27">
        <f>VLOOKUP(H479,клиенты!$A$1:$G$435,5,0)</f>
        <v>44842</v>
      </c>
      <c r="N479">
        <f t="shared" si="30"/>
        <v>346</v>
      </c>
      <c r="O479" s="30">
        <f t="shared" ca="1" si="31"/>
        <v>23</v>
      </c>
      <c r="P479" t="str">
        <f>VLOOKUP(H479,клиенты!$A$2:$J$435,7,0)</f>
        <v>Беларусь</v>
      </c>
    </row>
    <row r="480" spans="1:16" x14ac:dyDescent="0.2">
      <c r="A480">
        <v>479</v>
      </c>
      <c r="B480">
        <v>494</v>
      </c>
      <c r="C480">
        <v>216</v>
      </c>
      <c r="D480">
        <v>3</v>
      </c>
      <c r="E480">
        <v>648</v>
      </c>
      <c r="F480" s="27">
        <v>45009</v>
      </c>
      <c r="G480" t="s">
        <v>25</v>
      </c>
      <c r="H480">
        <v>9</v>
      </c>
      <c r="I480" t="str">
        <f>VLOOKUP(B480,товар!$A$1:$C$433,2,FALSE)</f>
        <v>Сыр</v>
      </c>
      <c r="J480" s="20">
        <f t="shared" si="28"/>
        <v>262.63492063492066</v>
      </c>
      <c r="K480" s="21">
        <f t="shared" si="29"/>
        <v>-0.17756557476127166</v>
      </c>
      <c r="L480" t="str">
        <f>VLOOKUP(B480,товар!$A$1:$C$433,3,FALSE)</f>
        <v>Сырная долина</v>
      </c>
      <c r="M480" s="27">
        <f>VLOOKUP(H480,клиенты!$A$1:$G$435,5,0)</f>
        <v>44900</v>
      </c>
      <c r="N480">
        <f t="shared" si="30"/>
        <v>109</v>
      </c>
      <c r="O480" s="30">
        <f t="shared" ca="1" si="31"/>
        <v>22</v>
      </c>
      <c r="P480" t="str">
        <f>VLOOKUP(H480,клиенты!$A$2:$J$435,7,0)</f>
        <v>Таджикистан</v>
      </c>
    </row>
    <row r="481" spans="1:16" x14ac:dyDescent="0.2">
      <c r="A481">
        <v>480</v>
      </c>
      <c r="B481">
        <v>458</v>
      </c>
      <c r="C481">
        <v>469</v>
      </c>
      <c r="D481">
        <v>4</v>
      </c>
      <c r="E481">
        <v>1876</v>
      </c>
      <c r="F481" s="27">
        <v>45411</v>
      </c>
      <c r="G481" t="s">
        <v>20</v>
      </c>
      <c r="H481">
        <v>51</v>
      </c>
      <c r="I481" t="str">
        <f>VLOOKUP(B481,товар!$A$1:$C$433,2,FALSE)</f>
        <v>Макароны</v>
      </c>
      <c r="J481" s="20">
        <f t="shared" si="28"/>
        <v>265.47674418604652</v>
      </c>
      <c r="K481" s="21">
        <f t="shared" si="29"/>
        <v>0.76663308659279039</v>
      </c>
      <c r="L481" t="str">
        <f>VLOOKUP(B481,товар!$A$1:$C$433,3,FALSE)</f>
        <v>Борилла</v>
      </c>
      <c r="M481" s="27">
        <f>VLOOKUP(H481,клиенты!$A$1:$G$435,5,0)</f>
        <v>44605</v>
      </c>
      <c r="N481">
        <f t="shared" si="30"/>
        <v>806</v>
      </c>
      <c r="O481" s="30">
        <f t="shared" ca="1" si="31"/>
        <v>31</v>
      </c>
      <c r="P481" t="str">
        <f>VLOOKUP(H481,клиенты!$A$2:$J$435,7,0)</f>
        <v>Узбекистан</v>
      </c>
    </row>
    <row r="482" spans="1:16" x14ac:dyDescent="0.2">
      <c r="A482">
        <v>481</v>
      </c>
      <c r="B482">
        <v>193</v>
      </c>
      <c r="C482">
        <v>94</v>
      </c>
      <c r="D482">
        <v>3</v>
      </c>
      <c r="E482">
        <v>282</v>
      </c>
      <c r="F482" s="27">
        <v>45106</v>
      </c>
      <c r="G482" t="s">
        <v>10</v>
      </c>
      <c r="H482">
        <v>370</v>
      </c>
      <c r="I482" t="str">
        <f>VLOOKUP(B482,товар!$A$1:$C$433,2,FALSE)</f>
        <v>Соль</v>
      </c>
      <c r="J482" s="20">
        <f t="shared" si="28"/>
        <v>264.8679245283019</v>
      </c>
      <c r="K482" s="21">
        <f t="shared" si="29"/>
        <v>-0.64510614047585135</v>
      </c>
      <c r="L482" t="str">
        <f>VLOOKUP(B482,товар!$A$1:$C$433,3,FALSE)</f>
        <v>Салта</v>
      </c>
      <c r="M482" s="27">
        <f>VLOOKUP(H482,клиенты!$A$1:$G$435,5,0)</f>
        <v>44726</v>
      </c>
      <c r="N482">
        <f t="shared" si="30"/>
        <v>380</v>
      </c>
      <c r="O482" s="30">
        <f t="shared" ca="1" si="31"/>
        <v>27</v>
      </c>
      <c r="P482" t="str">
        <f>VLOOKUP(H482,клиенты!$A$2:$J$435,7,0)</f>
        <v>Таджикистан</v>
      </c>
    </row>
    <row r="483" spans="1:16" x14ac:dyDescent="0.2">
      <c r="A483">
        <v>482</v>
      </c>
      <c r="B483">
        <v>450</v>
      </c>
      <c r="C483">
        <v>494</v>
      </c>
      <c r="D483">
        <v>4</v>
      </c>
      <c r="E483">
        <v>1976</v>
      </c>
      <c r="F483" s="27">
        <v>45004</v>
      </c>
      <c r="G483" t="s">
        <v>23</v>
      </c>
      <c r="H483">
        <v>17</v>
      </c>
      <c r="I483" t="str">
        <f>VLOOKUP(B483,товар!$A$1:$C$433,2,FALSE)</f>
        <v>Хлеб</v>
      </c>
      <c r="J483" s="20">
        <f t="shared" si="28"/>
        <v>300.31818181818181</v>
      </c>
      <c r="K483" s="21">
        <f t="shared" si="29"/>
        <v>0.64492205236869982</v>
      </c>
      <c r="L483" t="str">
        <f>VLOOKUP(B483,товар!$A$1:$C$433,3,FALSE)</f>
        <v>Хлебный Дом</v>
      </c>
      <c r="M483" s="27">
        <f>VLOOKUP(H483,клиенты!$A$1:$G$435,5,0)</f>
        <v>44877</v>
      </c>
      <c r="N483">
        <f t="shared" si="30"/>
        <v>127</v>
      </c>
      <c r="O483" s="30">
        <f t="shared" ca="1" si="31"/>
        <v>22</v>
      </c>
      <c r="P483" t="str">
        <f>VLOOKUP(H483,клиенты!$A$2:$J$435,7,0)</f>
        <v>Таджикистан</v>
      </c>
    </row>
    <row r="484" spans="1:16" x14ac:dyDescent="0.2">
      <c r="A484">
        <v>483</v>
      </c>
      <c r="B484">
        <v>334</v>
      </c>
      <c r="C484">
        <v>309</v>
      </c>
      <c r="D484">
        <v>5</v>
      </c>
      <c r="E484">
        <v>1545</v>
      </c>
      <c r="F484" s="27">
        <v>45003</v>
      </c>
      <c r="G484" t="s">
        <v>15</v>
      </c>
      <c r="H484">
        <v>39</v>
      </c>
      <c r="I484" t="str">
        <f>VLOOKUP(B484,товар!$A$1:$C$433,2,FALSE)</f>
        <v>Молоко</v>
      </c>
      <c r="J484" s="20">
        <f t="shared" si="28"/>
        <v>294.95238095238096</v>
      </c>
      <c r="K484" s="21">
        <f t="shared" si="29"/>
        <v>4.7626735550532651E-2</v>
      </c>
      <c r="L484" t="str">
        <f>VLOOKUP(B484,товар!$A$1:$C$433,3,FALSE)</f>
        <v>Домик в деревне</v>
      </c>
      <c r="M484" s="27">
        <f>VLOOKUP(H484,клиенты!$A$1:$G$435,5,0)</f>
        <v>44653</v>
      </c>
      <c r="N484">
        <f t="shared" si="30"/>
        <v>350</v>
      </c>
      <c r="O484" s="30">
        <f t="shared" ca="1" si="31"/>
        <v>30</v>
      </c>
      <c r="P484" t="str">
        <f>VLOOKUP(H484,клиенты!$A$2:$J$435,7,0)</f>
        <v>Беларусь</v>
      </c>
    </row>
    <row r="485" spans="1:16" x14ac:dyDescent="0.2">
      <c r="A485">
        <v>484</v>
      </c>
      <c r="B485">
        <v>115</v>
      </c>
      <c r="C485">
        <v>118</v>
      </c>
      <c r="D485">
        <v>1</v>
      </c>
      <c r="E485">
        <v>118</v>
      </c>
      <c r="F485" s="27">
        <v>45327</v>
      </c>
      <c r="G485" t="s">
        <v>9</v>
      </c>
      <c r="H485">
        <v>481</v>
      </c>
      <c r="I485" t="str">
        <f>VLOOKUP(B485,товар!$A$1:$C$433,2,FALSE)</f>
        <v>Сыр</v>
      </c>
      <c r="J485" s="20">
        <f t="shared" si="28"/>
        <v>262.63492063492066</v>
      </c>
      <c r="K485" s="21">
        <f t="shared" si="29"/>
        <v>-0.55070711954550955</v>
      </c>
      <c r="L485" t="str">
        <f>VLOOKUP(B485,товар!$A$1:$C$433,3,FALSE)</f>
        <v>President</v>
      </c>
      <c r="M485" s="27">
        <f>VLOOKUP(H485,клиенты!$A$1:$G$435,5,0)</f>
        <v>44756</v>
      </c>
      <c r="N485">
        <f t="shared" si="30"/>
        <v>571</v>
      </c>
      <c r="O485" s="30">
        <f t="shared" ca="1" si="31"/>
        <v>26</v>
      </c>
      <c r="P485" t="str">
        <f>VLOOKUP(H485,клиенты!$A$2:$J$435,7,0)</f>
        <v>Беларусь</v>
      </c>
    </row>
    <row r="486" spans="1:16" x14ac:dyDescent="0.2">
      <c r="A486">
        <v>485</v>
      </c>
      <c r="B486">
        <v>163</v>
      </c>
      <c r="C486">
        <v>344</v>
      </c>
      <c r="D486">
        <v>1</v>
      </c>
      <c r="E486">
        <v>344</v>
      </c>
      <c r="F486" s="27">
        <v>45188</v>
      </c>
      <c r="G486" t="s">
        <v>10</v>
      </c>
      <c r="H486">
        <v>363</v>
      </c>
      <c r="I486" t="str">
        <f>VLOOKUP(B486,товар!$A$1:$C$433,2,FALSE)</f>
        <v>Соль</v>
      </c>
      <c r="J486" s="20">
        <f t="shared" si="28"/>
        <v>264.8679245283019</v>
      </c>
      <c r="K486" s="21">
        <f t="shared" si="29"/>
        <v>0.298760507194757</v>
      </c>
      <c r="L486" t="str">
        <f>VLOOKUP(B486,товар!$A$1:$C$433,3,FALSE)</f>
        <v>Экстра</v>
      </c>
      <c r="M486" s="27">
        <f>VLOOKUP(H486,клиенты!$A$1:$G$435,5,0)</f>
        <v>44675</v>
      </c>
      <c r="N486">
        <f t="shared" si="30"/>
        <v>513</v>
      </c>
      <c r="O486" s="30">
        <f t="shared" ca="1" si="31"/>
        <v>29</v>
      </c>
      <c r="P486" t="str">
        <f>VLOOKUP(H486,клиенты!$A$2:$J$435,7,0)</f>
        <v>Узбекистан</v>
      </c>
    </row>
    <row r="487" spans="1:16" x14ac:dyDescent="0.2">
      <c r="A487">
        <v>486</v>
      </c>
      <c r="B487">
        <v>321</v>
      </c>
      <c r="C487">
        <v>322</v>
      </c>
      <c r="D487">
        <v>3</v>
      </c>
      <c r="E487">
        <v>966</v>
      </c>
      <c r="F487" s="27">
        <v>45094</v>
      </c>
      <c r="G487" t="s">
        <v>14</v>
      </c>
      <c r="H487">
        <v>328</v>
      </c>
      <c r="I487" t="str">
        <f>VLOOKUP(B487,товар!$A$1:$C$433,2,FALSE)</f>
        <v>Мясо</v>
      </c>
      <c r="J487" s="20">
        <f t="shared" si="28"/>
        <v>271.74545454545455</v>
      </c>
      <c r="K487" s="21">
        <f t="shared" si="29"/>
        <v>0.18493242339087379</v>
      </c>
      <c r="L487" t="str">
        <f>VLOOKUP(B487,товар!$A$1:$C$433,3,FALSE)</f>
        <v>Сава</v>
      </c>
      <c r="M487" s="27">
        <f>VLOOKUP(H487,клиенты!$A$1:$G$435,5,0)</f>
        <v>44568</v>
      </c>
      <c r="N487">
        <f t="shared" si="30"/>
        <v>526</v>
      </c>
      <c r="O487" s="30">
        <f t="shared" ca="1" si="31"/>
        <v>32</v>
      </c>
      <c r="P487" t="str">
        <f>VLOOKUP(H487,клиенты!$A$2:$J$435,7,0)</f>
        <v>Россия</v>
      </c>
    </row>
    <row r="488" spans="1:16" x14ac:dyDescent="0.2">
      <c r="A488">
        <v>487</v>
      </c>
      <c r="B488">
        <v>129</v>
      </c>
      <c r="C488">
        <v>328</v>
      </c>
      <c r="D488">
        <v>4</v>
      </c>
      <c r="E488">
        <v>1312</v>
      </c>
      <c r="F488" s="27">
        <v>45304</v>
      </c>
      <c r="G488" t="s">
        <v>11</v>
      </c>
      <c r="H488">
        <v>127</v>
      </c>
      <c r="I488" t="str">
        <f>VLOOKUP(B488,товар!$A$1:$C$433,2,FALSE)</f>
        <v>Мясо</v>
      </c>
      <c r="J488" s="20">
        <f t="shared" si="28"/>
        <v>271.74545454545455</v>
      </c>
      <c r="K488" s="21">
        <f t="shared" si="29"/>
        <v>0.20701190954101434</v>
      </c>
      <c r="L488" t="str">
        <f>VLOOKUP(B488,товар!$A$1:$C$433,3,FALSE)</f>
        <v>Агрокомплекс</v>
      </c>
      <c r="M488" s="27">
        <f>VLOOKUP(H488,клиенты!$A$1:$G$435,5,0)</f>
        <v>44914</v>
      </c>
      <c r="N488">
        <f t="shared" si="30"/>
        <v>390</v>
      </c>
      <c r="O488" s="30">
        <f t="shared" ca="1" si="31"/>
        <v>21</v>
      </c>
      <c r="P488" t="str">
        <f>VLOOKUP(H488,клиенты!$A$2:$J$435,7,0)</f>
        <v>Украина</v>
      </c>
    </row>
    <row r="489" spans="1:16" x14ac:dyDescent="0.2">
      <c r="A489">
        <v>488</v>
      </c>
      <c r="B489">
        <v>12</v>
      </c>
      <c r="C489">
        <v>357</v>
      </c>
      <c r="D489">
        <v>1</v>
      </c>
      <c r="E489">
        <v>357</v>
      </c>
      <c r="F489" s="27">
        <v>45369</v>
      </c>
      <c r="G489" t="s">
        <v>10</v>
      </c>
      <c r="H489">
        <v>221</v>
      </c>
      <c r="I489" t="str">
        <f>VLOOKUP(B489,товар!$A$1:$C$433,2,FALSE)</f>
        <v>Макароны</v>
      </c>
      <c r="J489" s="20">
        <f t="shared" si="28"/>
        <v>265.47674418604652</v>
      </c>
      <c r="K489" s="21">
        <f t="shared" si="29"/>
        <v>0.34475055845122848</v>
      </c>
      <c r="L489" t="str">
        <f>VLOOKUP(B489,товар!$A$1:$C$433,3,FALSE)</f>
        <v>Макфа</v>
      </c>
      <c r="M489" s="27">
        <f>VLOOKUP(H489,клиенты!$A$1:$G$435,5,0)</f>
        <v>44820</v>
      </c>
      <c r="N489">
        <f t="shared" si="30"/>
        <v>549</v>
      </c>
      <c r="O489" s="30">
        <f t="shared" ca="1" si="31"/>
        <v>24</v>
      </c>
      <c r="P489" t="str">
        <f>VLOOKUP(H489,клиенты!$A$2:$J$435,7,0)</f>
        <v>Таджикистан</v>
      </c>
    </row>
    <row r="490" spans="1:16" x14ac:dyDescent="0.2">
      <c r="A490">
        <v>489</v>
      </c>
      <c r="B490">
        <v>104</v>
      </c>
      <c r="C490">
        <v>276</v>
      </c>
      <c r="D490">
        <v>2</v>
      </c>
      <c r="E490">
        <v>552</v>
      </c>
      <c r="F490" s="27">
        <v>45372</v>
      </c>
      <c r="G490" t="s">
        <v>14</v>
      </c>
      <c r="H490">
        <v>134</v>
      </c>
      <c r="I490" t="str">
        <f>VLOOKUP(B490,товар!$A$1:$C$433,2,FALSE)</f>
        <v>Йогурт</v>
      </c>
      <c r="J490" s="20">
        <f t="shared" si="28"/>
        <v>263.25423728813558</v>
      </c>
      <c r="K490" s="21">
        <f t="shared" si="29"/>
        <v>4.841617306206536E-2</v>
      </c>
      <c r="L490" t="str">
        <f>VLOOKUP(B490,товар!$A$1:$C$433,3,FALSE)</f>
        <v>Ростагроэкспорт</v>
      </c>
      <c r="M490" s="27">
        <f>VLOOKUP(H490,клиенты!$A$1:$G$435,5,0)</f>
        <v>44753</v>
      </c>
      <c r="N490">
        <f t="shared" si="30"/>
        <v>619</v>
      </c>
      <c r="O490" s="30">
        <f t="shared" ca="1" si="31"/>
        <v>26</v>
      </c>
      <c r="P490" t="str">
        <f>VLOOKUP(H490,клиенты!$A$2:$J$435,7,0)</f>
        <v>Россия</v>
      </c>
    </row>
    <row r="491" spans="1:16" x14ac:dyDescent="0.2">
      <c r="A491">
        <v>490</v>
      </c>
      <c r="B491">
        <v>61</v>
      </c>
      <c r="C491">
        <v>170</v>
      </c>
      <c r="D491">
        <v>2</v>
      </c>
      <c r="E491">
        <v>340</v>
      </c>
      <c r="F491" s="27">
        <v>45292</v>
      </c>
      <c r="G491" t="s">
        <v>11</v>
      </c>
      <c r="H491">
        <v>374</v>
      </c>
      <c r="I491" t="str">
        <f>VLOOKUP(B491,товар!$A$1:$C$433,2,FALSE)</f>
        <v>Йогурт</v>
      </c>
      <c r="J491" s="20">
        <f t="shared" si="28"/>
        <v>263.25423728813558</v>
      </c>
      <c r="K491" s="21">
        <f t="shared" si="29"/>
        <v>-0.35423641514293069</v>
      </c>
      <c r="L491" t="str">
        <f>VLOOKUP(B491,товар!$A$1:$C$433,3,FALSE)</f>
        <v>Эрманн</v>
      </c>
      <c r="M491" s="27">
        <f>VLOOKUP(H491,клиенты!$A$1:$G$435,5,0)</f>
        <v>44582</v>
      </c>
      <c r="N491">
        <f t="shared" si="30"/>
        <v>710</v>
      </c>
      <c r="O491" s="30">
        <f t="shared" ca="1" si="31"/>
        <v>32</v>
      </c>
      <c r="P491" t="str">
        <f>VLOOKUP(H491,клиенты!$A$2:$J$435,7,0)</f>
        <v>Украина</v>
      </c>
    </row>
    <row r="492" spans="1:16" x14ac:dyDescent="0.2">
      <c r="A492">
        <v>491</v>
      </c>
      <c r="B492">
        <v>202</v>
      </c>
      <c r="C492">
        <v>89</v>
      </c>
      <c r="D492">
        <v>1</v>
      </c>
      <c r="E492">
        <v>89</v>
      </c>
      <c r="F492" s="27">
        <v>45389</v>
      </c>
      <c r="G492" t="s">
        <v>8</v>
      </c>
      <c r="H492">
        <v>441</v>
      </c>
      <c r="I492" t="str">
        <f>VLOOKUP(B492,товар!$A$1:$C$433,2,FALSE)</f>
        <v>Овощи</v>
      </c>
      <c r="J492" s="20">
        <f t="shared" si="28"/>
        <v>250.48780487804879</v>
      </c>
      <c r="K492" s="21">
        <f t="shared" si="29"/>
        <v>-0.64469328140214222</v>
      </c>
      <c r="L492" t="str">
        <f>VLOOKUP(B492,товар!$A$1:$C$433,3,FALSE)</f>
        <v>Овощной ряд</v>
      </c>
      <c r="M492" s="27">
        <f>VLOOKUP(H492,клиенты!$A$1:$G$435,5,0)</f>
        <v>44867</v>
      </c>
      <c r="N492">
        <f t="shared" si="30"/>
        <v>522</v>
      </c>
      <c r="O492" s="30">
        <f t="shared" ca="1" si="31"/>
        <v>23</v>
      </c>
      <c r="P492" t="str">
        <f>VLOOKUP(H492,клиенты!$A$2:$J$435,7,0)</f>
        <v>Узбекистан</v>
      </c>
    </row>
    <row r="493" spans="1:16" x14ac:dyDescent="0.2">
      <c r="A493">
        <v>492</v>
      </c>
      <c r="B493">
        <v>464</v>
      </c>
      <c r="C493">
        <v>134</v>
      </c>
      <c r="D493">
        <v>1</v>
      </c>
      <c r="E493">
        <v>134</v>
      </c>
      <c r="F493" s="27">
        <v>45078</v>
      </c>
      <c r="G493" t="s">
        <v>8</v>
      </c>
      <c r="H493">
        <v>220</v>
      </c>
      <c r="I493" t="str">
        <f>VLOOKUP(B493,товар!$A$1:$C$433,2,FALSE)</f>
        <v>Сыр</v>
      </c>
      <c r="J493" s="20">
        <f t="shared" si="28"/>
        <v>262.63492063492066</v>
      </c>
      <c r="K493" s="21">
        <f t="shared" si="29"/>
        <v>-0.48978605100930739</v>
      </c>
      <c r="L493" t="str">
        <f>VLOOKUP(B493,товар!$A$1:$C$433,3,FALSE)</f>
        <v>Сырная долина</v>
      </c>
      <c r="M493" s="27">
        <f>VLOOKUP(H493,клиенты!$A$1:$G$435,5,0)</f>
        <v>44570</v>
      </c>
      <c r="N493">
        <f t="shared" si="30"/>
        <v>508</v>
      </c>
      <c r="O493" s="30">
        <f t="shared" ca="1" si="31"/>
        <v>32</v>
      </c>
      <c r="P493" t="str">
        <f>VLOOKUP(H493,клиенты!$A$2:$J$435,7,0)</f>
        <v>Украина</v>
      </c>
    </row>
    <row r="494" spans="1:16" x14ac:dyDescent="0.2">
      <c r="A494">
        <v>493</v>
      </c>
      <c r="B494">
        <v>335</v>
      </c>
      <c r="C494">
        <v>436</v>
      </c>
      <c r="D494">
        <v>1</v>
      </c>
      <c r="E494">
        <v>436</v>
      </c>
      <c r="F494" s="27">
        <v>45407</v>
      </c>
      <c r="G494" t="s">
        <v>14</v>
      </c>
      <c r="H494">
        <v>235</v>
      </c>
      <c r="I494" t="str">
        <f>VLOOKUP(B494,товар!$A$1:$C$433,2,FALSE)</f>
        <v>Хлеб</v>
      </c>
      <c r="J494" s="20">
        <f t="shared" si="28"/>
        <v>300.31818181818181</v>
      </c>
      <c r="K494" s="21">
        <f t="shared" si="29"/>
        <v>0.45179355229302254</v>
      </c>
      <c r="L494" t="str">
        <f>VLOOKUP(B494,товар!$A$1:$C$433,3,FALSE)</f>
        <v>Каравай</v>
      </c>
      <c r="M494" s="27">
        <f>VLOOKUP(H494,клиенты!$A$1:$G$435,5,0)</f>
        <v>44635</v>
      </c>
      <c r="N494">
        <f t="shared" si="30"/>
        <v>772</v>
      </c>
      <c r="O494" s="30">
        <f t="shared" ca="1" si="31"/>
        <v>30</v>
      </c>
      <c r="P494" t="str">
        <f>VLOOKUP(H494,клиенты!$A$2:$J$435,7,0)</f>
        <v>Узбекистан</v>
      </c>
    </row>
    <row r="495" spans="1:16" x14ac:dyDescent="0.2">
      <c r="A495">
        <v>494</v>
      </c>
      <c r="B495">
        <v>15</v>
      </c>
      <c r="C495">
        <v>318</v>
      </c>
      <c r="D495">
        <v>5</v>
      </c>
      <c r="E495">
        <v>1590</v>
      </c>
      <c r="F495" s="27">
        <v>44982</v>
      </c>
      <c r="G495" t="s">
        <v>26</v>
      </c>
      <c r="H495">
        <v>323</v>
      </c>
      <c r="I495" t="str">
        <f>VLOOKUP(B495,товар!$A$1:$C$433,2,FALSE)</f>
        <v>Сахар</v>
      </c>
      <c r="J495" s="20">
        <f t="shared" si="28"/>
        <v>252.76271186440678</v>
      </c>
      <c r="K495" s="21">
        <f t="shared" si="29"/>
        <v>0.25809696238181457</v>
      </c>
      <c r="L495" t="str">
        <f>VLOOKUP(B495,товар!$A$1:$C$433,3,FALSE)</f>
        <v>Агросахар</v>
      </c>
      <c r="M495" s="27">
        <f>VLOOKUP(H495,клиенты!$A$1:$G$435,5,0)</f>
        <v>44821</v>
      </c>
      <c r="N495">
        <f t="shared" si="30"/>
        <v>161</v>
      </c>
      <c r="O495" s="30">
        <f t="shared" ca="1" si="31"/>
        <v>24</v>
      </c>
      <c r="P495" t="str">
        <f>VLOOKUP(H495,клиенты!$A$2:$J$435,7,0)</f>
        <v>Таджикистан</v>
      </c>
    </row>
    <row r="496" spans="1:16" x14ac:dyDescent="0.2">
      <c r="A496">
        <v>495</v>
      </c>
      <c r="B496">
        <v>441</v>
      </c>
      <c r="C496">
        <v>183</v>
      </c>
      <c r="D496">
        <v>1</v>
      </c>
      <c r="E496">
        <v>183</v>
      </c>
      <c r="F496" s="27">
        <v>45235</v>
      </c>
      <c r="G496" t="s">
        <v>14</v>
      </c>
      <c r="H496">
        <v>296</v>
      </c>
      <c r="I496" t="str">
        <f>VLOOKUP(B496,товар!$A$1:$C$433,2,FALSE)</f>
        <v>Чай</v>
      </c>
      <c r="J496" s="20">
        <f t="shared" si="28"/>
        <v>271.18181818181819</v>
      </c>
      <c r="K496" s="21">
        <f t="shared" si="29"/>
        <v>-0.32517599731813607</v>
      </c>
      <c r="L496" t="str">
        <f>VLOOKUP(B496,товар!$A$1:$C$433,3,FALSE)</f>
        <v>Lipton</v>
      </c>
      <c r="M496" s="27">
        <f>VLOOKUP(H496,клиенты!$A$1:$G$435,5,0)</f>
        <v>44758</v>
      </c>
      <c r="N496">
        <f t="shared" si="30"/>
        <v>477</v>
      </c>
      <c r="O496" s="30">
        <f t="shared" ca="1" si="31"/>
        <v>26</v>
      </c>
      <c r="P496" t="str">
        <f>VLOOKUP(H496,клиенты!$A$2:$J$435,7,0)</f>
        <v>Узбекистан</v>
      </c>
    </row>
    <row r="497" spans="1:16" x14ac:dyDescent="0.2">
      <c r="A497">
        <v>496</v>
      </c>
      <c r="B497">
        <v>149</v>
      </c>
      <c r="C497">
        <v>448</v>
      </c>
      <c r="D497">
        <v>2</v>
      </c>
      <c r="E497">
        <v>896</v>
      </c>
      <c r="F497" s="27">
        <v>45069</v>
      </c>
      <c r="G497" t="s">
        <v>16</v>
      </c>
      <c r="H497">
        <v>206</v>
      </c>
      <c r="I497" t="str">
        <f>VLOOKUP(B497,товар!$A$1:$C$433,2,FALSE)</f>
        <v>Конфеты</v>
      </c>
      <c r="J497" s="20">
        <f t="shared" si="28"/>
        <v>267.85483870967744</v>
      </c>
      <c r="K497" s="21">
        <f t="shared" si="29"/>
        <v>0.67254772084060921</v>
      </c>
      <c r="L497" t="str">
        <f>VLOOKUP(B497,товар!$A$1:$C$433,3,FALSE)</f>
        <v>Бабаевский</v>
      </c>
      <c r="M497" s="27">
        <f>VLOOKUP(H497,клиенты!$A$1:$G$435,5,0)</f>
        <v>44568</v>
      </c>
      <c r="N497">
        <f t="shared" si="30"/>
        <v>501</v>
      </c>
      <c r="O497" s="30">
        <f t="shared" ca="1" si="31"/>
        <v>32</v>
      </c>
      <c r="P497" t="str">
        <f>VLOOKUP(H497,клиенты!$A$2:$J$435,7,0)</f>
        <v>Россия</v>
      </c>
    </row>
    <row r="498" spans="1:16" x14ac:dyDescent="0.2">
      <c r="A498">
        <v>497</v>
      </c>
      <c r="B498">
        <v>490</v>
      </c>
      <c r="C498">
        <v>58</v>
      </c>
      <c r="D498">
        <v>4</v>
      </c>
      <c r="E498">
        <v>232</v>
      </c>
      <c r="F498" s="27">
        <v>45216</v>
      </c>
      <c r="G498" t="s">
        <v>26</v>
      </c>
      <c r="H498">
        <v>255</v>
      </c>
      <c r="I498" t="str">
        <f>VLOOKUP(B498,товар!$A$1:$C$433,2,FALSE)</f>
        <v>Сыр</v>
      </c>
      <c r="J498" s="20">
        <f t="shared" si="28"/>
        <v>262.63492063492066</v>
      </c>
      <c r="K498" s="21">
        <f t="shared" si="29"/>
        <v>-0.77916112655626746</v>
      </c>
      <c r="L498" t="str">
        <f>VLOOKUP(B498,товар!$A$1:$C$433,3,FALSE)</f>
        <v>Сырная долина</v>
      </c>
      <c r="M498" s="27">
        <f>VLOOKUP(H498,клиенты!$A$1:$G$435,5,0)</f>
        <v>44793</v>
      </c>
      <c r="N498">
        <f t="shared" si="30"/>
        <v>423</v>
      </c>
      <c r="O498" s="30">
        <f t="shared" ca="1" si="31"/>
        <v>25</v>
      </c>
      <c r="P498" t="str">
        <f>VLOOKUP(H498,клиенты!$A$2:$J$435,7,0)</f>
        <v>Украина</v>
      </c>
    </row>
    <row r="499" spans="1:16" x14ac:dyDescent="0.2">
      <c r="A499">
        <v>498</v>
      </c>
      <c r="B499">
        <v>90</v>
      </c>
      <c r="C499">
        <v>162</v>
      </c>
      <c r="D499">
        <v>3</v>
      </c>
      <c r="E499">
        <v>486</v>
      </c>
      <c r="F499" s="27">
        <v>45207</v>
      </c>
      <c r="G499" t="s">
        <v>14</v>
      </c>
      <c r="H499">
        <v>88</v>
      </c>
      <c r="I499" t="str">
        <f>VLOOKUP(B499,товар!$A$1:$C$433,2,FALSE)</f>
        <v>Кофе</v>
      </c>
      <c r="J499" s="20">
        <f t="shared" si="28"/>
        <v>249.02380952380952</v>
      </c>
      <c r="K499" s="21">
        <f t="shared" si="29"/>
        <v>-0.34945979539152883</v>
      </c>
      <c r="L499" t="str">
        <f>VLOOKUP(B499,товар!$A$1:$C$433,3,FALSE)</f>
        <v>Nescafe</v>
      </c>
      <c r="M499" s="27">
        <f>VLOOKUP(H499,клиенты!$A$1:$G$435,5,0)</f>
        <v>44630</v>
      </c>
      <c r="N499">
        <f t="shared" si="30"/>
        <v>577</v>
      </c>
      <c r="O499" s="30">
        <f t="shared" ca="1" si="31"/>
        <v>30</v>
      </c>
      <c r="P499" t="str">
        <f>VLOOKUP(H499,клиенты!$A$2:$J$435,7,0)</f>
        <v>Украина</v>
      </c>
    </row>
    <row r="500" spans="1:16" x14ac:dyDescent="0.2">
      <c r="A500">
        <v>499</v>
      </c>
      <c r="B500">
        <v>396</v>
      </c>
      <c r="C500">
        <v>482</v>
      </c>
      <c r="D500">
        <v>2</v>
      </c>
      <c r="E500">
        <v>964</v>
      </c>
      <c r="F500" s="27">
        <v>45408</v>
      </c>
      <c r="G500" t="s">
        <v>20</v>
      </c>
      <c r="H500">
        <v>362</v>
      </c>
      <c r="I500" t="str">
        <f>VLOOKUP(B500,товар!$A$1:$C$433,2,FALSE)</f>
        <v>Молоко</v>
      </c>
      <c r="J500" s="20">
        <f t="shared" si="28"/>
        <v>294.95238095238096</v>
      </c>
      <c r="K500" s="21">
        <f t="shared" si="29"/>
        <v>0.63416209234743293</v>
      </c>
      <c r="L500" t="str">
        <f>VLOOKUP(B500,товар!$A$1:$C$433,3,FALSE)</f>
        <v>Домик в деревне</v>
      </c>
      <c r="M500" s="27">
        <f>VLOOKUP(H500,клиенты!$A$1:$G$435,5,0)</f>
        <v>44916</v>
      </c>
      <c r="N500">
        <f t="shared" si="30"/>
        <v>492</v>
      </c>
      <c r="O500" s="30">
        <f t="shared" ca="1" si="31"/>
        <v>21</v>
      </c>
      <c r="P500" t="str">
        <f>VLOOKUP(H500,клиенты!$A$2:$J$435,7,0)</f>
        <v>Россия</v>
      </c>
    </row>
    <row r="501" spans="1:16" x14ac:dyDescent="0.2">
      <c r="A501">
        <v>500</v>
      </c>
      <c r="B501">
        <v>323</v>
      </c>
      <c r="C501">
        <v>64</v>
      </c>
      <c r="D501">
        <v>4</v>
      </c>
      <c r="E501">
        <v>256</v>
      </c>
      <c r="F501" s="27">
        <v>45349</v>
      </c>
      <c r="G501" t="s">
        <v>9</v>
      </c>
      <c r="H501">
        <v>265</v>
      </c>
      <c r="I501" t="str">
        <f>VLOOKUP(B501,товар!$A$1:$C$433,2,FALSE)</f>
        <v>Рыба</v>
      </c>
      <c r="J501" s="20">
        <f t="shared" si="28"/>
        <v>258.5128205128205</v>
      </c>
      <c r="K501" s="21">
        <f t="shared" si="29"/>
        <v>-0.75243007339813528</v>
      </c>
      <c r="L501" t="str">
        <f>VLOOKUP(B501,товар!$A$1:$C$433,3,FALSE)</f>
        <v>Меридиан</v>
      </c>
      <c r="M501" s="27">
        <f>VLOOKUP(H501,клиенты!$A$1:$G$435,5,0)</f>
        <v>44756</v>
      </c>
      <c r="N501">
        <f t="shared" si="30"/>
        <v>593</v>
      </c>
      <c r="O501" s="30">
        <f t="shared" ca="1" si="31"/>
        <v>26</v>
      </c>
      <c r="P501" t="str">
        <f>VLOOKUP(H501,клиенты!$A$2:$J$435,7,0)</f>
        <v>Узбекистан</v>
      </c>
    </row>
    <row r="502" spans="1:16" x14ac:dyDescent="0.2">
      <c r="A502">
        <v>501</v>
      </c>
      <c r="B502">
        <v>451</v>
      </c>
      <c r="C502">
        <v>187</v>
      </c>
      <c r="D502">
        <v>4</v>
      </c>
      <c r="E502">
        <v>748</v>
      </c>
      <c r="F502" s="27">
        <v>45160</v>
      </c>
      <c r="G502" t="s">
        <v>19</v>
      </c>
      <c r="H502">
        <v>164</v>
      </c>
      <c r="I502" t="str">
        <f>VLOOKUP(B502,товар!$A$1:$C$433,2,FALSE)</f>
        <v>Рис</v>
      </c>
      <c r="J502" s="20">
        <f t="shared" si="28"/>
        <v>258.375</v>
      </c>
      <c r="K502" s="21">
        <f t="shared" si="29"/>
        <v>-0.27624576681180457</v>
      </c>
      <c r="L502" t="str">
        <f>VLOOKUP(B502,товар!$A$1:$C$433,3,FALSE)</f>
        <v>Белый Злат</v>
      </c>
      <c r="M502" s="27">
        <f>VLOOKUP(H502,клиенты!$A$1:$G$435,5,0)</f>
        <v>44678</v>
      </c>
      <c r="N502">
        <f t="shared" si="30"/>
        <v>482</v>
      </c>
      <c r="O502" s="30">
        <f t="shared" ca="1" si="31"/>
        <v>29</v>
      </c>
      <c r="P502" t="str">
        <f>VLOOKUP(H502,клиенты!$A$2:$J$435,7,0)</f>
        <v>Россия</v>
      </c>
    </row>
    <row r="503" spans="1:16" x14ac:dyDescent="0.2">
      <c r="A503">
        <v>502</v>
      </c>
      <c r="B503">
        <v>348</v>
      </c>
      <c r="C503">
        <v>461</v>
      </c>
      <c r="D503">
        <v>3</v>
      </c>
      <c r="E503">
        <v>1383</v>
      </c>
      <c r="F503" s="27">
        <v>45344</v>
      </c>
      <c r="G503" t="s">
        <v>18</v>
      </c>
      <c r="H503">
        <v>364</v>
      </c>
      <c r="I503" t="str">
        <f>VLOOKUP(B503,товар!$A$1:$C$433,2,FALSE)</f>
        <v>Чипсы</v>
      </c>
      <c r="J503" s="20">
        <f t="shared" si="28"/>
        <v>273.72549019607845</v>
      </c>
      <c r="K503" s="21">
        <f t="shared" si="29"/>
        <v>0.68416905444126064</v>
      </c>
      <c r="L503" t="str">
        <f>VLOOKUP(B503,товар!$A$1:$C$433,3,FALSE)</f>
        <v>Estrella</v>
      </c>
      <c r="M503" s="27">
        <f>VLOOKUP(H503,клиенты!$A$1:$G$435,5,0)</f>
        <v>44883</v>
      </c>
      <c r="N503">
        <f t="shared" si="30"/>
        <v>461</v>
      </c>
      <c r="O503" s="30">
        <f t="shared" ca="1" si="31"/>
        <v>22</v>
      </c>
      <c r="P503" t="str">
        <f>VLOOKUP(H503,клиенты!$A$2:$J$435,7,0)</f>
        <v>Россия</v>
      </c>
    </row>
    <row r="504" spans="1:16" x14ac:dyDescent="0.2">
      <c r="A504">
        <v>503</v>
      </c>
      <c r="B504">
        <v>111</v>
      </c>
      <c r="C504">
        <v>321</v>
      </c>
      <c r="D504">
        <v>5</v>
      </c>
      <c r="E504">
        <v>1605</v>
      </c>
      <c r="F504" s="27">
        <v>45131</v>
      </c>
      <c r="G504" t="s">
        <v>17</v>
      </c>
      <c r="H504">
        <v>19</v>
      </c>
      <c r="I504" t="str">
        <f>VLOOKUP(B504,товар!$A$1:$C$433,2,FALSE)</f>
        <v>Сахар</v>
      </c>
      <c r="J504" s="20">
        <f t="shared" si="28"/>
        <v>252.76271186440678</v>
      </c>
      <c r="K504" s="21">
        <f t="shared" si="29"/>
        <v>0.26996580164956741</v>
      </c>
      <c r="L504" t="str">
        <f>VLOOKUP(B504,товар!$A$1:$C$433,3,FALSE)</f>
        <v>Сладов</v>
      </c>
      <c r="M504" s="27">
        <f>VLOOKUP(H504,клиенты!$A$1:$G$435,5,0)</f>
        <v>44902</v>
      </c>
      <c r="N504">
        <f t="shared" si="30"/>
        <v>229</v>
      </c>
      <c r="O504" s="30">
        <f t="shared" ca="1" si="31"/>
        <v>21</v>
      </c>
      <c r="P504" t="str">
        <f>VLOOKUP(H504,клиенты!$A$2:$J$435,7,0)</f>
        <v>Россия</v>
      </c>
    </row>
    <row r="505" spans="1:16" x14ac:dyDescent="0.2">
      <c r="A505">
        <v>504</v>
      </c>
      <c r="B505">
        <v>234</v>
      </c>
      <c r="C505">
        <v>244</v>
      </c>
      <c r="D505">
        <v>3</v>
      </c>
      <c r="E505">
        <v>732</v>
      </c>
      <c r="F505" s="27">
        <v>45081</v>
      </c>
      <c r="G505" t="s">
        <v>20</v>
      </c>
      <c r="H505">
        <v>453</v>
      </c>
      <c r="I505" t="str">
        <f>VLOOKUP(B505,товар!$A$1:$C$433,2,FALSE)</f>
        <v>Чай</v>
      </c>
      <c r="J505" s="20">
        <f t="shared" si="28"/>
        <v>271.18181818181819</v>
      </c>
      <c r="K505" s="21">
        <f t="shared" si="29"/>
        <v>-0.10023466309084816</v>
      </c>
      <c r="L505" t="str">
        <f>VLOOKUP(B505,товар!$A$1:$C$433,3,FALSE)</f>
        <v>Greenfield</v>
      </c>
      <c r="M505" s="27">
        <f>VLOOKUP(H505,клиенты!$A$1:$G$435,5,0)</f>
        <v>44635</v>
      </c>
      <c r="N505">
        <f t="shared" si="30"/>
        <v>446</v>
      </c>
      <c r="O505" s="30">
        <f t="shared" ca="1" si="31"/>
        <v>30</v>
      </c>
      <c r="P505" t="str">
        <f>VLOOKUP(H505,клиенты!$A$2:$J$435,7,0)</f>
        <v>Россия</v>
      </c>
    </row>
    <row r="506" spans="1:16" x14ac:dyDescent="0.2">
      <c r="A506">
        <v>505</v>
      </c>
      <c r="B506">
        <v>336</v>
      </c>
      <c r="C506">
        <v>416</v>
      </c>
      <c r="D506">
        <v>2</v>
      </c>
      <c r="E506">
        <v>832</v>
      </c>
      <c r="F506" s="27">
        <v>45173</v>
      </c>
      <c r="G506" t="s">
        <v>12</v>
      </c>
      <c r="H506">
        <v>335</v>
      </c>
      <c r="I506" t="str">
        <f>VLOOKUP(B506,товар!$A$1:$C$433,2,FALSE)</f>
        <v>Чипсы</v>
      </c>
      <c r="J506" s="20">
        <f t="shared" si="28"/>
        <v>273.72549019607845</v>
      </c>
      <c r="K506" s="21">
        <f t="shared" si="29"/>
        <v>0.51977077363896829</v>
      </c>
      <c r="L506" t="str">
        <f>VLOOKUP(B506,товар!$A$1:$C$433,3,FALSE)</f>
        <v>Estrella</v>
      </c>
      <c r="M506" s="27">
        <f>VLOOKUP(H506,клиенты!$A$1:$G$435,5,0)</f>
        <v>44619</v>
      </c>
      <c r="N506">
        <f t="shared" si="30"/>
        <v>554</v>
      </c>
      <c r="O506" s="30">
        <f t="shared" ca="1" si="31"/>
        <v>31</v>
      </c>
      <c r="P506" t="str">
        <f>VLOOKUP(H506,клиенты!$A$2:$J$435,7,0)</f>
        <v>Узбекистан</v>
      </c>
    </row>
    <row r="507" spans="1:16" x14ac:dyDescent="0.2">
      <c r="A507">
        <v>506</v>
      </c>
      <c r="B507">
        <v>441</v>
      </c>
      <c r="C507">
        <v>293</v>
      </c>
      <c r="D507">
        <v>3</v>
      </c>
      <c r="E507">
        <v>879</v>
      </c>
      <c r="F507" s="27">
        <v>45274</v>
      </c>
      <c r="G507" t="s">
        <v>24</v>
      </c>
      <c r="H507">
        <v>136</v>
      </c>
      <c r="I507" t="str">
        <f>VLOOKUP(B507,товар!$A$1:$C$433,2,FALSE)</f>
        <v>Чай</v>
      </c>
      <c r="J507" s="20">
        <f t="shared" si="28"/>
        <v>271.18181818181819</v>
      </c>
      <c r="K507" s="21">
        <f t="shared" si="29"/>
        <v>8.0455916862219201E-2</v>
      </c>
      <c r="L507" t="str">
        <f>VLOOKUP(B507,товар!$A$1:$C$433,3,FALSE)</f>
        <v>Lipton</v>
      </c>
      <c r="M507" s="27">
        <f>VLOOKUP(H507,клиенты!$A$1:$G$435,5,0)</f>
        <v>44860</v>
      </c>
      <c r="N507">
        <f t="shared" si="30"/>
        <v>414</v>
      </c>
      <c r="O507" s="30">
        <f t="shared" ca="1" si="31"/>
        <v>23</v>
      </c>
      <c r="P507" t="str">
        <f>VLOOKUP(H507,клиенты!$A$2:$J$435,7,0)</f>
        <v>Украина</v>
      </c>
    </row>
    <row r="508" spans="1:16" x14ac:dyDescent="0.2">
      <c r="A508">
        <v>507</v>
      </c>
      <c r="B508">
        <v>481</v>
      </c>
      <c r="C508">
        <v>63</v>
      </c>
      <c r="D508">
        <v>1</v>
      </c>
      <c r="E508">
        <v>63</v>
      </c>
      <c r="F508" s="27">
        <v>45301</v>
      </c>
      <c r="G508" t="s">
        <v>12</v>
      </c>
      <c r="H508">
        <v>388</v>
      </c>
      <c r="I508" t="str">
        <f>VLOOKUP(B508,товар!$A$1:$C$433,2,FALSE)</f>
        <v>Чипсы</v>
      </c>
      <c r="J508" s="20">
        <f t="shared" si="28"/>
        <v>273.72549019607845</v>
      </c>
      <c r="K508" s="21">
        <f t="shared" si="29"/>
        <v>-0.76984240687679084</v>
      </c>
      <c r="L508" t="str">
        <f>VLOOKUP(B508,товар!$A$1:$C$433,3,FALSE)</f>
        <v>Pringles</v>
      </c>
      <c r="M508" s="27">
        <f>VLOOKUP(H508,клиенты!$A$1:$G$435,5,0)</f>
        <v>44581</v>
      </c>
      <c r="N508">
        <f t="shared" si="30"/>
        <v>720</v>
      </c>
      <c r="O508" s="30">
        <f t="shared" ca="1" si="31"/>
        <v>32</v>
      </c>
      <c r="P508" t="str">
        <f>VLOOKUP(H508,клиенты!$A$2:$J$435,7,0)</f>
        <v>Россия</v>
      </c>
    </row>
    <row r="509" spans="1:16" x14ac:dyDescent="0.2">
      <c r="A509">
        <v>508</v>
      </c>
      <c r="B509">
        <v>403</v>
      </c>
      <c r="C509">
        <v>240</v>
      </c>
      <c r="D509">
        <v>1</v>
      </c>
      <c r="E509">
        <v>240</v>
      </c>
      <c r="F509" s="27">
        <v>45359</v>
      </c>
      <c r="G509" t="s">
        <v>10</v>
      </c>
      <c r="H509">
        <v>341</v>
      </c>
      <c r="I509" t="str">
        <f>VLOOKUP(B509,товар!$A$1:$C$433,2,FALSE)</f>
        <v>Чай</v>
      </c>
      <c r="J509" s="20">
        <f t="shared" si="28"/>
        <v>271.18181818181819</v>
      </c>
      <c r="K509" s="21">
        <f t="shared" si="29"/>
        <v>-0.11498491451558834</v>
      </c>
      <c r="L509" t="str">
        <f>VLOOKUP(B509,товар!$A$1:$C$433,3,FALSE)</f>
        <v>Ахмад</v>
      </c>
      <c r="M509" s="27">
        <f>VLOOKUP(H509,клиенты!$A$1:$G$435,5,0)</f>
        <v>44724</v>
      </c>
      <c r="N509">
        <f t="shared" si="30"/>
        <v>635</v>
      </c>
      <c r="O509" s="30">
        <f t="shared" ca="1" si="31"/>
        <v>27</v>
      </c>
      <c r="P509" t="str">
        <f>VLOOKUP(H509,клиенты!$A$2:$J$435,7,0)</f>
        <v>Россия</v>
      </c>
    </row>
    <row r="510" spans="1:16" x14ac:dyDescent="0.2">
      <c r="A510">
        <v>509</v>
      </c>
      <c r="B510">
        <v>137</v>
      </c>
      <c r="C510">
        <v>432</v>
      </c>
      <c r="D510">
        <v>5</v>
      </c>
      <c r="E510">
        <v>2160</v>
      </c>
      <c r="F510" s="27">
        <v>45131</v>
      </c>
      <c r="G510" t="s">
        <v>22</v>
      </c>
      <c r="H510">
        <v>185</v>
      </c>
      <c r="I510" t="str">
        <f>VLOOKUP(B510,товар!$A$1:$C$433,2,FALSE)</f>
        <v>Фрукты</v>
      </c>
      <c r="J510" s="20">
        <f t="shared" si="28"/>
        <v>274.16279069767444</v>
      </c>
      <c r="K510" s="21">
        <f t="shared" si="29"/>
        <v>0.57570616676562891</v>
      </c>
      <c r="L510" t="str">
        <f>VLOOKUP(B510,товар!$A$1:$C$433,3,FALSE)</f>
        <v>Экзотик</v>
      </c>
      <c r="M510" s="27">
        <f>VLOOKUP(H510,клиенты!$A$1:$G$435,5,0)</f>
        <v>44683</v>
      </c>
      <c r="N510">
        <f t="shared" si="30"/>
        <v>448</v>
      </c>
      <c r="O510" s="30">
        <f t="shared" ca="1" si="31"/>
        <v>29</v>
      </c>
      <c r="P510" t="str">
        <f>VLOOKUP(H510,клиенты!$A$2:$J$435,7,0)</f>
        <v>Узбекистан</v>
      </c>
    </row>
    <row r="511" spans="1:16" x14ac:dyDescent="0.2">
      <c r="A511">
        <v>510</v>
      </c>
      <c r="B511">
        <v>246</v>
      </c>
      <c r="C511">
        <v>196</v>
      </c>
      <c r="D511">
        <v>5</v>
      </c>
      <c r="E511">
        <v>980</v>
      </c>
      <c r="F511" s="27">
        <v>45168</v>
      </c>
      <c r="G511" t="s">
        <v>15</v>
      </c>
      <c r="H511">
        <v>437</v>
      </c>
      <c r="I511" t="str">
        <f>VLOOKUP(B511,товар!$A$1:$C$433,2,FALSE)</f>
        <v>Сыр</v>
      </c>
      <c r="J511" s="20">
        <f t="shared" si="28"/>
        <v>262.63492063492066</v>
      </c>
      <c r="K511" s="21">
        <f t="shared" si="29"/>
        <v>-0.25371691043152433</v>
      </c>
      <c r="L511" t="str">
        <f>VLOOKUP(B511,товар!$A$1:$C$433,3,FALSE)</f>
        <v>President</v>
      </c>
      <c r="M511" s="27">
        <f>VLOOKUP(H511,клиенты!$A$1:$G$435,5,0)</f>
        <v>44576</v>
      </c>
      <c r="N511">
        <f t="shared" si="30"/>
        <v>592</v>
      </c>
      <c r="O511" s="30">
        <f t="shared" ca="1" si="31"/>
        <v>32</v>
      </c>
      <c r="P511" t="str">
        <f>VLOOKUP(H511,клиенты!$A$2:$J$435,7,0)</f>
        <v>Узбекистан</v>
      </c>
    </row>
    <row r="512" spans="1:16" x14ac:dyDescent="0.2">
      <c r="A512">
        <v>511</v>
      </c>
      <c r="B512">
        <v>4</v>
      </c>
      <c r="C512">
        <v>493</v>
      </c>
      <c r="D512">
        <v>4</v>
      </c>
      <c r="E512">
        <v>1972</v>
      </c>
      <c r="F512" s="27">
        <v>45155</v>
      </c>
      <c r="G512" t="s">
        <v>16</v>
      </c>
      <c r="H512">
        <v>263</v>
      </c>
      <c r="I512" t="str">
        <f>VLOOKUP(B512,товар!$A$1:$C$433,2,FALSE)</f>
        <v>Рис</v>
      </c>
      <c r="J512" s="20">
        <f t="shared" si="28"/>
        <v>258.375</v>
      </c>
      <c r="K512" s="21">
        <f t="shared" si="29"/>
        <v>0.90807934204160623</v>
      </c>
      <c r="L512" t="str">
        <f>VLOOKUP(B512,товар!$A$1:$C$433,3,FALSE)</f>
        <v>Белый Злат</v>
      </c>
      <c r="M512" s="27">
        <f>VLOOKUP(H512,клиенты!$A$1:$G$435,5,0)</f>
        <v>44612</v>
      </c>
      <c r="N512">
        <f t="shared" si="30"/>
        <v>543</v>
      </c>
      <c r="O512" s="30">
        <f t="shared" ca="1" si="31"/>
        <v>31</v>
      </c>
      <c r="P512" t="str">
        <f>VLOOKUP(H512,клиенты!$A$2:$J$435,7,0)</f>
        <v>Таджикистан</v>
      </c>
    </row>
    <row r="513" spans="1:16" x14ac:dyDescent="0.2">
      <c r="A513">
        <v>512</v>
      </c>
      <c r="B513">
        <v>484</v>
      </c>
      <c r="C513">
        <v>436</v>
      </c>
      <c r="D513">
        <v>2</v>
      </c>
      <c r="E513">
        <v>872</v>
      </c>
      <c r="F513" s="27">
        <v>45405</v>
      </c>
      <c r="G513" t="s">
        <v>15</v>
      </c>
      <c r="H513">
        <v>358</v>
      </c>
      <c r="I513" t="str">
        <f>VLOOKUP(B513,товар!$A$1:$C$433,2,FALSE)</f>
        <v>Печенье</v>
      </c>
      <c r="J513" s="20">
        <f t="shared" si="28"/>
        <v>283.468085106383</v>
      </c>
      <c r="K513" s="21">
        <f t="shared" si="29"/>
        <v>0.53809202131652012</v>
      </c>
      <c r="L513" t="str">
        <f>VLOOKUP(B513,товар!$A$1:$C$433,3,FALSE)</f>
        <v>КДВ</v>
      </c>
      <c r="M513" s="27">
        <f>VLOOKUP(H513,клиенты!$A$1:$G$435,5,0)</f>
        <v>44771</v>
      </c>
      <c r="N513">
        <f t="shared" si="30"/>
        <v>634</v>
      </c>
      <c r="O513" s="30">
        <f t="shared" ca="1" si="31"/>
        <v>26</v>
      </c>
      <c r="P513" t="str">
        <f>VLOOKUP(H513,клиенты!$A$2:$J$435,7,0)</f>
        <v>Украина</v>
      </c>
    </row>
    <row r="514" spans="1:16" x14ac:dyDescent="0.2">
      <c r="A514">
        <v>513</v>
      </c>
      <c r="B514">
        <v>60</v>
      </c>
      <c r="C514">
        <v>412</v>
      </c>
      <c r="D514">
        <v>5</v>
      </c>
      <c r="E514">
        <v>2060</v>
      </c>
      <c r="F514" s="27">
        <v>44930</v>
      </c>
      <c r="G514" t="s">
        <v>17</v>
      </c>
      <c r="H514">
        <v>377</v>
      </c>
      <c r="I514" t="str">
        <f>VLOOKUP(B514,товар!$A$1:$C$433,2,FALSE)</f>
        <v>Кофе</v>
      </c>
      <c r="J514" s="20">
        <f t="shared" ref="J514:J577" si="32">AVERAGEIF($I$2:$I$1001,I514,$C$2:$C$1001)</f>
        <v>249.02380952380952</v>
      </c>
      <c r="K514" s="21">
        <f t="shared" ref="K514:K577" si="33">C514/J514-1</f>
        <v>0.65446027344870461</v>
      </c>
      <c r="L514" t="str">
        <f>VLOOKUP(B514,товар!$A$1:$C$433,3,FALSE)</f>
        <v>Jacobs</v>
      </c>
      <c r="M514" s="27">
        <f>VLOOKUP(H514,клиенты!$A$1:$G$435,5,0)</f>
        <v>44794</v>
      </c>
      <c r="N514">
        <f t="shared" ref="N514:N577" si="34">F514-M514</f>
        <v>136</v>
      </c>
      <c r="O514" s="30">
        <f t="shared" ref="O514:O577" ca="1" si="35">DATEDIF(M514,TODAY(),"m")</f>
        <v>25</v>
      </c>
      <c r="P514" t="str">
        <f>VLOOKUP(H514,клиенты!$A$2:$J$435,7,0)</f>
        <v>Узбекистан</v>
      </c>
    </row>
    <row r="515" spans="1:16" x14ac:dyDescent="0.2">
      <c r="A515">
        <v>514</v>
      </c>
      <c r="B515">
        <v>477</v>
      </c>
      <c r="C515">
        <v>117</v>
      </c>
      <c r="D515">
        <v>3</v>
      </c>
      <c r="E515">
        <v>351</v>
      </c>
      <c r="F515" s="27">
        <v>45247</v>
      </c>
      <c r="G515" t="s">
        <v>23</v>
      </c>
      <c r="H515">
        <v>450</v>
      </c>
      <c r="I515" t="str">
        <f>VLOOKUP(B515,товар!$A$1:$C$433,2,FALSE)</f>
        <v>Макароны</v>
      </c>
      <c r="J515" s="20">
        <f t="shared" si="32"/>
        <v>265.47674418604652</v>
      </c>
      <c r="K515" s="21">
        <f t="shared" si="33"/>
        <v>-0.559283430423547</v>
      </c>
      <c r="L515" t="str">
        <f>VLOOKUP(B515,товар!$A$1:$C$433,3,FALSE)</f>
        <v>Борилла</v>
      </c>
      <c r="M515" s="27">
        <f>VLOOKUP(H515,клиенты!$A$1:$G$435,5,0)</f>
        <v>44619</v>
      </c>
      <c r="N515">
        <f t="shared" si="34"/>
        <v>628</v>
      </c>
      <c r="O515" s="30">
        <f t="shared" ca="1" si="35"/>
        <v>31</v>
      </c>
      <c r="P515" t="str">
        <f>VLOOKUP(H515,клиенты!$A$2:$J$435,7,0)</f>
        <v>Россия</v>
      </c>
    </row>
    <row r="516" spans="1:16" x14ac:dyDescent="0.2">
      <c r="A516">
        <v>515</v>
      </c>
      <c r="B516">
        <v>174</v>
      </c>
      <c r="C516">
        <v>301</v>
      </c>
      <c r="D516">
        <v>4</v>
      </c>
      <c r="E516">
        <v>1204</v>
      </c>
      <c r="F516" s="27">
        <v>45382</v>
      </c>
      <c r="G516" t="s">
        <v>14</v>
      </c>
      <c r="H516">
        <v>210</v>
      </c>
      <c r="I516" t="str">
        <f>VLOOKUP(B516,товар!$A$1:$C$433,2,FALSE)</f>
        <v>Чай</v>
      </c>
      <c r="J516" s="20">
        <f t="shared" si="32"/>
        <v>271.18181818181819</v>
      </c>
      <c r="K516" s="21">
        <f t="shared" si="33"/>
        <v>0.10995641971169956</v>
      </c>
      <c r="L516" t="str">
        <f>VLOOKUP(B516,товар!$A$1:$C$433,3,FALSE)</f>
        <v>Ахмад</v>
      </c>
      <c r="M516" s="27">
        <f>VLOOKUP(H516,клиенты!$A$1:$G$435,5,0)</f>
        <v>44602</v>
      </c>
      <c r="N516">
        <f t="shared" si="34"/>
        <v>780</v>
      </c>
      <c r="O516" s="30">
        <f t="shared" ca="1" si="35"/>
        <v>31</v>
      </c>
      <c r="P516" t="str">
        <f>VLOOKUP(H516,клиенты!$A$2:$J$435,7,0)</f>
        <v>Узбекистан</v>
      </c>
    </row>
    <row r="517" spans="1:16" x14ac:dyDescent="0.2">
      <c r="A517">
        <v>516</v>
      </c>
      <c r="B517">
        <v>240</v>
      </c>
      <c r="C517">
        <v>156</v>
      </c>
      <c r="D517">
        <v>4</v>
      </c>
      <c r="E517">
        <v>624</v>
      </c>
      <c r="F517" s="27">
        <v>45317</v>
      </c>
      <c r="G517" t="s">
        <v>23</v>
      </c>
      <c r="H517">
        <v>67</v>
      </c>
      <c r="I517" t="str">
        <f>VLOOKUP(B517,товар!$A$1:$C$433,2,FALSE)</f>
        <v>Макароны</v>
      </c>
      <c r="J517" s="20">
        <f t="shared" si="32"/>
        <v>265.47674418604652</v>
      </c>
      <c r="K517" s="21">
        <f t="shared" si="33"/>
        <v>-0.41237790723139589</v>
      </c>
      <c r="L517" t="str">
        <f>VLOOKUP(B517,товар!$A$1:$C$433,3,FALSE)</f>
        <v>Борилла</v>
      </c>
      <c r="M517" s="27">
        <f>VLOOKUP(H517,клиенты!$A$1:$G$435,5,0)</f>
        <v>44731</v>
      </c>
      <c r="N517">
        <f t="shared" si="34"/>
        <v>586</v>
      </c>
      <c r="O517" s="30">
        <f t="shared" ca="1" si="35"/>
        <v>27</v>
      </c>
      <c r="P517" t="str">
        <f>VLOOKUP(H517,клиенты!$A$2:$J$435,7,0)</f>
        <v>Узбекистан</v>
      </c>
    </row>
    <row r="518" spans="1:16" x14ac:dyDescent="0.2">
      <c r="A518">
        <v>517</v>
      </c>
      <c r="B518">
        <v>299</v>
      </c>
      <c r="C518">
        <v>141</v>
      </c>
      <c r="D518">
        <v>4</v>
      </c>
      <c r="E518">
        <v>564</v>
      </c>
      <c r="F518" s="27">
        <v>45269</v>
      </c>
      <c r="G518" t="s">
        <v>18</v>
      </c>
      <c r="H518">
        <v>125</v>
      </c>
      <c r="I518" t="str">
        <f>VLOOKUP(B518,товар!$A$1:$C$433,2,FALSE)</f>
        <v>Чай</v>
      </c>
      <c r="J518" s="20">
        <f t="shared" si="32"/>
        <v>271.18181818181819</v>
      </c>
      <c r="K518" s="21">
        <f t="shared" si="33"/>
        <v>-0.48005363727790817</v>
      </c>
      <c r="L518" t="str">
        <f>VLOOKUP(B518,товар!$A$1:$C$433,3,FALSE)</f>
        <v>Lipton</v>
      </c>
      <c r="M518" s="27">
        <f>VLOOKUP(H518,клиенты!$A$1:$G$435,5,0)</f>
        <v>44701</v>
      </c>
      <c r="N518">
        <f t="shared" si="34"/>
        <v>568</v>
      </c>
      <c r="O518" s="30">
        <f t="shared" ca="1" si="35"/>
        <v>28</v>
      </c>
      <c r="P518" t="str">
        <f>VLOOKUP(H518,клиенты!$A$2:$J$435,7,0)</f>
        <v>Россия</v>
      </c>
    </row>
    <row r="519" spans="1:16" x14ac:dyDescent="0.2">
      <c r="A519">
        <v>518</v>
      </c>
      <c r="B519">
        <v>481</v>
      </c>
      <c r="C519">
        <v>463</v>
      </c>
      <c r="D519">
        <v>2</v>
      </c>
      <c r="E519">
        <v>926</v>
      </c>
      <c r="F519" s="27">
        <v>45171</v>
      </c>
      <c r="G519" t="s">
        <v>22</v>
      </c>
      <c r="H519">
        <v>213</v>
      </c>
      <c r="I519" t="str">
        <f>VLOOKUP(B519,товар!$A$1:$C$433,2,FALSE)</f>
        <v>Чипсы</v>
      </c>
      <c r="J519" s="20">
        <f t="shared" si="32"/>
        <v>273.72549019607845</v>
      </c>
      <c r="K519" s="21">
        <f t="shared" si="33"/>
        <v>0.69147564469914036</v>
      </c>
      <c r="L519" t="str">
        <f>VLOOKUP(B519,товар!$A$1:$C$433,3,FALSE)</f>
        <v>Pringles</v>
      </c>
      <c r="M519" s="27">
        <f>VLOOKUP(H519,клиенты!$A$1:$G$435,5,0)</f>
        <v>44733</v>
      </c>
      <c r="N519">
        <f t="shared" si="34"/>
        <v>438</v>
      </c>
      <c r="O519" s="30">
        <f t="shared" ca="1" si="35"/>
        <v>27</v>
      </c>
      <c r="P519" t="str">
        <f>VLOOKUP(H519,клиенты!$A$2:$J$435,7,0)</f>
        <v>Узбекистан</v>
      </c>
    </row>
    <row r="520" spans="1:16" x14ac:dyDescent="0.2">
      <c r="A520">
        <v>519</v>
      </c>
      <c r="B520">
        <v>213</v>
      </c>
      <c r="C520">
        <v>432</v>
      </c>
      <c r="D520">
        <v>3</v>
      </c>
      <c r="E520">
        <v>1296</v>
      </c>
      <c r="F520" s="27">
        <v>45196</v>
      </c>
      <c r="G520" t="s">
        <v>21</v>
      </c>
      <c r="H520">
        <v>254</v>
      </c>
      <c r="I520" t="str">
        <f>VLOOKUP(B520,товар!$A$1:$C$433,2,FALSE)</f>
        <v>Сахар</v>
      </c>
      <c r="J520" s="20">
        <f t="shared" si="32"/>
        <v>252.76271186440678</v>
      </c>
      <c r="K520" s="21">
        <f t="shared" si="33"/>
        <v>0.70911285455642736</v>
      </c>
      <c r="L520" t="str">
        <f>VLOOKUP(B520,товар!$A$1:$C$433,3,FALSE)</f>
        <v>Продимекс</v>
      </c>
      <c r="M520" s="27">
        <f>VLOOKUP(H520,клиенты!$A$1:$G$435,5,0)</f>
        <v>44862</v>
      </c>
      <c r="N520">
        <f t="shared" si="34"/>
        <v>334</v>
      </c>
      <c r="O520" s="30">
        <f t="shared" ca="1" si="35"/>
        <v>23</v>
      </c>
      <c r="P520" t="str">
        <f>VLOOKUP(H520,клиенты!$A$2:$J$435,7,0)</f>
        <v>Беларусь</v>
      </c>
    </row>
    <row r="521" spans="1:16" x14ac:dyDescent="0.2">
      <c r="A521">
        <v>520</v>
      </c>
      <c r="B521">
        <v>484</v>
      </c>
      <c r="C521">
        <v>238</v>
      </c>
      <c r="D521">
        <v>2</v>
      </c>
      <c r="E521">
        <v>476</v>
      </c>
      <c r="F521" s="27">
        <v>45364</v>
      </c>
      <c r="G521" t="s">
        <v>14</v>
      </c>
      <c r="H521">
        <v>252</v>
      </c>
      <c r="I521" t="str">
        <f>VLOOKUP(B521,товар!$A$1:$C$433,2,FALSE)</f>
        <v>Печенье</v>
      </c>
      <c r="J521" s="20">
        <f t="shared" si="32"/>
        <v>283.468085106383</v>
      </c>
      <c r="K521" s="21">
        <f t="shared" si="33"/>
        <v>-0.16039930946483527</v>
      </c>
      <c r="L521" t="str">
        <f>VLOOKUP(B521,товар!$A$1:$C$433,3,FALSE)</f>
        <v>КДВ</v>
      </c>
      <c r="M521" s="27">
        <f>VLOOKUP(H521,клиенты!$A$1:$G$435,5,0)</f>
        <v>44643</v>
      </c>
      <c r="N521">
        <f t="shared" si="34"/>
        <v>721</v>
      </c>
      <c r="O521" s="30">
        <f t="shared" ca="1" si="35"/>
        <v>30</v>
      </c>
      <c r="P521" t="str">
        <f>VLOOKUP(H521,клиенты!$A$2:$J$435,7,0)</f>
        <v>Россия</v>
      </c>
    </row>
    <row r="522" spans="1:16" x14ac:dyDescent="0.2">
      <c r="A522">
        <v>521</v>
      </c>
      <c r="B522">
        <v>479</v>
      </c>
      <c r="C522">
        <v>131</v>
      </c>
      <c r="D522">
        <v>5</v>
      </c>
      <c r="E522">
        <v>655</v>
      </c>
      <c r="F522" s="27">
        <v>44965</v>
      </c>
      <c r="G522" t="s">
        <v>12</v>
      </c>
      <c r="H522">
        <v>164</v>
      </c>
      <c r="I522" t="str">
        <f>VLOOKUP(B522,товар!$A$1:$C$433,2,FALSE)</f>
        <v>Овощи</v>
      </c>
      <c r="J522" s="20">
        <f t="shared" si="32"/>
        <v>250.48780487804879</v>
      </c>
      <c r="K522" s="21">
        <f t="shared" si="33"/>
        <v>-0.47702044790652387</v>
      </c>
      <c r="L522" t="str">
        <f>VLOOKUP(B522,товар!$A$1:$C$433,3,FALSE)</f>
        <v>Гавриш</v>
      </c>
      <c r="M522" s="27">
        <f>VLOOKUP(H522,клиенты!$A$1:$G$435,5,0)</f>
        <v>44678</v>
      </c>
      <c r="N522">
        <f t="shared" si="34"/>
        <v>287</v>
      </c>
      <c r="O522" s="30">
        <f t="shared" ca="1" si="35"/>
        <v>29</v>
      </c>
      <c r="P522" t="str">
        <f>VLOOKUP(H522,клиенты!$A$2:$J$435,7,0)</f>
        <v>Россия</v>
      </c>
    </row>
    <row r="523" spans="1:16" x14ac:dyDescent="0.2">
      <c r="A523">
        <v>522</v>
      </c>
      <c r="B523">
        <v>159</v>
      </c>
      <c r="C523">
        <v>225</v>
      </c>
      <c r="D523">
        <v>1</v>
      </c>
      <c r="E523">
        <v>225</v>
      </c>
      <c r="F523" s="27">
        <v>45016</v>
      </c>
      <c r="G523" t="s">
        <v>21</v>
      </c>
      <c r="H523">
        <v>258</v>
      </c>
      <c r="I523" t="str">
        <f>VLOOKUP(B523,товар!$A$1:$C$433,2,FALSE)</f>
        <v>Крупа</v>
      </c>
      <c r="J523" s="20">
        <f t="shared" si="32"/>
        <v>255.11627906976744</v>
      </c>
      <c r="K523" s="21">
        <f t="shared" si="33"/>
        <v>-0.11804922515952598</v>
      </c>
      <c r="L523" t="str">
        <f>VLOOKUP(B523,товар!$A$1:$C$433,3,FALSE)</f>
        <v>Националь</v>
      </c>
      <c r="M523" s="27">
        <f>VLOOKUP(H523,клиенты!$A$1:$G$435,5,0)</f>
        <v>44717</v>
      </c>
      <c r="N523">
        <f t="shared" si="34"/>
        <v>299</v>
      </c>
      <c r="O523" s="30">
        <f t="shared" ca="1" si="35"/>
        <v>28</v>
      </c>
      <c r="P523" t="str">
        <f>VLOOKUP(H523,клиенты!$A$2:$J$435,7,0)</f>
        <v>Украина</v>
      </c>
    </row>
    <row r="524" spans="1:16" x14ac:dyDescent="0.2">
      <c r="A524">
        <v>523</v>
      </c>
      <c r="B524">
        <v>110</v>
      </c>
      <c r="C524">
        <v>279</v>
      </c>
      <c r="D524">
        <v>1</v>
      </c>
      <c r="E524">
        <v>279</v>
      </c>
      <c r="F524" s="27">
        <v>45311</v>
      </c>
      <c r="G524" t="s">
        <v>18</v>
      </c>
      <c r="H524">
        <v>290</v>
      </c>
      <c r="I524" t="str">
        <f>VLOOKUP(B524,товар!$A$1:$C$433,2,FALSE)</f>
        <v>Макароны</v>
      </c>
      <c r="J524" s="20">
        <f t="shared" si="32"/>
        <v>265.47674418604652</v>
      </c>
      <c r="K524" s="21">
        <f t="shared" si="33"/>
        <v>5.0939512066926484E-2</v>
      </c>
      <c r="L524" t="str">
        <f>VLOOKUP(B524,товар!$A$1:$C$433,3,FALSE)</f>
        <v>Паста Зара</v>
      </c>
      <c r="M524" s="27">
        <f>VLOOKUP(H524,клиенты!$A$1:$G$435,5,0)</f>
        <v>44777</v>
      </c>
      <c r="N524">
        <f t="shared" si="34"/>
        <v>534</v>
      </c>
      <c r="O524" s="30">
        <f t="shared" ca="1" si="35"/>
        <v>26</v>
      </c>
      <c r="P524" t="str">
        <f>VLOOKUP(H524,клиенты!$A$2:$J$435,7,0)</f>
        <v>Россия</v>
      </c>
    </row>
    <row r="525" spans="1:16" x14ac:dyDescent="0.2">
      <c r="A525">
        <v>524</v>
      </c>
      <c r="B525">
        <v>224</v>
      </c>
      <c r="C525">
        <v>161</v>
      </c>
      <c r="D525">
        <v>2</v>
      </c>
      <c r="E525">
        <v>322</v>
      </c>
      <c r="F525" s="27">
        <v>45177</v>
      </c>
      <c r="G525" t="s">
        <v>18</v>
      </c>
      <c r="H525">
        <v>336</v>
      </c>
      <c r="I525" t="str">
        <f>VLOOKUP(B525,товар!$A$1:$C$433,2,FALSE)</f>
        <v>Чипсы</v>
      </c>
      <c r="J525" s="20">
        <f t="shared" si="32"/>
        <v>273.72549019607845</v>
      </c>
      <c r="K525" s="21">
        <f t="shared" si="33"/>
        <v>-0.41181948424068771</v>
      </c>
      <c r="L525" t="str">
        <f>VLOOKUP(B525,товар!$A$1:$C$433,3,FALSE)</f>
        <v>Pringles</v>
      </c>
      <c r="M525" s="27">
        <f>VLOOKUP(H525,клиенты!$A$1:$G$435,5,0)</f>
        <v>44856</v>
      </c>
      <c r="N525">
        <f t="shared" si="34"/>
        <v>321</v>
      </c>
      <c r="O525" s="30">
        <f t="shared" ca="1" si="35"/>
        <v>23</v>
      </c>
      <c r="P525" t="str">
        <f>VLOOKUP(H525,клиенты!$A$2:$J$435,7,0)</f>
        <v>Узбекистан</v>
      </c>
    </row>
    <row r="526" spans="1:16" x14ac:dyDescent="0.2">
      <c r="A526">
        <v>525</v>
      </c>
      <c r="B526">
        <v>126</v>
      </c>
      <c r="C526">
        <v>267</v>
      </c>
      <c r="D526">
        <v>1</v>
      </c>
      <c r="E526">
        <v>267</v>
      </c>
      <c r="F526" s="27">
        <v>44989</v>
      </c>
      <c r="G526" t="s">
        <v>24</v>
      </c>
      <c r="H526">
        <v>437</v>
      </c>
      <c r="I526" t="str">
        <f>VLOOKUP(B526,товар!$A$1:$C$433,2,FALSE)</f>
        <v>Сахар</v>
      </c>
      <c r="J526" s="20">
        <f t="shared" si="32"/>
        <v>252.76271186440678</v>
      </c>
      <c r="K526" s="21">
        <f t="shared" si="33"/>
        <v>5.6326694830014068E-2</v>
      </c>
      <c r="L526" t="str">
        <f>VLOOKUP(B526,товар!$A$1:$C$433,3,FALSE)</f>
        <v>Русский сахар</v>
      </c>
      <c r="M526" s="27">
        <f>VLOOKUP(H526,клиенты!$A$1:$G$435,5,0)</f>
        <v>44576</v>
      </c>
      <c r="N526">
        <f t="shared" si="34"/>
        <v>413</v>
      </c>
      <c r="O526" s="30">
        <f t="shared" ca="1" si="35"/>
        <v>32</v>
      </c>
      <c r="P526" t="str">
        <f>VLOOKUP(H526,клиенты!$A$2:$J$435,7,0)</f>
        <v>Узбекистан</v>
      </c>
    </row>
    <row r="527" spans="1:16" x14ac:dyDescent="0.2">
      <c r="A527">
        <v>526</v>
      </c>
      <c r="B527">
        <v>344</v>
      </c>
      <c r="C527">
        <v>110</v>
      </c>
      <c r="D527">
        <v>4</v>
      </c>
      <c r="E527">
        <v>440</v>
      </c>
      <c r="F527" s="27">
        <v>45284</v>
      </c>
      <c r="G527" t="s">
        <v>25</v>
      </c>
      <c r="H527">
        <v>294</v>
      </c>
      <c r="I527" t="str">
        <f>VLOOKUP(B527,товар!$A$1:$C$433,2,FALSE)</f>
        <v>Сок</v>
      </c>
      <c r="J527" s="20">
        <f t="shared" si="32"/>
        <v>268.60344827586209</v>
      </c>
      <c r="K527" s="21">
        <f t="shared" si="33"/>
        <v>-0.59047435650555236</v>
      </c>
      <c r="L527" t="str">
        <f>VLOOKUP(B527,товар!$A$1:$C$433,3,FALSE)</f>
        <v>Сады Придонья</v>
      </c>
      <c r="M527" s="27">
        <f>VLOOKUP(H527,клиенты!$A$1:$G$435,5,0)</f>
        <v>44879</v>
      </c>
      <c r="N527">
        <f t="shared" si="34"/>
        <v>405</v>
      </c>
      <c r="O527" s="30">
        <f t="shared" ca="1" si="35"/>
        <v>22</v>
      </c>
      <c r="P527" t="str">
        <f>VLOOKUP(H527,клиенты!$A$2:$J$435,7,0)</f>
        <v>Украина</v>
      </c>
    </row>
    <row r="528" spans="1:16" x14ac:dyDescent="0.2">
      <c r="A528">
        <v>527</v>
      </c>
      <c r="B528">
        <v>447</v>
      </c>
      <c r="C528">
        <v>316</v>
      </c>
      <c r="D528">
        <v>1</v>
      </c>
      <c r="E528">
        <v>316</v>
      </c>
      <c r="F528" s="27">
        <v>45121</v>
      </c>
      <c r="G528" t="s">
        <v>17</v>
      </c>
      <c r="H528">
        <v>297</v>
      </c>
      <c r="I528" t="str">
        <f>VLOOKUP(B528,товар!$A$1:$C$433,2,FALSE)</f>
        <v>Йогурт</v>
      </c>
      <c r="J528" s="20">
        <f t="shared" si="32"/>
        <v>263.25423728813558</v>
      </c>
      <c r="K528" s="21">
        <f t="shared" si="33"/>
        <v>0.20036054596961117</v>
      </c>
      <c r="L528" t="str">
        <f>VLOOKUP(B528,товар!$A$1:$C$433,3,FALSE)</f>
        <v>Эрманн</v>
      </c>
      <c r="M528" s="27">
        <f>VLOOKUP(H528,клиенты!$A$1:$G$435,5,0)</f>
        <v>44666</v>
      </c>
      <c r="N528">
        <f t="shared" si="34"/>
        <v>455</v>
      </c>
      <c r="O528" s="30">
        <f t="shared" ca="1" si="35"/>
        <v>29</v>
      </c>
      <c r="P528" t="str">
        <f>VLOOKUP(H528,клиенты!$A$2:$J$435,7,0)</f>
        <v>Украина</v>
      </c>
    </row>
    <row r="529" spans="1:16" x14ac:dyDescent="0.2">
      <c r="A529">
        <v>528</v>
      </c>
      <c r="B529">
        <v>450</v>
      </c>
      <c r="C529">
        <v>228</v>
      </c>
      <c r="D529">
        <v>4</v>
      </c>
      <c r="E529">
        <v>912</v>
      </c>
      <c r="F529" s="27">
        <v>45193</v>
      </c>
      <c r="G529" t="s">
        <v>15</v>
      </c>
      <c r="H529">
        <v>27</v>
      </c>
      <c r="I529" t="str">
        <f>VLOOKUP(B529,товар!$A$1:$C$433,2,FALSE)</f>
        <v>Хлеб</v>
      </c>
      <c r="J529" s="20">
        <f t="shared" si="32"/>
        <v>300.31818181818181</v>
      </c>
      <c r="K529" s="21">
        <f t="shared" si="33"/>
        <v>-0.24080520659906157</v>
      </c>
      <c r="L529" t="str">
        <f>VLOOKUP(B529,товар!$A$1:$C$433,3,FALSE)</f>
        <v>Хлебный Дом</v>
      </c>
      <c r="M529" s="27">
        <f>VLOOKUP(H529,клиенты!$A$1:$G$435,5,0)</f>
        <v>44586</v>
      </c>
      <c r="N529">
        <f t="shared" si="34"/>
        <v>607</v>
      </c>
      <c r="O529" s="30">
        <f t="shared" ca="1" si="35"/>
        <v>32</v>
      </c>
      <c r="P529" t="str">
        <f>VLOOKUP(H529,клиенты!$A$2:$J$435,7,0)</f>
        <v>Украина</v>
      </c>
    </row>
    <row r="530" spans="1:16" x14ac:dyDescent="0.2">
      <c r="A530">
        <v>529</v>
      </c>
      <c r="B530">
        <v>60</v>
      </c>
      <c r="C530">
        <v>100</v>
      </c>
      <c r="D530">
        <v>1</v>
      </c>
      <c r="E530">
        <v>100</v>
      </c>
      <c r="F530" s="27">
        <v>45397</v>
      </c>
      <c r="G530" t="s">
        <v>27</v>
      </c>
      <c r="H530">
        <v>102</v>
      </c>
      <c r="I530" t="str">
        <f>VLOOKUP(B530,товар!$A$1:$C$433,2,FALSE)</f>
        <v>Кофе</v>
      </c>
      <c r="J530" s="20">
        <f t="shared" si="32"/>
        <v>249.02380952380952</v>
      </c>
      <c r="K530" s="21">
        <f t="shared" si="33"/>
        <v>-0.59843197246390667</v>
      </c>
      <c r="L530" t="str">
        <f>VLOOKUP(B530,товар!$A$1:$C$433,3,FALSE)</f>
        <v>Jacobs</v>
      </c>
      <c r="M530" s="27">
        <f>VLOOKUP(H530,клиенты!$A$1:$G$435,5,0)</f>
        <v>44723</v>
      </c>
      <c r="N530">
        <f t="shared" si="34"/>
        <v>674</v>
      </c>
      <c r="O530" s="30">
        <f t="shared" ca="1" si="35"/>
        <v>27</v>
      </c>
      <c r="P530" t="str">
        <f>VLOOKUP(H530,клиенты!$A$2:$J$435,7,0)</f>
        <v>Узбекистан</v>
      </c>
    </row>
    <row r="531" spans="1:16" x14ac:dyDescent="0.2">
      <c r="A531">
        <v>530</v>
      </c>
      <c r="B531">
        <v>42</v>
      </c>
      <c r="C531">
        <v>332</v>
      </c>
      <c r="D531">
        <v>2</v>
      </c>
      <c r="E531">
        <v>664</v>
      </c>
      <c r="F531" s="27">
        <v>45301</v>
      </c>
      <c r="G531" t="s">
        <v>8</v>
      </c>
      <c r="H531">
        <v>323</v>
      </c>
      <c r="I531" t="str">
        <f>VLOOKUP(B531,товар!$A$1:$C$433,2,FALSE)</f>
        <v>Рис</v>
      </c>
      <c r="J531" s="20">
        <f t="shared" si="32"/>
        <v>258.375</v>
      </c>
      <c r="K531" s="21">
        <f t="shared" si="33"/>
        <v>0.28495403967102084</v>
      </c>
      <c r="L531" t="str">
        <f>VLOOKUP(B531,товар!$A$1:$C$433,3,FALSE)</f>
        <v>Мистраль</v>
      </c>
      <c r="M531" s="27">
        <f>VLOOKUP(H531,клиенты!$A$1:$G$435,5,0)</f>
        <v>44821</v>
      </c>
      <c r="N531">
        <f t="shared" si="34"/>
        <v>480</v>
      </c>
      <c r="O531" s="30">
        <f t="shared" ca="1" si="35"/>
        <v>24</v>
      </c>
      <c r="P531" t="str">
        <f>VLOOKUP(H531,клиенты!$A$2:$J$435,7,0)</f>
        <v>Таджикистан</v>
      </c>
    </row>
    <row r="532" spans="1:16" x14ac:dyDescent="0.2">
      <c r="A532">
        <v>531</v>
      </c>
      <c r="B532">
        <v>267</v>
      </c>
      <c r="C532">
        <v>65</v>
      </c>
      <c r="D532">
        <v>2</v>
      </c>
      <c r="E532">
        <v>130</v>
      </c>
      <c r="F532" s="27">
        <v>45142</v>
      </c>
      <c r="G532" t="s">
        <v>25</v>
      </c>
      <c r="H532">
        <v>53</v>
      </c>
      <c r="I532" t="str">
        <f>VLOOKUP(B532,товар!$A$1:$C$433,2,FALSE)</f>
        <v>Овощи</v>
      </c>
      <c r="J532" s="20">
        <f t="shared" si="32"/>
        <v>250.48780487804879</v>
      </c>
      <c r="K532" s="21">
        <f t="shared" si="33"/>
        <v>-0.740506329113924</v>
      </c>
      <c r="L532" t="str">
        <f>VLOOKUP(B532,товар!$A$1:$C$433,3,FALSE)</f>
        <v>Семко</v>
      </c>
      <c r="M532" s="27">
        <f>VLOOKUP(H532,клиенты!$A$1:$G$435,5,0)</f>
        <v>44593</v>
      </c>
      <c r="N532">
        <f t="shared" si="34"/>
        <v>549</v>
      </c>
      <c r="O532" s="30">
        <f t="shared" ca="1" si="35"/>
        <v>32</v>
      </c>
      <c r="P532" t="str">
        <f>VLOOKUP(H532,клиенты!$A$2:$J$435,7,0)</f>
        <v>Россия</v>
      </c>
    </row>
    <row r="533" spans="1:16" x14ac:dyDescent="0.2">
      <c r="A533">
        <v>532</v>
      </c>
      <c r="B533">
        <v>161</v>
      </c>
      <c r="C533">
        <v>489</v>
      </c>
      <c r="D533">
        <v>5</v>
      </c>
      <c r="E533">
        <v>2445</v>
      </c>
      <c r="F533" s="27">
        <v>45117</v>
      </c>
      <c r="G533" t="s">
        <v>13</v>
      </c>
      <c r="H533">
        <v>143</v>
      </c>
      <c r="I533" t="str">
        <f>VLOOKUP(B533,товар!$A$1:$C$433,2,FALSE)</f>
        <v>Молоко</v>
      </c>
      <c r="J533" s="20">
        <f t="shared" si="32"/>
        <v>294.95238095238096</v>
      </c>
      <c r="K533" s="21">
        <f t="shared" si="33"/>
        <v>0.65789473684210531</v>
      </c>
      <c r="L533" t="str">
        <f>VLOOKUP(B533,товар!$A$1:$C$433,3,FALSE)</f>
        <v>Простоквашино</v>
      </c>
      <c r="M533" s="27">
        <f>VLOOKUP(H533,клиенты!$A$1:$G$435,5,0)</f>
        <v>44601</v>
      </c>
      <c r="N533">
        <f t="shared" si="34"/>
        <v>516</v>
      </c>
      <c r="O533" s="30">
        <f t="shared" ca="1" si="35"/>
        <v>31</v>
      </c>
      <c r="P533" t="str">
        <f>VLOOKUP(H533,клиенты!$A$2:$J$435,7,0)</f>
        <v>Россия</v>
      </c>
    </row>
    <row r="534" spans="1:16" x14ac:dyDescent="0.2">
      <c r="A534">
        <v>533</v>
      </c>
      <c r="B534">
        <v>83</v>
      </c>
      <c r="C534">
        <v>315</v>
      </c>
      <c r="D534">
        <v>2</v>
      </c>
      <c r="E534">
        <v>630</v>
      </c>
      <c r="F534" s="27">
        <v>45369</v>
      </c>
      <c r="G534" t="s">
        <v>16</v>
      </c>
      <c r="H534">
        <v>135</v>
      </c>
      <c r="I534" t="str">
        <f>VLOOKUP(B534,товар!$A$1:$C$433,2,FALSE)</f>
        <v>Сок</v>
      </c>
      <c r="J534" s="20">
        <f t="shared" si="32"/>
        <v>268.60344827586209</v>
      </c>
      <c r="K534" s="21">
        <f t="shared" si="33"/>
        <v>0.17273252455228172</v>
      </c>
      <c r="L534" t="str">
        <f>VLOOKUP(B534,товар!$A$1:$C$433,3,FALSE)</f>
        <v>Сады Придонья</v>
      </c>
      <c r="M534" s="27">
        <f>VLOOKUP(H534,клиенты!$A$1:$G$435,5,0)</f>
        <v>44602</v>
      </c>
      <c r="N534">
        <f t="shared" si="34"/>
        <v>767</v>
      </c>
      <c r="O534" s="30">
        <f t="shared" ca="1" si="35"/>
        <v>31</v>
      </c>
      <c r="P534" t="str">
        <f>VLOOKUP(H534,клиенты!$A$2:$J$435,7,0)</f>
        <v>Россия</v>
      </c>
    </row>
    <row r="535" spans="1:16" x14ac:dyDescent="0.2">
      <c r="A535">
        <v>534</v>
      </c>
      <c r="B535">
        <v>315</v>
      </c>
      <c r="C535">
        <v>348</v>
      </c>
      <c r="D535">
        <v>2</v>
      </c>
      <c r="E535">
        <v>696</v>
      </c>
      <c r="F535" s="27">
        <v>45002</v>
      </c>
      <c r="G535" t="s">
        <v>12</v>
      </c>
      <c r="H535">
        <v>402</v>
      </c>
      <c r="I535" t="str">
        <f>VLOOKUP(B535,товар!$A$1:$C$433,2,FALSE)</f>
        <v>Йогурт</v>
      </c>
      <c r="J535" s="20">
        <f t="shared" si="32"/>
        <v>263.25423728813558</v>
      </c>
      <c r="K535" s="21">
        <f t="shared" si="33"/>
        <v>0.32191604429564769</v>
      </c>
      <c r="L535" t="str">
        <f>VLOOKUP(B535,товар!$A$1:$C$433,3,FALSE)</f>
        <v>Чудо</v>
      </c>
      <c r="M535" s="27">
        <f>VLOOKUP(H535,клиенты!$A$1:$G$435,5,0)</f>
        <v>44742</v>
      </c>
      <c r="N535">
        <f t="shared" si="34"/>
        <v>260</v>
      </c>
      <c r="O535" s="30">
        <f t="shared" ca="1" si="35"/>
        <v>27</v>
      </c>
      <c r="P535" t="str">
        <f>VLOOKUP(H535,клиенты!$A$2:$J$435,7,0)</f>
        <v>Узбекистан</v>
      </c>
    </row>
    <row r="536" spans="1:16" x14ac:dyDescent="0.2">
      <c r="A536">
        <v>535</v>
      </c>
      <c r="B536">
        <v>121</v>
      </c>
      <c r="C536">
        <v>77</v>
      </c>
      <c r="D536">
        <v>1</v>
      </c>
      <c r="E536">
        <v>77</v>
      </c>
      <c r="F536" s="27">
        <v>45047</v>
      </c>
      <c r="G536" t="s">
        <v>11</v>
      </c>
      <c r="H536">
        <v>279</v>
      </c>
      <c r="I536" t="str">
        <f>VLOOKUP(B536,товар!$A$1:$C$433,2,FALSE)</f>
        <v>Чипсы</v>
      </c>
      <c r="J536" s="20">
        <f t="shared" si="32"/>
        <v>273.72549019607845</v>
      </c>
      <c r="K536" s="21">
        <f t="shared" si="33"/>
        <v>-0.71869627507163325</v>
      </c>
      <c r="L536" t="str">
        <f>VLOOKUP(B536,товар!$A$1:$C$433,3,FALSE)</f>
        <v>Pringles</v>
      </c>
      <c r="M536" s="27">
        <f>VLOOKUP(H536,клиенты!$A$1:$G$435,5,0)</f>
        <v>44786</v>
      </c>
      <c r="N536">
        <f t="shared" si="34"/>
        <v>261</v>
      </c>
      <c r="O536" s="30">
        <f t="shared" ca="1" si="35"/>
        <v>25</v>
      </c>
      <c r="P536" t="str">
        <f>VLOOKUP(H536,клиенты!$A$2:$J$435,7,0)</f>
        <v>Узбекистан</v>
      </c>
    </row>
    <row r="537" spans="1:16" x14ac:dyDescent="0.2">
      <c r="A537">
        <v>536</v>
      </c>
      <c r="B537">
        <v>371</v>
      </c>
      <c r="C537">
        <v>62</v>
      </c>
      <c r="D537">
        <v>5</v>
      </c>
      <c r="E537">
        <v>310</v>
      </c>
      <c r="F537" s="27">
        <v>45330</v>
      </c>
      <c r="G537" t="s">
        <v>10</v>
      </c>
      <c r="H537">
        <v>385</v>
      </c>
      <c r="I537" t="str">
        <f>VLOOKUP(B537,товар!$A$1:$C$433,2,FALSE)</f>
        <v>Сахар</v>
      </c>
      <c r="J537" s="20">
        <f t="shared" si="32"/>
        <v>252.76271186440678</v>
      </c>
      <c r="K537" s="21">
        <f t="shared" si="33"/>
        <v>-0.75471065513310531</v>
      </c>
      <c r="L537" t="str">
        <f>VLOOKUP(B537,товар!$A$1:$C$433,3,FALSE)</f>
        <v>Русский сахар</v>
      </c>
      <c r="M537" s="27">
        <f>VLOOKUP(H537,клиенты!$A$1:$G$435,5,0)</f>
        <v>44753</v>
      </c>
      <c r="N537">
        <f t="shared" si="34"/>
        <v>577</v>
      </c>
      <c r="O537" s="30">
        <f t="shared" ca="1" si="35"/>
        <v>26</v>
      </c>
      <c r="P537" t="str">
        <f>VLOOKUP(H537,клиенты!$A$2:$J$435,7,0)</f>
        <v>Украина</v>
      </c>
    </row>
    <row r="538" spans="1:16" x14ac:dyDescent="0.2">
      <c r="A538">
        <v>537</v>
      </c>
      <c r="B538">
        <v>169</v>
      </c>
      <c r="C538">
        <v>429</v>
      </c>
      <c r="D538">
        <v>2</v>
      </c>
      <c r="E538">
        <v>858</v>
      </c>
      <c r="F538" s="27">
        <v>45289</v>
      </c>
      <c r="G538" t="s">
        <v>26</v>
      </c>
      <c r="H538">
        <v>326</v>
      </c>
      <c r="I538" t="str">
        <f>VLOOKUP(B538,товар!$A$1:$C$433,2,FALSE)</f>
        <v>Фрукты</v>
      </c>
      <c r="J538" s="20">
        <f t="shared" si="32"/>
        <v>274.16279069767444</v>
      </c>
      <c r="K538" s="21">
        <f t="shared" si="33"/>
        <v>0.56476376282975638</v>
      </c>
      <c r="L538" t="str">
        <f>VLOOKUP(B538,товар!$A$1:$C$433,3,FALSE)</f>
        <v>Фруктовый Рай</v>
      </c>
      <c r="M538" s="27">
        <f>VLOOKUP(H538,клиенты!$A$1:$G$435,5,0)</f>
        <v>44655</v>
      </c>
      <c r="N538">
        <f t="shared" si="34"/>
        <v>634</v>
      </c>
      <c r="O538" s="30">
        <f t="shared" ca="1" si="35"/>
        <v>30</v>
      </c>
      <c r="P538" t="str">
        <f>VLOOKUP(H538,клиенты!$A$2:$J$435,7,0)</f>
        <v>Россия</v>
      </c>
    </row>
    <row r="539" spans="1:16" x14ac:dyDescent="0.2">
      <c r="A539">
        <v>538</v>
      </c>
      <c r="B539">
        <v>433</v>
      </c>
      <c r="C539">
        <v>115</v>
      </c>
      <c r="D539">
        <v>4</v>
      </c>
      <c r="E539">
        <v>460</v>
      </c>
      <c r="F539" s="27">
        <v>45203</v>
      </c>
      <c r="G539" t="s">
        <v>25</v>
      </c>
      <c r="H539">
        <v>138</v>
      </c>
      <c r="I539" t="str">
        <f>VLOOKUP(B539,товар!$A$1:$C$433,2,FALSE)</f>
        <v>Рыба</v>
      </c>
      <c r="J539" s="20">
        <f t="shared" si="32"/>
        <v>258.5128205128205</v>
      </c>
      <c r="K539" s="21">
        <f t="shared" si="33"/>
        <v>-0.55514778813727439</v>
      </c>
      <c r="L539" t="str">
        <f>VLOOKUP(B539,товар!$A$1:$C$433,3,FALSE)</f>
        <v>Меридиан</v>
      </c>
      <c r="M539" s="27">
        <f>VLOOKUP(H539,клиенты!$A$1:$G$435,5,0)</f>
        <v>44723</v>
      </c>
      <c r="N539">
        <f t="shared" si="34"/>
        <v>480</v>
      </c>
      <c r="O539" s="30">
        <f t="shared" ca="1" si="35"/>
        <v>27</v>
      </c>
      <c r="P539" t="str">
        <f>VLOOKUP(H539,клиенты!$A$2:$J$435,7,0)</f>
        <v>Украина</v>
      </c>
    </row>
    <row r="540" spans="1:16" x14ac:dyDescent="0.2">
      <c r="A540">
        <v>539</v>
      </c>
      <c r="B540">
        <v>43</v>
      </c>
      <c r="C540">
        <v>158</v>
      </c>
      <c r="D540">
        <v>5</v>
      </c>
      <c r="E540">
        <v>790</v>
      </c>
      <c r="F540" s="27">
        <v>45397</v>
      </c>
      <c r="G540" t="s">
        <v>16</v>
      </c>
      <c r="H540">
        <v>271</v>
      </c>
      <c r="I540" t="str">
        <f>VLOOKUP(B540,товар!$A$1:$C$433,2,FALSE)</f>
        <v>Печенье</v>
      </c>
      <c r="J540" s="20">
        <f t="shared" si="32"/>
        <v>283.468085106383</v>
      </c>
      <c r="K540" s="21">
        <f t="shared" si="33"/>
        <v>-0.44261802897245373</v>
      </c>
      <c r="L540" t="str">
        <f>VLOOKUP(B540,товар!$A$1:$C$433,3,FALSE)</f>
        <v>КДВ</v>
      </c>
      <c r="M540" s="27">
        <f>VLOOKUP(H540,клиенты!$A$1:$G$435,5,0)</f>
        <v>44892</v>
      </c>
      <c r="N540">
        <f t="shared" si="34"/>
        <v>505</v>
      </c>
      <c r="O540" s="30">
        <f t="shared" ca="1" si="35"/>
        <v>22</v>
      </c>
      <c r="P540" t="str">
        <f>VLOOKUP(H540,клиенты!$A$2:$J$435,7,0)</f>
        <v>Беларусь</v>
      </c>
    </row>
    <row r="541" spans="1:16" x14ac:dyDescent="0.2">
      <c r="A541">
        <v>540</v>
      </c>
      <c r="B541">
        <v>453</v>
      </c>
      <c r="C541">
        <v>318</v>
      </c>
      <c r="D541">
        <v>4</v>
      </c>
      <c r="E541">
        <v>1272</v>
      </c>
      <c r="F541" s="27">
        <v>45355</v>
      </c>
      <c r="G541" t="s">
        <v>16</v>
      </c>
      <c r="H541">
        <v>408</v>
      </c>
      <c r="I541" t="str">
        <f>VLOOKUP(B541,товар!$A$1:$C$433,2,FALSE)</f>
        <v>Макароны</v>
      </c>
      <c r="J541" s="20">
        <f t="shared" si="32"/>
        <v>265.47674418604652</v>
      </c>
      <c r="K541" s="21">
        <f t="shared" si="33"/>
        <v>0.19784503525907748</v>
      </c>
      <c r="L541" t="str">
        <f>VLOOKUP(B541,товар!$A$1:$C$433,3,FALSE)</f>
        <v>Макфа</v>
      </c>
      <c r="M541" s="27">
        <f>VLOOKUP(H541,клиенты!$A$1:$G$435,5,0)</f>
        <v>44857</v>
      </c>
      <c r="N541">
        <f t="shared" si="34"/>
        <v>498</v>
      </c>
      <c r="O541" s="30">
        <f t="shared" ca="1" si="35"/>
        <v>23</v>
      </c>
      <c r="P541" t="str">
        <f>VLOOKUP(H541,клиенты!$A$2:$J$435,7,0)</f>
        <v>Россия</v>
      </c>
    </row>
    <row r="542" spans="1:16" x14ac:dyDescent="0.2">
      <c r="A542">
        <v>541</v>
      </c>
      <c r="B542">
        <v>403</v>
      </c>
      <c r="C542">
        <v>184</v>
      </c>
      <c r="D542">
        <v>5</v>
      </c>
      <c r="E542">
        <v>920</v>
      </c>
      <c r="F542" s="27">
        <v>45378</v>
      </c>
      <c r="G542" t="s">
        <v>11</v>
      </c>
      <c r="H542">
        <v>444</v>
      </c>
      <c r="I542" t="str">
        <f>VLOOKUP(B542,товар!$A$1:$C$433,2,FALSE)</f>
        <v>Чай</v>
      </c>
      <c r="J542" s="20">
        <f t="shared" si="32"/>
        <v>271.18181818181819</v>
      </c>
      <c r="K542" s="21">
        <f t="shared" si="33"/>
        <v>-0.32148843446195108</v>
      </c>
      <c r="L542" t="str">
        <f>VLOOKUP(B542,товар!$A$1:$C$433,3,FALSE)</f>
        <v>Ахмад</v>
      </c>
      <c r="M542" s="27">
        <f>VLOOKUP(H542,клиенты!$A$1:$G$435,5,0)</f>
        <v>44688</v>
      </c>
      <c r="N542">
        <f t="shared" si="34"/>
        <v>690</v>
      </c>
      <c r="O542" s="30">
        <f t="shared" ca="1" si="35"/>
        <v>28</v>
      </c>
      <c r="P542" t="str">
        <f>VLOOKUP(H542,клиенты!$A$2:$J$435,7,0)</f>
        <v>Россия</v>
      </c>
    </row>
    <row r="543" spans="1:16" x14ac:dyDescent="0.2">
      <c r="A543">
        <v>542</v>
      </c>
      <c r="B543">
        <v>248</v>
      </c>
      <c r="C543">
        <v>497</v>
      </c>
      <c r="D543">
        <v>2</v>
      </c>
      <c r="E543">
        <v>994</v>
      </c>
      <c r="F543" s="27">
        <v>45051</v>
      </c>
      <c r="G543" t="s">
        <v>17</v>
      </c>
      <c r="H543">
        <v>116</v>
      </c>
      <c r="I543" t="str">
        <f>VLOOKUP(B543,товар!$A$1:$C$433,2,FALSE)</f>
        <v>Конфеты</v>
      </c>
      <c r="J543" s="20">
        <f t="shared" si="32"/>
        <v>267.85483870967744</v>
      </c>
      <c r="K543" s="21">
        <f t="shared" si="33"/>
        <v>0.85548262780755091</v>
      </c>
      <c r="L543" t="str">
        <f>VLOOKUP(B543,товар!$A$1:$C$433,3,FALSE)</f>
        <v>Красный Октябрь</v>
      </c>
      <c r="M543" s="27">
        <f>VLOOKUP(H543,клиенты!$A$1:$G$435,5,0)</f>
        <v>44643</v>
      </c>
      <c r="N543">
        <f t="shared" si="34"/>
        <v>408</v>
      </c>
      <c r="O543" s="30">
        <f t="shared" ca="1" si="35"/>
        <v>30</v>
      </c>
      <c r="P543" t="str">
        <f>VLOOKUP(H543,клиенты!$A$2:$J$435,7,0)</f>
        <v>Россия</v>
      </c>
    </row>
    <row r="544" spans="1:16" x14ac:dyDescent="0.2">
      <c r="A544">
        <v>543</v>
      </c>
      <c r="B544">
        <v>492</v>
      </c>
      <c r="C544">
        <v>469</v>
      </c>
      <c r="D544">
        <v>4</v>
      </c>
      <c r="E544">
        <v>1876</v>
      </c>
      <c r="F544" s="27">
        <v>45386</v>
      </c>
      <c r="G544" t="s">
        <v>10</v>
      </c>
      <c r="H544">
        <v>38</v>
      </c>
      <c r="I544" t="str">
        <f>VLOOKUP(B544,товар!$A$1:$C$433,2,FALSE)</f>
        <v>Рыба</v>
      </c>
      <c r="J544" s="20">
        <f t="shared" si="32"/>
        <v>258.5128205128205</v>
      </c>
      <c r="K544" s="21">
        <f t="shared" si="33"/>
        <v>0.81422336837928988</v>
      </c>
      <c r="L544" t="str">
        <f>VLOOKUP(B544,товар!$A$1:$C$433,3,FALSE)</f>
        <v>Русское море</v>
      </c>
      <c r="M544" s="27">
        <f>VLOOKUP(H544,клиенты!$A$1:$G$435,5,0)</f>
        <v>44819</v>
      </c>
      <c r="N544">
        <f t="shared" si="34"/>
        <v>567</v>
      </c>
      <c r="O544" s="30">
        <f t="shared" ca="1" si="35"/>
        <v>24</v>
      </c>
      <c r="P544" t="str">
        <f>VLOOKUP(H544,клиенты!$A$2:$J$435,7,0)</f>
        <v>Таджикистан</v>
      </c>
    </row>
    <row r="545" spans="1:16" x14ac:dyDescent="0.2">
      <c r="A545">
        <v>544</v>
      </c>
      <c r="B545">
        <v>428</v>
      </c>
      <c r="C545">
        <v>263</v>
      </c>
      <c r="D545">
        <v>4</v>
      </c>
      <c r="E545">
        <v>1052</v>
      </c>
      <c r="F545" s="27">
        <v>45385</v>
      </c>
      <c r="G545" t="s">
        <v>22</v>
      </c>
      <c r="H545">
        <v>136</v>
      </c>
      <c r="I545" t="str">
        <f>VLOOKUP(B545,товар!$A$1:$C$433,2,FALSE)</f>
        <v>Конфеты</v>
      </c>
      <c r="J545" s="20">
        <f t="shared" si="32"/>
        <v>267.85483870967744</v>
      </c>
      <c r="K545" s="21">
        <f t="shared" si="33"/>
        <v>-1.8124887095803066E-2</v>
      </c>
      <c r="L545" t="str">
        <f>VLOOKUP(B545,товар!$A$1:$C$433,3,FALSE)</f>
        <v>Бабаевский</v>
      </c>
      <c r="M545" s="27">
        <f>VLOOKUP(H545,клиенты!$A$1:$G$435,5,0)</f>
        <v>44860</v>
      </c>
      <c r="N545">
        <f t="shared" si="34"/>
        <v>525</v>
      </c>
      <c r="O545" s="30">
        <f t="shared" ca="1" si="35"/>
        <v>23</v>
      </c>
      <c r="P545" t="str">
        <f>VLOOKUP(H545,клиенты!$A$2:$J$435,7,0)</f>
        <v>Украина</v>
      </c>
    </row>
    <row r="546" spans="1:16" x14ac:dyDescent="0.2">
      <c r="A546">
        <v>545</v>
      </c>
      <c r="B546">
        <v>91</v>
      </c>
      <c r="C546">
        <v>335</v>
      </c>
      <c r="D546">
        <v>2</v>
      </c>
      <c r="E546">
        <v>670</v>
      </c>
      <c r="F546" s="27">
        <v>45186</v>
      </c>
      <c r="G546" t="s">
        <v>23</v>
      </c>
      <c r="H546">
        <v>310</v>
      </c>
      <c r="I546" t="str">
        <f>VLOOKUP(B546,товар!$A$1:$C$433,2,FALSE)</f>
        <v>Сыр</v>
      </c>
      <c r="J546" s="20">
        <f t="shared" si="32"/>
        <v>262.63492063492066</v>
      </c>
      <c r="K546" s="21">
        <f t="shared" si="33"/>
        <v>0.27553487247673147</v>
      </c>
      <c r="L546" t="str">
        <f>VLOOKUP(B546,товар!$A$1:$C$433,3,FALSE)</f>
        <v>Сырная долина</v>
      </c>
      <c r="M546" s="27">
        <f>VLOOKUP(H546,клиенты!$A$1:$G$435,5,0)</f>
        <v>44807</v>
      </c>
      <c r="N546">
        <f t="shared" si="34"/>
        <v>379</v>
      </c>
      <c r="O546" s="30">
        <f t="shared" ca="1" si="35"/>
        <v>25</v>
      </c>
      <c r="P546" t="str">
        <f>VLOOKUP(H546,клиенты!$A$2:$J$435,7,0)</f>
        <v>Таджикистан</v>
      </c>
    </row>
    <row r="547" spans="1:16" x14ac:dyDescent="0.2">
      <c r="A547">
        <v>546</v>
      </c>
      <c r="B547">
        <v>122</v>
      </c>
      <c r="C547">
        <v>309</v>
      </c>
      <c r="D547">
        <v>3</v>
      </c>
      <c r="E547">
        <v>927</v>
      </c>
      <c r="F547" s="27">
        <v>45073</v>
      </c>
      <c r="G547" t="s">
        <v>19</v>
      </c>
      <c r="H547">
        <v>263</v>
      </c>
      <c r="I547" t="str">
        <f>VLOOKUP(B547,товар!$A$1:$C$433,2,FALSE)</f>
        <v>Фрукты</v>
      </c>
      <c r="J547" s="20">
        <f t="shared" si="32"/>
        <v>274.16279069767444</v>
      </c>
      <c r="K547" s="21">
        <f t="shared" si="33"/>
        <v>0.12706760539485962</v>
      </c>
      <c r="L547" t="str">
        <f>VLOOKUP(B547,товар!$A$1:$C$433,3,FALSE)</f>
        <v>Фрукты-Ягоды</v>
      </c>
      <c r="M547" s="27">
        <f>VLOOKUP(H547,клиенты!$A$1:$G$435,5,0)</f>
        <v>44612</v>
      </c>
      <c r="N547">
        <f t="shared" si="34"/>
        <v>461</v>
      </c>
      <c r="O547" s="30">
        <f t="shared" ca="1" si="35"/>
        <v>31</v>
      </c>
      <c r="P547" t="str">
        <f>VLOOKUP(H547,клиенты!$A$2:$J$435,7,0)</f>
        <v>Таджикистан</v>
      </c>
    </row>
    <row r="548" spans="1:16" x14ac:dyDescent="0.2">
      <c r="A548">
        <v>547</v>
      </c>
      <c r="B548">
        <v>444</v>
      </c>
      <c r="C548">
        <v>59</v>
      </c>
      <c r="D548">
        <v>2</v>
      </c>
      <c r="E548">
        <v>118</v>
      </c>
      <c r="F548" s="27">
        <v>45263</v>
      </c>
      <c r="G548" t="s">
        <v>27</v>
      </c>
      <c r="H548">
        <v>381</v>
      </c>
      <c r="I548" t="str">
        <f>VLOOKUP(B548,товар!$A$1:$C$433,2,FALSE)</f>
        <v>Йогурт</v>
      </c>
      <c r="J548" s="20">
        <f t="shared" si="32"/>
        <v>263.25423728813558</v>
      </c>
      <c r="K548" s="21">
        <f t="shared" si="33"/>
        <v>-0.77588204996137011</v>
      </c>
      <c r="L548" t="str">
        <f>VLOOKUP(B548,товар!$A$1:$C$433,3,FALSE)</f>
        <v>Эрманн</v>
      </c>
      <c r="M548" s="27">
        <f>VLOOKUP(H548,клиенты!$A$1:$G$435,5,0)</f>
        <v>44714</v>
      </c>
      <c r="N548">
        <f t="shared" si="34"/>
        <v>549</v>
      </c>
      <c r="O548" s="30">
        <f t="shared" ca="1" si="35"/>
        <v>28</v>
      </c>
      <c r="P548" t="str">
        <f>VLOOKUP(H548,клиенты!$A$2:$J$435,7,0)</f>
        <v>Узбекистан</v>
      </c>
    </row>
    <row r="549" spans="1:16" x14ac:dyDescent="0.2">
      <c r="A549">
        <v>548</v>
      </c>
      <c r="B549">
        <v>334</v>
      </c>
      <c r="C549">
        <v>459</v>
      </c>
      <c r="D549">
        <v>5</v>
      </c>
      <c r="E549">
        <v>2295</v>
      </c>
      <c r="F549" s="27">
        <v>45146</v>
      </c>
      <c r="G549" t="s">
        <v>8</v>
      </c>
      <c r="H549">
        <v>167</v>
      </c>
      <c r="I549" t="str">
        <f>VLOOKUP(B549,товар!$A$1:$C$433,2,FALSE)</f>
        <v>Молоко</v>
      </c>
      <c r="J549" s="20">
        <f t="shared" si="32"/>
        <v>294.95238095238096</v>
      </c>
      <c r="K549" s="21">
        <f t="shared" si="33"/>
        <v>0.55618340329350979</v>
      </c>
      <c r="L549" t="str">
        <f>VLOOKUP(B549,товар!$A$1:$C$433,3,FALSE)</f>
        <v>Домик в деревне</v>
      </c>
      <c r="M549" s="27">
        <f>VLOOKUP(H549,клиенты!$A$1:$G$435,5,0)</f>
        <v>44563</v>
      </c>
      <c r="N549">
        <f t="shared" si="34"/>
        <v>583</v>
      </c>
      <c r="O549" s="30">
        <f t="shared" ca="1" si="35"/>
        <v>33</v>
      </c>
      <c r="P549" t="str">
        <f>VLOOKUP(H549,клиенты!$A$2:$J$435,7,0)</f>
        <v>Узбекистан</v>
      </c>
    </row>
    <row r="550" spans="1:16" x14ac:dyDescent="0.2">
      <c r="A550">
        <v>549</v>
      </c>
      <c r="B550">
        <v>431</v>
      </c>
      <c r="C550">
        <v>149</v>
      </c>
      <c r="D550">
        <v>5</v>
      </c>
      <c r="E550">
        <v>745</v>
      </c>
      <c r="F550" s="27">
        <v>45271</v>
      </c>
      <c r="G550" t="s">
        <v>23</v>
      </c>
      <c r="H550">
        <v>12</v>
      </c>
      <c r="I550" t="str">
        <f>VLOOKUP(B550,товар!$A$1:$C$433,2,FALSE)</f>
        <v>Овощи</v>
      </c>
      <c r="J550" s="20">
        <f t="shared" si="32"/>
        <v>250.48780487804879</v>
      </c>
      <c r="K550" s="21">
        <f t="shared" si="33"/>
        <v>-0.40516066212268742</v>
      </c>
      <c r="L550" t="str">
        <f>VLOOKUP(B550,товар!$A$1:$C$433,3,FALSE)</f>
        <v>Гавриш</v>
      </c>
      <c r="M550" s="27">
        <f>VLOOKUP(H550,клиенты!$A$1:$G$435,5,0)</f>
        <v>44842</v>
      </c>
      <c r="N550">
        <f t="shared" si="34"/>
        <v>429</v>
      </c>
      <c r="O550" s="30">
        <f t="shared" ca="1" si="35"/>
        <v>23</v>
      </c>
      <c r="P550" t="str">
        <f>VLOOKUP(H550,клиенты!$A$2:$J$435,7,0)</f>
        <v>Беларусь</v>
      </c>
    </row>
    <row r="551" spans="1:16" x14ac:dyDescent="0.2">
      <c r="A551">
        <v>550</v>
      </c>
      <c r="B551">
        <v>62</v>
      </c>
      <c r="C551">
        <v>88</v>
      </c>
      <c r="D551">
        <v>1</v>
      </c>
      <c r="E551">
        <v>88</v>
      </c>
      <c r="F551" s="27">
        <v>44950</v>
      </c>
      <c r="G551" t="s">
        <v>14</v>
      </c>
      <c r="H551">
        <v>44</v>
      </c>
      <c r="I551" t="str">
        <f>VLOOKUP(B551,товар!$A$1:$C$433,2,FALSE)</f>
        <v>Рыба</v>
      </c>
      <c r="J551" s="20">
        <f t="shared" si="32"/>
        <v>258.5128205128205</v>
      </c>
      <c r="K551" s="21">
        <f t="shared" si="33"/>
        <v>-0.65959135092243604</v>
      </c>
      <c r="L551" t="str">
        <f>VLOOKUP(B551,товар!$A$1:$C$433,3,FALSE)</f>
        <v>Балтийский берег</v>
      </c>
      <c r="M551" s="27">
        <f>VLOOKUP(H551,клиенты!$A$1:$G$435,5,0)</f>
        <v>44701</v>
      </c>
      <c r="N551">
        <f t="shared" si="34"/>
        <v>249</v>
      </c>
      <c r="O551" s="30">
        <f t="shared" ca="1" si="35"/>
        <v>28</v>
      </c>
      <c r="P551" t="str">
        <f>VLOOKUP(H551,клиенты!$A$2:$J$435,7,0)</f>
        <v>Беларусь</v>
      </c>
    </row>
    <row r="552" spans="1:16" x14ac:dyDescent="0.2">
      <c r="A552">
        <v>551</v>
      </c>
      <c r="B552">
        <v>458</v>
      </c>
      <c r="C552">
        <v>79</v>
      </c>
      <c r="D552">
        <v>2</v>
      </c>
      <c r="E552">
        <v>158</v>
      </c>
      <c r="F552" s="27">
        <v>45023</v>
      </c>
      <c r="G552" t="s">
        <v>22</v>
      </c>
      <c r="H552">
        <v>133</v>
      </c>
      <c r="I552" t="str">
        <f>VLOOKUP(B552,товар!$A$1:$C$433,2,FALSE)</f>
        <v>Макароны</v>
      </c>
      <c r="J552" s="20">
        <f t="shared" si="32"/>
        <v>265.47674418604652</v>
      </c>
      <c r="K552" s="21">
        <f t="shared" si="33"/>
        <v>-0.70242214532871972</v>
      </c>
      <c r="L552" t="str">
        <f>VLOOKUP(B552,товар!$A$1:$C$433,3,FALSE)</f>
        <v>Борилла</v>
      </c>
      <c r="M552" s="27">
        <f>VLOOKUP(H552,клиенты!$A$1:$G$435,5,0)</f>
        <v>44588</v>
      </c>
      <c r="N552">
        <f t="shared" si="34"/>
        <v>435</v>
      </c>
      <c r="O552" s="30">
        <f t="shared" ca="1" si="35"/>
        <v>32</v>
      </c>
      <c r="P552" t="str">
        <f>VLOOKUP(H552,клиенты!$A$2:$J$435,7,0)</f>
        <v>Узбекистан</v>
      </c>
    </row>
    <row r="553" spans="1:16" x14ac:dyDescent="0.2">
      <c r="A553">
        <v>552</v>
      </c>
      <c r="B553">
        <v>119</v>
      </c>
      <c r="C553">
        <v>369</v>
      </c>
      <c r="D553">
        <v>2</v>
      </c>
      <c r="E553">
        <v>738</v>
      </c>
      <c r="F553" s="27">
        <v>45105</v>
      </c>
      <c r="G553" t="s">
        <v>20</v>
      </c>
      <c r="H553">
        <v>21</v>
      </c>
      <c r="I553" t="str">
        <f>VLOOKUP(B553,товар!$A$1:$C$433,2,FALSE)</f>
        <v>Печенье</v>
      </c>
      <c r="J553" s="20">
        <f t="shared" si="32"/>
        <v>283.468085106383</v>
      </c>
      <c r="K553" s="21">
        <f t="shared" si="33"/>
        <v>0.30173384372888989</v>
      </c>
      <c r="L553" t="str">
        <f>VLOOKUP(B553,товар!$A$1:$C$433,3,FALSE)</f>
        <v>КДВ</v>
      </c>
      <c r="M553" s="27">
        <f>VLOOKUP(H553,клиенты!$A$1:$G$435,5,0)</f>
        <v>44881</v>
      </c>
      <c r="N553">
        <f t="shared" si="34"/>
        <v>224</v>
      </c>
      <c r="O553" s="30">
        <f t="shared" ca="1" si="35"/>
        <v>22</v>
      </c>
      <c r="P553" t="str">
        <f>VLOOKUP(H553,клиенты!$A$2:$J$435,7,0)</f>
        <v>Беларусь</v>
      </c>
    </row>
    <row r="554" spans="1:16" x14ac:dyDescent="0.2">
      <c r="A554">
        <v>553</v>
      </c>
      <c r="B554">
        <v>388</v>
      </c>
      <c r="C554">
        <v>107</v>
      </c>
      <c r="D554">
        <v>1</v>
      </c>
      <c r="E554">
        <v>107</v>
      </c>
      <c r="F554" s="27">
        <v>45137</v>
      </c>
      <c r="G554" t="s">
        <v>12</v>
      </c>
      <c r="H554">
        <v>179</v>
      </c>
      <c r="I554" t="str">
        <f>VLOOKUP(B554,товар!$A$1:$C$433,2,FALSE)</f>
        <v>Рыба</v>
      </c>
      <c r="J554" s="20">
        <f t="shared" si="32"/>
        <v>258.5128205128205</v>
      </c>
      <c r="K554" s="21">
        <f t="shared" si="33"/>
        <v>-0.5860940289625074</v>
      </c>
      <c r="L554" t="str">
        <f>VLOOKUP(B554,товар!$A$1:$C$433,3,FALSE)</f>
        <v>Меридиан</v>
      </c>
      <c r="M554" s="27">
        <f>VLOOKUP(H554,клиенты!$A$1:$G$435,5,0)</f>
        <v>44833</v>
      </c>
      <c r="N554">
        <f t="shared" si="34"/>
        <v>304</v>
      </c>
      <c r="O554" s="30">
        <f t="shared" ca="1" si="35"/>
        <v>24</v>
      </c>
      <c r="P554" t="str">
        <f>VLOOKUP(H554,клиенты!$A$2:$J$435,7,0)</f>
        <v>Россия</v>
      </c>
    </row>
    <row r="555" spans="1:16" x14ac:dyDescent="0.2">
      <c r="A555">
        <v>554</v>
      </c>
      <c r="B555">
        <v>303</v>
      </c>
      <c r="C555">
        <v>258</v>
      </c>
      <c r="D555">
        <v>4</v>
      </c>
      <c r="E555">
        <v>1032</v>
      </c>
      <c r="F555" s="27">
        <v>45076</v>
      </c>
      <c r="G555" t="s">
        <v>18</v>
      </c>
      <c r="H555">
        <v>300</v>
      </c>
      <c r="I555" t="str">
        <f>VLOOKUP(B555,товар!$A$1:$C$433,2,FALSE)</f>
        <v>Фрукты</v>
      </c>
      <c r="J555" s="20">
        <f t="shared" si="32"/>
        <v>274.16279069767444</v>
      </c>
      <c r="K555" s="21">
        <f t="shared" si="33"/>
        <v>-5.89532615149716E-2</v>
      </c>
      <c r="L555" t="str">
        <f>VLOOKUP(B555,товар!$A$1:$C$433,3,FALSE)</f>
        <v>Фруктовый Рай</v>
      </c>
      <c r="M555" s="27">
        <f>VLOOKUP(H555,клиенты!$A$1:$G$435,5,0)</f>
        <v>44824</v>
      </c>
      <c r="N555">
        <f t="shared" si="34"/>
        <v>252</v>
      </c>
      <c r="O555" s="30">
        <f t="shared" ca="1" si="35"/>
        <v>24</v>
      </c>
      <c r="P555" t="str">
        <f>VLOOKUP(H555,клиенты!$A$2:$J$435,7,0)</f>
        <v>Украина</v>
      </c>
    </row>
    <row r="556" spans="1:16" x14ac:dyDescent="0.2">
      <c r="A556">
        <v>555</v>
      </c>
      <c r="B556">
        <v>160</v>
      </c>
      <c r="C556">
        <v>400</v>
      </c>
      <c r="D556">
        <v>3</v>
      </c>
      <c r="E556">
        <v>1200</v>
      </c>
      <c r="F556" s="27">
        <v>45181</v>
      </c>
      <c r="G556" t="s">
        <v>27</v>
      </c>
      <c r="H556">
        <v>134</v>
      </c>
      <c r="I556" t="str">
        <f>VLOOKUP(B556,товар!$A$1:$C$433,2,FALSE)</f>
        <v>Крупа</v>
      </c>
      <c r="J556" s="20">
        <f t="shared" si="32"/>
        <v>255.11627906976744</v>
      </c>
      <c r="K556" s="21">
        <f t="shared" si="33"/>
        <v>0.56791248860528709</v>
      </c>
      <c r="L556" t="str">
        <f>VLOOKUP(B556,товар!$A$1:$C$433,3,FALSE)</f>
        <v>Мистраль</v>
      </c>
      <c r="M556" s="27">
        <f>VLOOKUP(H556,клиенты!$A$1:$G$435,5,0)</f>
        <v>44753</v>
      </c>
      <c r="N556">
        <f t="shared" si="34"/>
        <v>428</v>
      </c>
      <c r="O556" s="30">
        <f t="shared" ca="1" si="35"/>
        <v>26</v>
      </c>
      <c r="P556" t="str">
        <f>VLOOKUP(H556,клиенты!$A$2:$J$435,7,0)</f>
        <v>Россия</v>
      </c>
    </row>
    <row r="557" spans="1:16" x14ac:dyDescent="0.2">
      <c r="A557">
        <v>556</v>
      </c>
      <c r="B557">
        <v>66</v>
      </c>
      <c r="C557">
        <v>230</v>
      </c>
      <c r="D557">
        <v>2</v>
      </c>
      <c r="E557">
        <v>460</v>
      </c>
      <c r="F557" s="27">
        <v>45074</v>
      </c>
      <c r="G557" t="s">
        <v>21</v>
      </c>
      <c r="H557">
        <v>391</v>
      </c>
      <c r="I557" t="str">
        <f>VLOOKUP(B557,товар!$A$1:$C$433,2,FALSE)</f>
        <v>Кофе</v>
      </c>
      <c r="J557" s="20">
        <f t="shared" si="32"/>
        <v>249.02380952380952</v>
      </c>
      <c r="K557" s="21">
        <f t="shared" si="33"/>
        <v>-7.639353666698534E-2</v>
      </c>
      <c r="L557" t="str">
        <f>VLOOKUP(B557,товар!$A$1:$C$433,3,FALSE)</f>
        <v>Черная Карта</v>
      </c>
      <c r="M557" s="27">
        <f>VLOOKUP(H557,клиенты!$A$1:$G$435,5,0)</f>
        <v>44675</v>
      </c>
      <c r="N557">
        <f t="shared" si="34"/>
        <v>399</v>
      </c>
      <c r="O557" s="30">
        <f t="shared" ca="1" si="35"/>
        <v>29</v>
      </c>
      <c r="P557" t="str">
        <f>VLOOKUP(H557,клиенты!$A$2:$J$435,7,0)</f>
        <v>Таджикистан</v>
      </c>
    </row>
    <row r="558" spans="1:16" x14ac:dyDescent="0.2">
      <c r="A558">
        <v>557</v>
      </c>
      <c r="B558">
        <v>125</v>
      </c>
      <c r="C558">
        <v>187</v>
      </c>
      <c r="D558">
        <v>5</v>
      </c>
      <c r="E558">
        <v>935</v>
      </c>
      <c r="F558" s="27">
        <v>45027</v>
      </c>
      <c r="G558" t="s">
        <v>23</v>
      </c>
      <c r="H558">
        <v>54</v>
      </c>
      <c r="I558" t="str">
        <f>VLOOKUP(B558,товар!$A$1:$C$433,2,FALSE)</f>
        <v>Рис</v>
      </c>
      <c r="J558" s="20">
        <f t="shared" si="32"/>
        <v>258.375</v>
      </c>
      <c r="K558" s="21">
        <f t="shared" si="33"/>
        <v>-0.27624576681180457</v>
      </c>
      <c r="L558" t="str">
        <f>VLOOKUP(B558,товар!$A$1:$C$433,3,FALSE)</f>
        <v>Националь</v>
      </c>
      <c r="M558" s="27">
        <f>VLOOKUP(H558,клиенты!$A$1:$G$435,5,0)</f>
        <v>44847</v>
      </c>
      <c r="N558">
        <f t="shared" si="34"/>
        <v>180</v>
      </c>
      <c r="O558" s="30">
        <f t="shared" ca="1" si="35"/>
        <v>23</v>
      </c>
      <c r="P558" t="str">
        <f>VLOOKUP(H558,клиенты!$A$2:$J$435,7,0)</f>
        <v>Беларусь</v>
      </c>
    </row>
    <row r="559" spans="1:16" x14ac:dyDescent="0.2">
      <c r="A559">
        <v>558</v>
      </c>
      <c r="B559">
        <v>280</v>
      </c>
      <c r="C559">
        <v>234</v>
      </c>
      <c r="D559">
        <v>2</v>
      </c>
      <c r="E559">
        <v>468</v>
      </c>
      <c r="F559" s="27">
        <v>45088</v>
      </c>
      <c r="G559" t="s">
        <v>12</v>
      </c>
      <c r="H559">
        <v>19</v>
      </c>
      <c r="I559" t="str">
        <f>VLOOKUP(B559,товар!$A$1:$C$433,2,FALSE)</f>
        <v>Сыр</v>
      </c>
      <c r="J559" s="20">
        <f t="shared" si="32"/>
        <v>262.63492063492066</v>
      </c>
      <c r="K559" s="21">
        <f t="shared" si="33"/>
        <v>-0.10902937265804435</v>
      </c>
      <c r="L559" t="str">
        <f>VLOOKUP(B559,товар!$A$1:$C$433,3,FALSE)</f>
        <v>President</v>
      </c>
      <c r="M559" s="27">
        <f>VLOOKUP(H559,клиенты!$A$1:$G$435,5,0)</f>
        <v>44902</v>
      </c>
      <c r="N559">
        <f t="shared" si="34"/>
        <v>186</v>
      </c>
      <c r="O559" s="30">
        <f t="shared" ca="1" si="35"/>
        <v>21</v>
      </c>
      <c r="P559" t="str">
        <f>VLOOKUP(H559,клиенты!$A$2:$J$435,7,0)</f>
        <v>Россия</v>
      </c>
    </row>
    <row r="560" spans="1:16" x14ac:dyDescent="0.2">
      <c r="A560">
        <v>559</v>
      </c>
      <c r="B560">
        <v>309</v>
      </c>
      <c r="C560">
        <v>368</v>
      </c>
      <c r="D560">
        <v>3</v>
      </c>
      <c r="E560">
        <v>1104</v>
      </c>
      <c r="F560" s="27">
        <v>44960</v>
      </c>
      <c r="G560" t="s">
        <v>15</v>
      </c>
      <c r="H560">
        <v>340</v>
      </c>
      <c r="I560" t="str">
        <f>VLOOKUP(B560,товар!$A$1:$C$433,2,FALSE)</f>
        <v>Конфеты</v>
      </c>
      <c r="J560" s="20">
        <f t="shared" si="32"/>
        <v>267.85483870967744</v>
      </c>
      <c r="K560" s="21">
        <f t="shared" si="33"/>
        <v>0.37387848497621468</v>
      </c>
      <c r="L560" t="str">
        <f>VLOOKUP(B560,товар!$A$1:$C$433,3,FALSE)</f>
        <v>Рот Фронт</v>
      </c>
      <c r="M560" s="27">
        <f>VLOOKUP(H560,клиенты!$A$1:$G$435,5,0)</f>
        <v>44896</v>
      </c>
      <c r="N560">
        <f t="shared" si="34"/>
        <v>64</v>
      </c>
      <c r="O560" s="30">
        <f t="shared" ca="1" si="35"/>
        <v>22</v>
      </c>
      <c r="P560" t="str">
        <f>VLOOKUP(H560,клиенты!$A$2:$J$435,7,0)</f>
        <v>Россия</v>
      </c>
    </row>
    <row r="561" spans="1:16" x14ac:dyDescent="0.2">
      <c r="A561">
        <v>560</v>
      </c>
      <c r="B561">
        <v>317</v>
      </c>
      <c r="C561">
        <v>267</v>
      </c>
      <c r="D561">
        <v>3</v>
      </c>
      <c r="E561">
        <v>801</v>
      </c>
      <c r="F561" s="27">
        <v>45396</v>
      </c>
      <c r="G561" t="s">
        <v>26</v>
      </c>
      <c r="H561">
        <v>71</v>
      </c>
      <c r="I561" t="str">
        <f>VLOOKUP(B561,товар!$A$1:$C$433,2,FALSE)</f>
        <v>Сок</v>
      </c>
      <c r="J561" s="20">
        <f t="shared" si="32"/>
        <v>268.60344827586209</v>
      </c>
      <c r="K561" s="21">
        <f t="shared" si="33"/>
        <v>-5.9695744271135442E-3</v>
      </c>
      <c r="L561" t="str">
        <f>VLOOKUP(B561,товар!$A$1:$C$433,3,FALSE)</f>
        <v>Фруктовый сад</v>
      </c>
      <c r="M561" s="27">
        <f>VLOOKUP(H561,клиенты!$A$1:$G$435,5,0)</f>
        <v>44762</v>
      </c>
      <c r="N561">
        <f t="shared" si="34"/>
        <v>634</v>
      </c>
      <c r="O561" s="30">
        <f t="shared" ca="1" si="35"/>
        <v>26</v>
      </c>
      <c r="P561" t="str">
        <f>VLOOKUP(H561,клиенты!$A$2:$J$435,7,0)</f>
        <v>Украина</v>
      </c>
    </row>
    <row r="562" spans="1:16" x14ac:dyDescent="0.2">
      <c r="A562">
        <v>561</v>
      </c>
      <c r="B562">
        <v>260</v>
      </c>
      <c r="C562">
        <v>370</v>
      </c>
      <c r="D562">
        <v>5</v>
      </c>
      <c r="E562">
        <v>1850</v>
      </c>
      <c r="F562" s="27">
        <v>44958</v>
      </c>
      <c r="G562" t="s">
        <v>18</v>
      </c>
      <c r="H562">
        <v>102</v>
      </c>
      <c r="I562" t="str">
        <f>VLOOKUP(B562,товар!$A$1:$C$433,2,FALSE)</f>
        <v>Соль</v>
      </c>
      <c r="J562" s="20">
        <f t="shared" si="32"/>
        <v>264.8679245283019</v>
      </c>
      <c r="K562" s="21">
        <f t="shared" si="33"/>
        <v>0.39692263855250021</v>
      </c>
      <c r="L562" t="str">
        <f>VLOOKUP(B562,товар!$A$1:$C$433,3,FALSE)</f>
        <v>Экстра</v>
      </c>
      <c r="M562" s="27">
        <f>VLOOKUP(H562,клиенты!$A$1:$G$435,5,0)</f>
        <v>44723</v>
      </c>
      <c r="N562">
        <f t="shared" si="34"/>
        <v>235</v>
      </c>
      <c r="O562" s="30">
        <f t="shared" ca="1" si="35"/>
        <v>27</v>
      </c>
      <c r="P562" t="str">
        <f>VLOOKUP(H562,клиенты!$A$2:$J$435,7,0)</f>
        <v>Узбекистан</v>
      </c>
    </row>
    <row r="563" spans="1:16" x14ac:dyDescent="0.2">
      <c r="A563">
        <v>562</v>
      </c>
      <c r="B563">
        <v>448</v>
      </c>
      <c r="C563">
        <v>170</v>
      </c>
      <c r="D563">
        <v>1</v>
      </c>
      <c r="E563">
        <v>170</v>
      </c>
      <c r="F563" s="27">
        <v>45075</v>
      </c>
      <c r="G563" t="s">
        <v>26</v>
      </c>
      <c r="H563">
        <v>43</v>
      </c>
      <c r="I563" t="str">
        <f>VLOOKUP(B563,товар!$A$1:$C$433,2,FALSE)</f>
        <v>Йогурт</v>
      </c>
      <c r="J563" s="20">
        <f t="shared" si="32"/>
        <v>263.25423728813558</v>
      </c>
      <c r="K563" s="21">
        <f t="shared" si="33"/>
        <v>-0.35423641514293069</v>
      </c>
      <c r="L563" t="str">
        <f>VLOOKUP(B563,товар!$A$1:$C$433,3,FALSE)</f>
        <v>Ростагроэкспорт</v>
      </c>
      <c r="M563" s="27">
        <f>VLOOKUP(H563,клиенты!$A$1:$G$435,5,0)</f>
        <v>44912</v>
      </c>
      <c r="N563">
        <f t="shared" si="34"/>
        <v>163</v>
      </c>
      <c r="O563" s="30">
        <f t="shared" ca="1" si="35"/>
        <v>21</v>
      </c>
      <c r="P563" t="str">
        <f>VLOOKUP(H563,клиенты!$A$2:$J$435,7,0)</f>
        <v>Россия</v>
      </c>
    </row>
    <row r="564" spans="1:16" x14ac:dyDescent="0.2">
      <c r="A564">
        <v>563</v>
      </c>
      <c r="B564">
        <v>158</v>
      </c>
      <c r="C564">
        <v>71</v>
      </c>
      <c r="D564">
        <v>2</v>
      </c>
      <c r="E564">
        <v>142</v>
      </c>
      <c r="F564" s="27">
        <v>45051</v>
      </c>
      <c r="G564" t="s">
        <v>13</v>
      </c>
      <c r="H564">
        <v>29</v>
      </c>
      <c r="I564" t="str">
        <f>VLOOKUP(B564,товар!$A$1:$C$433,2,FALSE)</f>
        <v>Сахар</v>
      </c>
      <c r="J564" s="20">
        <f t="shared" si="32"/>
        <v>252.76271186440678</v>
      </c>
      <c r="K564" s="21">
        <f t="shared" si="33"/>
        <v>-0.71910413732984646</v>
      </c>
      <c r="L564" t="str">
        <f>VLOOKUP(B564,товар!$A$1:$C$433,3,FALSE)</f>
        <v>Сладов</v>
      </c>
      <c r="M564" s="27">
        <f>VLOOKUP(H564,клиенты!$A$1:$G$435,5,0)</f>
        <v>44704</v>
      </c>
      <c r="N564">
        <f t="shared" si="34"/>
        <v>347</v>
      </c>
      <c r="O564" s="30">
        <f t="shared" ca="1" si="35"/>
        <v>28</v>
      </c>
      <c r="P564" t="str">
        <f>VLOOKUP(H564,клиенты!$A$2:$J$435,7,0)</f>
        <v>Россия</v>
      </c>
    </row>
    <row r="565" spans="1:16" x14ac:dyDescent="0.2">
      <c r="A565">
        <v>564</v>
      </c>
      <c r="B565">
        <v>274</v>
      </c>
      <c r="C565">
        <v>472</v>
      </c>
      <c r="D565">
        <v>3</v>
      </c>
      <c r="E565">
        <v>1416</v>
      </c>
      <c r="F565" s="27">
        <v>45408</v>
      </c>
      <c r="G565" t="s">
        <v>9</v>
      </c>
      <c r="H565">
        <v>272</v>
      </c>
      <c r="I565" t="str">
        <f>VLOOKUP(B565,товар!$A$1:$C$433,2,FALSE)</f>
        <v>Молоко</v>
      </c>
      <c r="J565" s="20">
        <f t="shared" si="32"/>
        <v>294.95238095238096</v>
      </c>
      <c r="K565" s="21">
        <f t="shared" si="33"/>
        <v>0.60025831449790124</v>
      </c>
      <c r="L565" t="str">
        <f>VLOOKUP(B565,товар!$A$1:$C$433,3,FALSE)</f>
        <v>Простоквашино</v>
      </c>
      <c r="M565" s="27">
        <f>VLOOKUP(H565,клиенты!$A$1:$G$435,5,0)</f>
        <v>44668</v>
      </c>
      <c r="N565">
        <f t="shared" si="34"/>
        <v>740</v>
      </c>
      <c r="O565" s="30">
        <f t="shared" ca="1" si="35"/>
        <v>29</v>
      </c>
      <c r="P565" t="str">
        <f>VLOOKUP(H565,клиенты!$A$2:$J$435,7,0)</f>
        <v>Таджикистан</v>
      </c>
    </row>
    <row r="566" spans="1:16" x14ac:dyDescent="0.2">
      <c r="A566">
        <v>565</v>
      </c>
      <c r="B566">
        <v>471</v>
      </c>
      <c r="C566">
        <v>294</v>
      </c>
      <c r="D566">
        <v>2</v>
      </c>
      <c r="E566">
        <v>588</v>
      </c>
      <c r="F566" s="27">
        <v>45112</v>
      </c>
      <c r="G566" t="s">
        <v>11</v>
      </c>
      <c r="H566">
        <v>370</v>
      </c>
      <c r="I566" t="str">
        <f>VLOOKUP(B566,товар!$A$1:$C$433,2,FALSE)</f>
        <v>Овощи</v>
      </c>
      <c r="J566" s="20">
        <f t="shared" si="32"/>
        <v>250.48780487804879</v>
      </c>
      <c r="K566" s="21">
        <f t="shared" si="33"/>
        <v>0.17370983446932819</v>
      </c>
      <c r="L566" t="str">
        <f>VLOOKUP(B566,товар!$A$1:$C$433,3,FALSE)</f>
        <v>Зеленая грядка</v>
      </c>
      <c r="M566" s="27">
        <f>VLOOKUP(H566,клиенты!$A$1:$G$435,5,0)</f>
        <v>44726</v>
      </c>
      <c r="N566">
        <f t="shared" si="34"/>
        <v>386</v>
      </c>
      <c r="O566" s="30">
        <f t="shared" ca="1" si="35"/>
        <v>27</v>
      </c>
      <c r="P566" t="str">
        <f>VLOOKUP(H566,клиенты!$A$2:$J$435,7,0)</f>
        <v>Таджикистан</v>
      </c>
    </row>
    <row r="567" spans="1:16" x14ac:dyDescent="0.2">
      <c r="A567">
        <v>566</v>
      </c>
      <c r="B567">
        <v>398</v>
      </c>
      <c r="C567">
        <v>65</v>
      </c>
      <c r="D567">
        <v>4</v>
      </c>
      <c r="E567">
        <v>260</v>
      </c>
      <c r="F567" s="27">
        <v>45055</v>
      </c>
      <c r="G567" t="s">
        <v>15</v>
      </c>
      <c r="H567">
        <v>165</v>
      </c>
      <c r="I567" t="str">
        <f>VLOOKUP(B567,товар!$A$1:$C$433,2,FALSE)</f>
        <v>Сок</v>
      </c>
      <c r="J567" s="20">
        <f t="shared" si="32"/>
        <v>268.60344827586209</v>
      </c>
      <c r="K567" s="21">
        <f t="shared" si="33"/>
        <v>-0.75800757429873555</v>
      </c>
      <c r="L567" t="str">
        <f>VLOOKUP(B567,товар!$A$1:$C$433,3,FALSE)</f>
        <v>Фруктовый сад</v>
      </c>
      <c r="M567" s="27">
        <f>VLOOKUP(H567,клиенты!$A$1:$G$435,5,0)</f>
        <v>44599</v>
      </c>
      <c r="N567">
        <f t="shared" si="34"/>
        <v>456</v>
      </c>
      <c r="O567" s="30">
        <f t="shared" ca="1" si="35"/>
        <v>31</v>
      </c>
      <c r="P567" t="str">
        <f>VLOOKUP(H567,клиенты!$A$2:$J$435,7,0)</f>
        <v>Таджикистан</v>
      </c>
    </row>
    <row r="568" spans="1:16" x14ac:dyDescent="0.2">
      <c r="A568">
        <v>567</v>
      </c>
      <c r="B568">
        <v>395</v>
      </c>
      <c r="C568">
        <v>454</v>
      </c>
      <c r="D568">
        <v>5</v>
      </c>
      <c r="E568">
        <v>2270</v>
      </c>
      <c r="F568" s="27">
        <v>45278</v>
      </c>
      <c r="G568" t="s">
        <v>12</v>
      </c>
      <c r="H568">
        <v>147</v>
      </c>
      <c r="I568" t="str">
        <f>VLOOKUP(B568,товар!$A$1:$C$433,2,FALSE)</f>
        <v>Соль</v>
      </c>
      <c r="J568" s="20">
        <f t="shared" si="32"/>
        <v>264.8679245283019</v>
      </c>
      <c r="K568" s="21">
        <f t="shared" si="33"/>
        <v>0.71406183216982466</v>
      </c>
      <c r="L568" t="str">
        <f>VLOOKUP(B568,товар!$A$1:$C$433,3,FALSE)</f>
        <v>Славянская</v>
      </c>
      <c r="M568" s="27">
        <f>VLOOKUP(H568,клиенты!$A$1:$G$435,5,0)</f>
        <v>44827</v>
      </c>
      <c r="N568">
        <f t="shared" si="34"/>
        <v>451</v>
      </c>
      <c r="O568" s="30">
        <f t="shared" ca="1" si="35"/>
        <v>24</v>
      </c>
      <c r="P568" t="str">
        <f>VLOOKUP(H568,клиенты!$A$2:$J$435,7,0)</f>
        <v>Россия</v>
      </c>
    </row>
    <row r="569" spans="1:16" x14ac:dyDescent="0.2">
      <c r="A569">
        <v>568</v>
      </c>
      <c r="B569">
        <v>424</v>
      </c>
      <c r="C569">
        <v>472</v>
      </c>
      <c r="D569">
        <v>3</v>
      </c>
      <c r="E569">
        <v>1416</v>
      </c>
      <c r="F569" s="27">
        <v>45423</v>
      </c>
      <c r="G569" t="s">
        <v>22</v>
      </c>
      <c r="H569">
        <v>181</v>
      </c>
      <c r="I569" t="str">
        <f>VLOOKUP(B569,товар!$A$1:$C$433,2,FALSE)</f>
        <v>Печенье</v>
      </c>
      <c r="J569" s="20">
        <f t="shared" si="32"/>
        <v>283.468085106383</v>
      </c>
      <c r="K569" s="21">
        <f t="shared" si="33"/>
        <v>0.66509044509494841</v>
      </c>
      <c r="L569" t="str">
        <f>VLOOKUP(B569,товар!$A$1:$C$433,3,FALSE)</f>
        <v>КДВ</v>
      </c>
      <c r="M569" s="27">
        <f>VLOOKUP(H569,клиенты!$A$1:$G$435,5,0)</f>
        <v>44568</v>
      </c>
      <c r="N569">
        <f t="shared" si="34"/>
        <v>855</v>
      </c>
      <c r="O569" s="30">
        <f t="shared" ca="1" si="35"/>
        <v>32</v>
      </c>
      <c r="P569" t="str">
        <f>VLOOKUP(H569,клиенты!$A$2:$J$435,7,0)</f>
        <v>Украина</v>
      </c>
    </row>
    <row r="570" spans="1:16" x14ac:dyDescent="0.2">
      <c r="A570">
        <v>569</v>
      </c>
      <c r="B570">
        <v>474</v>
      </c>
      <c r="C570">
        <v>261</v>
      </c>
      <c r="D570">
        <v>2</v>
      </c>
      <c r="E570">
        <v>522</v>
      </c>
      <c r="F570" s="27">
        <v>45382</v>
      </c>
      <c r="G570" t="s">
        <v>27</v>
      </c>
      <c r="H570">
        <v>88</v>
      </c>
      <c r="I570" t="str">
        <f>VLOOKUP(B570,товар!$A$1:$C$433,2,FALSE)</f>
        <v>Молоко</v>
      </c>
      <c r="J570" s="20">
        <f t="shared" si="32"/>
        <v>294.95238095238096</v>
      </c>
      <c r="K570" s="21">
        <f t="shared" si="33"/>
        <v>-0.11511139812721993</v>
      </c>
      <c r="L570" t="str">
        <f>VLOOKUP(B570,товар!$A$1:$C$433,3,FALSE)</f>
        <v>Простоквашино</v>
      </c>
      <c r="M570" s="27">
        <f>VLOOKUP(H570,клиенты!$A$1:$G$435,5,0)</f>
        <v>44630</v>
      </c>
      <c r="N570">
        <f t="shared" si="34"/>
        <v>752</v>
      </c>
      <c r="O570" s="30">
        <f t="shared" ca="1" si="35"/>
        <v>30</v>
      </c>
      <c r="P570" t="str">
        <f>VLOOKUP(H570,клиенты!$A$2:$J$435,7,0)</f>
        <v>Украина</v>
      </c>
    </row>
    <row r="571" spans="1:16" x14ac:dyDescent="0.2">
      <c r="A571">
        <v>570</v>
      </c>
      <c r="B571">
        <v>346</v>
      </c>
      <c r="C571">
        <v>390</v>
      </c>
      <c r="D571">
        <v>5</v>
      </c>
      <c r="E571">
        <v>1950</v>
      </c>
      <c r="F571" s="27">
        <v>45402</v>
      </c>
      <c r="G571" t="s">
        <v>20</v>
      </c>
      <c r="H571">
        <v>10</v>
      </c>
      <c r="I571" t="str">
        <f>VLOOKUP(B571,товар!$A$1:$C$433,2,FALSE)</f>
        <v>Чай</v>
      </c>
      <c r="J571" s="20">
        <f t="shared" si="32"/>
        <v>271.18181818181819</v>
      </c>
      <c r="K571" s="21">
        <f t="shared" si="33"/>
        <v>0.43814951391216894</v>
      </c>
      <c r="L571" t="str">
        <f>VLOOKUP(B571,товар!$A$1:$C$433,3,FALSE)</f>
        <v>Greenfield</v>
      </c>
      <c r="M571" s="27">
        <f>VLOOKUP(H571,клиенты!$A$1:$G$435,5,0)</f>
        <v>44881</v>
      </c>
      <c r="N571">
        <f t="shared" si="34"/>
        <v>521</v>
      </c>
      <c r="O571" s="30">
        <f t="shared" ca="1" si="35"/>
        <v>22</v>
      </c>
      <c r="P571" t="str">
        <f>VLOOKUP(H571,клиенты!$A$2:$J$435,7,0)</f>
        <v>Украина</v>
      </c>
    </row>
    <row r="572" spans="1:16" x14ac:dyDescent="0.2">
      <c r="A572">
        <v>571</v>
      </c>
      <c r="B572">
        <v>132</v>
      </c>
      <c r="C572">
        <v>497</v>
      </c>
      <c r="D572">
        <v>4</v>
      </c>
      <c r="E572">
        <v>1988</v>
      </c>
      <c r="F572" s="27">
        <v>44987</v>
      </c>
      <c r="G572" t="s">
        <v>27</v>
      </c>
      <c r="H572">
        <v>364</v>
      </c>
      <c r="I572" t="str">
        <f>VLOOKUP(B572,товар!$A$1:$C$433,2,FALSE)</f>
        <v>Рыба</v>
      </c>
      <c r="J572" s="20">
        <f t="shared" si="32"/>
        <v>258.5128205128205</v>
      </c>
      <c r="K572" s="21">
        <f t="shared" si="33"/>
        <v>0.92253521126760574</v>
      </c>
      <c r="L572" t="str">
        <f>VLOOKUP(B572,товар!$A$1:$C$433,3,FALSE)</f>
        <v>Меридиан</v>
      </c>
      <c r="M572" s="27">
        <f>VLOOKUP(H572,клиенты!$A$1:$G$435,5,0)</f>
        <v>44883</v>
      </c>
      <c r="N572">
        <f t="shared" si="34"/>
        <v>104</v>
      </c>
      <c r="O572" s="30">
        <f t="shared" ca="1" si="35"/>
        <v>22</v>
      </c>
      <c r="P572" t="str">
        <f>VLOOKUP(H572,клиенты!$A$2:$J$435,7,0)</f>
        <v>Россия</v>
      </c>
    </row>
    <row r="573" spans="1:16" x14ac:dyDescent="0.2">
      <c r="A573">
        <v>572</v>
      </c>
      <c r="B573">
        <v>17</v>
      </c>
      <c r="C573">
        <v>363</v>
      </c>
      <c r="D573">
        <v>4</v>
      </c>
      <c r="E573">
        <v>1452</v>
      </c>
      <c r="F573" s="27">
        <v>45191</v>
      </c>
      <c r="G573" t="s">
        <v>20</v>
      </c>
      <c r="H573">
        <v>277</v>
      </c>
      <c r="I573" t="str">
        <f>VLOOKUP(B573,товар!$A$1:$C$433,2,FALSE)</f>
        <v>Кофе</v>
      </c>
      <c r="J573" s="20">
        <f t="shared" si="32"/>
        <v>249.02380952380952</v>
      </c>
      <c r="K573" s="21">
        <f t="shared" si="33"/>
        <v>0.45769193995601887</v>
      </c>
      <c r="L573" t="str">
        <f>VLOOKUP(B573,товар!$A$1:$C$433,3,FALSE)</f>
        <v>Jacobs</v>
      </c>
      <c r="M573" s="27">
        <f>VLOOKUP(H573,клиенты!$A$1:$G$435,5,0)</f>
        <v>44750</v>
      </c>
      <c r="N573">
        <f t="shared" si="34"/>
        <v>441</v>
      </c>
      <c r="O573" s="30">
        <f t="shared" ca="1" si="35"/>
        <v>26</v>
      </c>
      <c r="P573" t="str">
        <f>VLOOKUP(H573,клиенты!$A$2:$J$435,7,0)</f>
        <v>Россия</v>
      </c>
    </row>
    <row r="574" spans="1:16" x14ac:dyDescent="0.2">
      <c r="A574">
        <v>573</v>
      </c>
      <c r="B574">
        <v>63</v>
      </c>
      <c r="C574">
        <v>251</v>
      </c>
      <c r="D574">
        <v>1</v>
      </c>
      <c r="E574">
        <v>251</v>
      </c>
      <c r="F574" s="27">
        <v>45087</v>
      </c>
      <c r="G574" t="s">
        <v>19</v>
      </c>
      <c r="H574">
        <v>214</v>
      </c>
      <c r="I574" t="str">
        <f>VLOOKUP(B574,товар!$A$1:$C$433,2,FALSE)</f>
        <v>Рыба</v>
      </c>
      <c r="J574" s="20">
        <f t="shared" si="32"/>
        <v>258.5128205128205</v>
      </c>
      <c r="K574" s="21">
        <f t="shared" si="33"/>
        <v>-2.9061694108311831E-2</v>
      </c>
      <c r="L574" t="str">
        <f>VLOOKUP(B574,товар!$A$1:$C$433,3,FALSE)</f>
        <v>Балтийский берег</v>
      </c>
      <c r="M574" s="27">
        <f>VLOOKUP(H574,клиенты!$A$1:$G$435,5,0)</f>
        <v>44601</v>
      </c>
      <c r="N574">
        <f t="shared" si="34"/>
        <v>486</v>
      </c>
      <c r="O574" s="30">
        <f t="shared" ca="1" si="35"/>
        <v>31</v>
      </c>
      <c r="P574" t="str">
        <f>VLOOKUP(H574,клиенты!$A$2:$J$435,7,0)</f>
        <v>Россия</v>
      </c>
    </row>
    <row r="575" spans="1:16" x14ac:dyDescent="0.2">
      <c r="A575">
        <v>574</v>
      </c>
      <c r="B575">
        <v>89</v>
      </c>
      <c r="C575">
        <v>492</v>
      </c>
      <c r="D575">
        <v>2</v>
      </c>
      <c r="E575">
        <v>984</v>
      </c>
      <c r="F575" s="27">
        <v>44935</v>
      </c>
      <c r="G575" t="s">
        <v>17</v>
      </c>
      <c r="H575">
        <v>402</v>
      </c>
      <c r="I575" t="str">
        <f>VLOOKUP(B575,товар!$A$1:$C$433,2,FALSE)</f>
        <v>Конфеты</v>
      </c>
      <c r="J575" s="20">
        <f t="shared" si="32"/>
        <v>267.85483870967744</v>
      </c>
      <c r="K575" s="21">
        <f t="shared" si="33"/>
        <v>0.83681580056602622</v>
      </c>
      <c r="L575" t="str">
        <f>VLOOKUP(B575,товар!$A$1:$C$433,3,FALSE)</f>
        <v>Рот Фронт</v>
      </c>
      <c r="M575" s="27">
        <f>VLOOKUP(H575,клиенты!$A$1:$G$435,5,0)</f>
        <v>44742</v>
      </c>
      <c r="N575">
        <f t="shared" si="34"/>
        <v>193</v>
      </c>
      <c r="O575" s="30">
        <f t="shared" ca="1" si="35"/>
        <v>27</v>
      </c>
      <c r="P575" t="str">
        <f>VLOOKUP(H575,клиенты!$A$2:$J$435,7,0)</f>
        <v>Узбекистан</v>
      </c>
    </row>
    <row r="576" spans="1:16" x14ac:dyDescent="0.2">
      <c r="A576">
        <v>575</v>
      </c>
      <c r="B576">
        <v>260</v>
      </c>
      <c r="C576">
        <v>449</v>
      </c>
      <c r="D576">
        <v>1</v>
      </c>
      <c r="E576">
        <v>449</v>
      </c>
      <c r="F576" s="27">
        <v>45025</v>
      </c>
      <c r="G576" t="s">
        <v>24</v>
      </c>
      <c r="H576">
        <v>490</v>
      </c>
      <c r="I576" t="str">
        <f>VLOOKUP(B576,товар!$A$1:$C$433,2,FALSE)</f>
        <v>Соль</v>
      </c>
      <c r="J576" s="20">
        <f t="shared" si="32"/>
        <v>264.8679245283019</v>
      </c>
      <c r="K576" s="21">
        <f t="shared" si="33"/>
        <v>0.69518449921641245</v>
      </c>
      <c r="L576" t="str">
        <f>VLOOKUP(B576,товар!$A$1:$C$433,3,FALSE)</f>
        <v>Экстра</v>
      </c>
      <c r="M576" s="27">
        <f>VLOOKUP(H576,клиенты!$A$1:$G$435,5,0)</f>
        <v>44603</v>
      </c>
      <c r="N576">
        <f t="shared" si="34"/>
        <v>422</v>
      </c>
      <c r="O576" s="30">
        <f t="shared" ca="1" si="35"/>
        <v>31</v>
      </c>
      <c r="P576" t="str">
        <f>VLOOKUP(H576,клиенты!$A$2:$J$435,7,0)</f>
        <v>Россия</v>
      </c>
    </row>
    <row r="577" spans="1:16" x14ac:dyDescent="0.2">
      <c r="A577">
        <v>576</v>
      </c>
      <c r="B577">
        <v>27</v>
      </c>
      <c r="C577">
        <v>193</v>
      </c>
      <c r="D577">
        <v>1</v>
      </c>
      <c r="E577">
        <v>193</v>
      </c>
      <c r="F577" s="27">
        <v>45061</v>
      </c>
      <c r="G577" t="s">
        <v>15</v>
      </c>
      <c r="H577">
        <v>151</v>
      </c>
      <c r="I577" t="str">
        <f>VLOOKUP(B577,товар!$A$1:$C$433,2,FALSE)</f>
        <v>Макароны</v>
      </c>
      <c r="J577" s="20">
        <f t="shared" si="32"/>
        <v>265.47674418604652</v>
      </c>
      <c r="K577" s="21">
        <f t="shared" si="33"/>
        <v>-0.27300600061320135</v>
      </c>
      <c r="L577" t="str">
        <f>VLOOKUP(B577,товар!$A$1:$C$433,3,FALSE)</f>
        <v>Паста Зара</v>
      </c>
      <c r="M577" s="27">
        <f>VLOOKUP(H577,клиенты!$A$1:$G$435,5,0)</f>
        <v>44923</v>
      </c>
      <c r="N577">
        <f t="shared" si="34"/>
        <v>138</v>
      </c>
      <c r="O577" s="30">
        <f t="shared" ca="1" si="35"/>
        <v>21</v>
      </c>
      <c r="P577" t="str">
        <f>VLOOKUP(H577,клиенты!$A$2:$J$435,7,0)</f>
        <v>Беларусь</v>
      </c>
    </row>
    <row r="578" spans="1:16" x14ac:dyDescent="0.2">
      <c r="A578">
        <v>577</v>
      </c>
      <c r="B578">
        <v>221</v>
      </c>
      <c r="C578">
        <v>406</v>
      </c>
      <c r="D578">
        <v>3</v>
      </c>
      <c r="E578">
        <v>1218</v>
      </c>
      <c r="F578" s="27">
        <v>44999</v>
      </c>
      <c r="G578" t="s">
        <v>27</v>
      </c>
      <c r="H578">
        <v>409</v>
      </c>
      <c r="I578" t="str">
        <f>VLOOKUP(B578,товар!$A$1:$C$433,2,FALSE)</f>
        <v>Чипсы</v>
      </c>
      <c r="J578" s="20">
        <f t="shared" ref="J578:J641" si="36">AVERAGEIF($I$2:$I$1001,I578,$C$2:$C$1001)</f>
        <v>273.72549019607845</v>
      </c>
      <c r="K578" s="21">
        <f t="shared" ref="K578:K641" si="37">C578/J578-1</f>
        <v>0.48323782234957013</v>
      </c>
      <c r="L578" t="str">
        <f>VLOOKUP(B578,товар!$A$1:$C$433,3,FALSE)</f>
        <v>Pringles</v>
      </c>
      <c r="M578" s="27">
        <f>VLOOKUP(H578,клиенты!$A$1:$G$435,5,0)</f>
        <v>44869</v>
      </c>
      <c r="N578">
        <f t="shared" ref="N578:N641" si="38">F578-M578</f>
        <v>130</v>
      </c>
      <c r="O578" s="30">
        <f t="shared" ref="O578:O641" ca="1" si="39">DATEDIF(M578,TODAY(),"m")</f>
        <v>23</v>
      </c>
      <c r="P578" t="str">
        <f>VLOOKUP(H578,клиенты!$A$2:$J$435,7,0)</f>
        <v>Украина</v>
      </c>
    </row>
    <row r="579" spans="1:16" x14ac:dyDescent="0.2">
      <c r="A579">
        <v>578</v>
      </c>
      <c r="B579">
        <v>127</v>
      </c>
      <c r="C579">
        <v>384</v>
      </c>
      <c r="D579">
        <v>2</v>
      </c>
      <c r="E579">
        <v>768</v>
      </c>
      <c r="F579" s="27">
        <v>45010</v>
      </c>
      <c r="G579" t="s">
        <v>19</v>
      </c>
      <c r="H579">
        <v>348</v>
      </c>
      <c r="I579" t="str">
        <f>VLOOKUP(B579,товар!$A$1:$C$433,2,FALSE)</f>
        <v>Овощи</v>
      </c>
      <c r="J579" s="20">
        <f t="shared" si="36"/>
        <v>250.48780487804879</v>
      </c>
      <c r="K579" s="21">
        <f t="shared" si="37"/>
        <v>0.53300876338851011</v>
      </c>
      <c r="L579" t="str">
        <f>VLOOKUP(B579,товар!$A$1:$C$433,3,FALSE)</f>
        <v>Семко</v>
      </c>
      <c r="M579" s="27">
        <f>VLOOKUP(H579,клиенты!$A$1:$G$435,5,0)</f>
        <v>44569</v>
      </c>
      <c r="N579">
        <f t="shared" si="38"/>
        <v>441</v>
      </c>
      <c r="O579" s="30">
        <f t="shared" ca="1" si="39"/>
        <v>32</v>
      </c>
      <c r="P579" t="str">
        <f>VLOOKUP(H579,клиенты!$A$2:$J$435,7,0)</f>
        <v>Украина</v>
      </c>
    </row>
    <row r="580" spans="1:16" x14ac:dyDescent="0.2">
      <c r="A580">
        <v>579</v>
      </c>
      <c r="B580">
        <v>464</v>
      </c>
      <c r="C580">
        <v>356</v>
      </c>
      <c r="D580">
        <v>4</v>
      </c>
      <c r="E580">
        <v>1424</v>
      </c>
      <c r="F580" s="27">
        <v>45031</v>
      </c>
      <c r="G580" t="s">
        <v>19</v>
      </c>
      <c r="H580">
        <v>255</v>
      </c>
      <c r="I580" t="str">
        <f>VLOOKUP(B580,товар!$A$1:$C$433,2,FALSE)</f>
        <v>Сыр</v>
      </c>
      <c r="J580" s="20">
        <f t="shared" si="36"/>
        <v>262.63492063492066</v>
      </c>
      <c r="K580" s="21">
        <f t="shared" si="37"/>
        <v>0.35549377493049672</v>
      </c>
      <c r="L580" t="str">
        <f>VLOOKUP(B580,товар!$A$1:$C$433,3,FALSE)</f>
        <v>Сырная долина</v>
      </c>
      <c r="M580" s="27">
        <f>VLOOKUP(H580,клиенты!$A$1:$G$435,5,0)</f>
        <v>44793</v>
      </c>
      <c r="N580">
        <f t="shared" si="38"/>
        <v>238</v>
      </c>
      <c r="O580" s="30">
        <f t="shared" ca="1" si="39"/>
        <v>25</v>
      </c>
      <c r="P580" t="str">
        <f>VLOOKUP(H580,клиенты!$A$2:$J$435,7,0)</f>
        <v>Украина</v>
      </c>
    </row>
    <row r="581" spans="1:16" x14ac:dyDescent="0.2">
      <c r="A581">
        <v>580</v>
      </c>
      <c r="B581">
        <v>426</v>
      </c>
      <c r="C581">
        <v>438</v>
      </c>
      <c r="D581">
        <v>1</v>
      </c>
      <c r="E581">
        <v>438</v>
      </c>
      <c r="F581" s="27">
        <v>44932</v>
      </c>
      <c r="G581" t="s">
        <v>10</v>
      </c>
      <c r="H581">
        <v>27</v>
      </c>
      <c r="I581" t="str">
        <f>VLOOKUP(B581,товар!$A$1:$C$433,2,FALSE)</f>
        <v>Печенье</v>
      </c>
      <c r="J581" s="20">
        <f t="shared" si="36"/>
        <v>283.468085106383</v>
      </c>
      <c r="K581" s="21">
        <f t="shared" si="37"/>
        <v>0.54514748930421075</v>
      </c>
      <c r="L581" t="str">
        <f>VLOOKUP(B581,товар!$A$1:$C$433,3,FALSE)</f>
        <v>Посиделкино</v>
      </c>
      <c r="M581" s="27">
        <f>VLOOKUP(H581,клиенты!$A$1:$G$435,5,0)</f>
        <v>44586</v>
      </c>
      <c r="N581">
        <f t="shared" si="38"/>
        <v>346</v>
      </c>
      <c r="O581" s="30">
        <f t="shared" ca="1" si="39"/>
        <v>32</v>
      </c>
      <c r="P581" t="str">
        <f>VLOOKUP(H581,клиенты!$A$2:$J$435,7,0)</f>
        <v>Украина</v>
      </c>
    </row>
    <row r="582" spans="1:16" x14ac:dyDescent="0.2">
      <c r="A582">
        <v>581</v>
      </c>
      <c r="B582">
        <v>224</v>
      </c>
      <c r="C582">
        <v>232</v>
      </c>
      <c r="D582">
        <v>5</v>
      </c>
      <c r="E582">
        <v>1160</v>
      </c>
      <c r="F582" s="27">
        <v>45332</v>
      </c>
      <c r="G582" t="s">
        <v>27</v>
      </c>
      <c r="H582">
        <v>219</v>
      </c>
      <c r="I582" t="str">
        <f>VLOOKUP(B582,товар!$A$1:$C$433,2,FALSE)</f>
        <v>Чипсы</v>
      </c>
      <c r="J582" s="20">
        <f t="shared" si="36"/>
        <v>273.72549019607845</v>
      </c>
      <c r="K582" s="21">
        <f t="shared" si="37"/>
        <v>-0.15243553008596</v>
      </c>
      <c r="L582" t="str">
        <f>VLOOKUP(B582,товар!$A$1:$C$433,3,FALSE)</f>
        <v>Pringles</v>
      </c>
      <c r="M582" s="27">
        <f>VLOOKUP(H582,клиенты!$A$1:$G$435,5,0)</f>
        <v>44585</v>
      </c>
      <c r="N582">
        <f t="shared" si="38"/>
        <v>747</v>
      </c>
      <c r="O582" s="30">
        <f t="shared" ca="1" si="39"/>
        <v>32</v>
      </c>
      <c r="P582" t="str">
        <f>VLOOKUP(H582,клиенты!$A$2:$J$435,7,0)</f>
        <v>Таджикистан</v>
      </c>
    </row>
    <row r="583" spans="1:16" x14ac:dyDescent="0.2">
      <c r="A583">
        <v>582</v>
      </c>
      <c r="B583">
        <v>198</v>
      </c>
      <c r="C583">
        <v>383</v>
      </c>
      <c r="D583">
        <v>2</v>
      </c>
      <c r="E583">
        <v>766</v>
      </c>
      <c r="F583" s="27">
        <v>45393</v>
      </c>
      <c r="G583" t="s">
        <v>13</v>
      </c>
      <c r="H583">
        <v>272</v>
      </c>
      <c r="I583" t="str">
        <f>VLOOKUP(B583,товар!$A$1:$C$433,2,FALSE)</f>
        <v>Мясо</v>
      </c>
      <c r="J583" s="20">
        <f t="shared" si="36"/>
        <v>271.74545454545455</v>
      </c>
      <c r="K583" s="21">
        <f t="shared" si="37"/>
        <v>0.40940719925063562</v>
      </c>
      <c r="L583" t="str">
        <f>VLOOKUP(B583,товар!$A$1:$C$433,3,FALSE)</f>
        <v>Мираторг</v>
      </c>
      <c r="M583" s="27">
        <f>VLOOKUP(H583,клиенты!$A$1:$G$435,5,0)</f>
        <v>44668</v>
      </c>
      <c r="N583">
        <f t="shared" si="38"/>
        <v>725</v>
      </c>
      <c r="O583" s="30">
        <f t="shared" ca="1" si="39"/>
        <v>29</v>
      </c>
      <c r="P583" t="str">
        <f>VLOOKUP(H583,клиенты!$A$2:$J$435,7,0)</f>
        <v>Таджикистан</v>
      </c>
    </row>
    <row r="584" spans="1:16" x14ac:dyDescent="0.2">
      <c r="A584">
        <v>583</v>
      </c>
      <c r="B584">
        <v>233</v>
      </c>
      <c r="C584">
        <v>419</v>
      </c>
      <c r="D584">
        <v>5</v>
      </c>
      <c r="E584">
        <v>2095</v>
      </c>
      <c r="F584" s="27">
        <v>45304</v>
      </c>
      <c r="G584" t="s">
        <v>25</v>
      </c>
      <c r="H584">
        <v>388</v>
      </c>
      <c r="I584" t="str">
        <f>VLOOKUP(B584,товар!$A$1:$C$433,2,FALSE)</f>
        <v>Йогурт</v>
      </c>
      <c r="J584" s="20">
        <f t="shared" si="36"/>
        <v>263.25423728813558</v>
      </c>
      <c r="K584" s="21">
        <f t="shared" si="37"/>
        <v>0.59161730620654129</v>
      </c>
      <c r="L584" t="str">
        <f>VLOOKUP(B584,товар!$A$1:$C$433,3,FALSE)</f>
        <v>Ростагроэкспорт</v>
      </c>
      <c r="M584" s="27">
        <f>VLOOKUP(H584,клиенты!$A$1:$G$435,5,0)</f>
        <v>44581</v>
      </c>
      <c r="N584">
        <f t="shared" si="38"/>
        <v>723</v>
      </c>
      <c r="O584" s="30">
        <f t="shared" ca="1" si="39"/>
        <v>32</v>
      </c>
      <c r="P584" t="str">
        <f>VLOOKUP(H584,клиенты!$A$2:$J$435,7,0)</f>
        <v>Россия</v>
      </c>
    </row>
    <row r="585" spans="1:16" x14ac:dyDescent="0.2">
      <c r="A585">
        <v>584</v>
      </c>
      <c r="B585">
        <v>355</v>
      </c>
      <c r="C585">
        <v>210</v>
      </c>
      <c r="D585">
        <v>1</v>
      </c>
      <c r="E585">
        <v>210</v>
      </c>
      <c r="F585" s="27">
        <v>45213</v>
      </c>
      <c r="G585" t="s">
        <v>14</v>
      </c>
      <c r="H585">
        <v>446</v>
      </c>
      <c r="I585" t="str">
        <f>VLOOKUP(B585,товар!$A$1:$C$433,2,FALSE)</f>
        <v>Кофе</v>
      </c>
      <c r="J585" s="20">
        <f t="shared" si="36"/>
        <v>249.02380952380952</v>
      </c>
      <c r="K585" s="21">
        <f t="shared" si="37"/>
        <v>-0.15670714217420401</v>
      </c>
      <c r="L585" t="str">
        <f>VLOOKUP(B585,товар!$A$1:$C$433,3,FALSE)</f>
        <v>Jacobs</v>
      </c>
      <c r="M585" s="27">
        <f>VLOOKUP(H585,клиенты!$A$1:$G$435,5,0)</f>
        <v>44671</v>
      </c>
      <c r="N585">
        <f t="shared" si="38"/>
        <v>542</v>
      </c>
      <c r="O585" s="30">
        <f t="shared" ca="1" si="39"/>
        <v>29</v>
      </c>
      <c r="P585" t="str">
        <f>VLOOKUP(H585,клиенты!$A$2:$J$435,7,0)</f>
        <v>Таджикистан</v>
      </c>
    </row>
    <row r="586" spans="1:16" x14ac:dyDescent="0.2">
      <c r="A586">
        <v>585</v>
      </c>
      <c r="B586">
        <v>118</v>
      </c>
      <c r="C586">
        <v>214</v>
      </c>
      <c r="D586">
        <v>2</v>
      </c>
      <c r="E586">
        <v>428</v>
      </c>
      <c r="F586" s="27">
        <v>45058</v>
      </c>
      <c r="G586" t="s">
        <v>14</v>
      </c>
      <c r="H586">
        <v>138</v>
      </c>
      <c r="I586" t="str">
        <f>VLOOKUP(B586,товар!$A$1:$C$433,2,FALSE)</f>
        <v>Сахар</v>
      </c>
      <c r="J586" s="20">
        <f t="shared" si="36"/>
        <v>252.76271186440678</v>
      </c>
      <c r="K586" s="21">
        <f t="shared" si="37"/>
        <v>-0.15335613223362166</v>
      </c>
      <c r="L586" t="str">
        <f>VLOOKUP(B586,товар!$A$1:$C$433,3,FALSE)</f>
        <v>Продимекс</v>
      </c>
      <c r="M586" s="27">
        <f>VLOOKUP(H586,клиенты!$A$1:$G$435,5,0)</f>
        <v>44723</v>
      </c>
      <c r="N586">
        <f t="shared" si="38"/>
        <v>335</v>
      </c>
      <c r="O586" s="30">
        <f t="shared" ca="1" si="39"/>
        <v>27</v>
      </c>
      <c r="P586" t="str">
        <f>VLOOKUP(H586,клиенты!$A$2:$J$435,7,0)</f>
        <v>Украина</v>
      </c>
    </row>
    <row r="587" spans="1:16" x14ac:dyDescent="0.2">
      <c r="A587">
        <v>586</v>
      </c>
      <c r="B587">
        <v>414</v>
      </c>
      <c r="C587">
        <v>115</v>
      </c>
      <c r="D587">
        <v>2</v>
      </c>
      <c r="E587">
        <v>230</v>
      </c>
      <c r="F587" s="27">
        <v>45094</v>
      </c>
      <c r="G587" t="s">
        <v>12</v>
      </c>
      <c r="H587">
        <v>402</v>
      </c>
      <c r="I587" t="str">
        <f>VLOOKUP(B587,товар!$A$1:$C$433,2,FALSE)</f>
        <v>Фрукты</v>
      </c>
      <c r="J587" s="20">
        <f t="shared" si="36"/>
        <v>274.16279069767444</v>
      </c>
      <c r="K587" s="21">
        <f t="shared" si="37"/>
        <v>-0.58054118245822384</v>
      </c>
      <c r="L587" t="str">
        <f>VLOOKUP(B587,товар!$A$1:$C$433,3,FALSE)</f>
        <v>Экзотик</v>
      </c>
      <c r="M587" s="27">
        <f>VLOOKUP(H587,клиенты!$A$1:$G$435,5,0)</f>
        <v>44742</v>
      </c>
      <c r="N587">
        <f t="shared" si="38"/>
        <v>352</v>
      </c>
      <c r="O587" s="30">
        <f t="shared" ca="1" si="39"/>
        <v>27</v>
      </c>
      <c r="P587" t="str">
        <f>VLOOKUP(H587,клиенты!$A$2:$J$435,7,0)</f>
        <v>Узбекистан</v>
      </c>
    </row>
    <row r="588" spans="1:16" x14ac:dyDescent="0.2">
      <c r="A588">
        <v>587</v>
      </c>
      <c r="B588">
        <v>405</v>
      </c>
      <c r="C588">
        <v>340</v>
      </c>
      <c r="D588">
        <v>1</v>
      </c>
      <c r="E588">
        <v>340</v>
      </c>
      <c r="F588" s="27">
        <v>45213</v>
      </c>
      <c r="G588" t="s">
        <v>11</v>
      </c>
      <c r="H588">
        <v>351</v>
      </c>
      <c r="I588" t="str">
        <f>VLOOKUP(B588,товар!$A$1:$C$433,2,FALSE)</f>
        <v>Хлеб</v>
      </c>
      <c r="J588" s="20">
        <f t="shared" si="36"/>
        <v>300.31818181818181</v>
      </c>
      <c r="K588" s="21">
        <f t="shared" si="37"/>
        <v>0.1321325866505223</v>
      </c>
      <c r="L588" t="str">
        <f>VLOOKUP(B588,товар!$A$1:$C$433,3,FALSE)</f>
        <v>Каравай</v>
      </c>
      <c r="M588" s="27">
        <f>VLOOKUP(H588,клиенты!$A$1:$G$435,5,0)</f>
        <v>44863</v>
      </c>
      <c r="N588">
        <f t="shared" si="38"/>
        <v>350</v>
      </c>
      <c r="O588" s="30">
        <f t="shared" ca="1" si="39"/>
        <v>23</v>
      </c>
      <c r="P588" t="str">
        <f>VLOOKUP(H588,клиенты!$A$2:$J$435,7,0)</f>
        <v>Россия</v>
      </c>
    </row>
    <row r="589" spans="1:16" x14ac:dyDescent="0.2">
      <c r="A589">
        <v>588</v>
      </c>
      <c r="B589">
        <v>313</v>
      </c>
      <c r="C589">
        <v>392</v>
      </c>
      <c r="D589">
        <v>5</v>
      </c>
      <c r="E589">
        <v>1960</v>
      </c>
      <c r="F589" s="27">
        <v>45109</v>
      </c>
      <c r="G589" t="s">
        <v>8</v>
      </c>
      <c r="H589">
        <v>40</v>
      </c>
      <c r="I589" t="str">
        <f>VLOOKUP(B589,товар!$A$1:$C$433,2,FALSE)</f>
        <v>Конфеты</v>
      </c>
      <c r="J589" s="20">
        <f t="shared" si="36"/>
        <v>267.85483870967744</v>
      </c>
      <c r="K589" s="21">
        <f t="shared" si="37"/>
        <v>0.46347925573553317</v>
      </c>
      <c r="L589" t="str">
        <f>VLOOKUP(B589,товар!$A$1:$C$433,3,FALSE)</f>
        <v>Бабаевский</v>
      </c>
      <c r="M589" s="27">
        <f>VLOOKUP(H589,клиенты!$A$1:$G$435,5,0)</f>
        <v>44855</v>
      </c>
      <c r="N589">
        <f t="shared" si="38"/>
        <v>254</v>
      </c>
      <c r="O589" s="30">
        <f t="shared" ca="1" si="39"/>
        <v>23</v>
      </c>
      <c r="P589" t="str">
        <f>VLOOKUP(H589,клиенты!$A$2:$J$435,7,0)</f>
        <v>Россия</v>
      </c>
    </row>
    <row r="590" spans="1:16" x14ac:dyDescent="0.2">
      <c r="A590">
        <v>589</v>
      </c>
      <c r="B590">
        <v>113</v>
      </c>
      <c r="C590">
        <v>378</v>
      </c>
      <c r="D590">
        <v>1</v>
      </c>
      <c r="E590">
        <v>378</v>
      </c>
      <c r="F590" s="27">
        <v>45277</v>
      </c>
      <c r="G590" t="s">
        <v>10</v>
      </c>
      <c r="H590">
        <v>19</v>
      </c>
      <c r="I590" t="str">
        <f>VLOOKUP(B590,товар!$A$1:$C$433,2,FALSE)</f>
        <v>Сок</v>
      </c>
      <c r="J590" s="20">
        <f t="shared" si="36"/>
        <v>268.60344827586209</v>
      </c>
      <c r="K590" s="21">
        <f t="shared" si="37"/>
        <v>0.4072790294627382</v>
      </c>
      <c r="L590" t="str">
        <f>VLOOKUP(B590,товар!$A$1:$C$433,3,FALSE)</f>
        <v>Добрый</v>
      </c>
      <c r="M590" s="27">
        <f>VLOOKUP(H590,клиенты!$A$1:$G$435,5,0)</f>
        <v>44902</v>
      </c>
      <c r="N590">
        <f t="shared" si="38"/>
        <v>375</v>
      </c>
      <c r="O590" s="30">
        <f t="shared" ca="1" si="39"/>
        <v>21</v>
      </c>
      <c r="P590" t="str">
        <f>VLOOKUP(H590,клиенты!$A$2:$J$435,7,0)</f>
        <v>Россия</v>
      </c>
    </row>
    <row r="591" spans="1:16" x14ac:dyDescent="0.2">
      <c r="A591">
        <v>590</v>
      </c>
      <c r="B591">
        <v>474</v>
      </c>
      <c r="C591">
        <v>204</v>
      </c>
      <c r="D591">
        <v>2</v>
      </c>
      <c r="E591">
        <v>408</v>
      </c>
      <c r="F591" s="27">
        <v>45349</v>
      </c>
      <c r="G591" t="s">
        <v>23</v>
      </c>
      <c r="H591">
        <v>153</v>
      </c>
      <c r="I591" t="str">
        <f>VLOOKUP(B591,товар!$A$1:$C$433,2,FALSE)</f>
        <v>Молоко</v>
      </c>
      <c r="J591" s="20">
        <f t="shared" si="36"/>
        <v>294.95238095238096</v>
      </c>
      <c r="K591" s="21">
        <f t="shared" si="37"/>
        <v>-0.30836293186955122</v>
      </c>
      <c r="L591" t="str">
        <f>VLOOKUP(B591,товар!$A$1:$C$433,3,FALSE)</f>
        <v>Простоквашино</v>
      </c>
      <c r="M591" s="27">
        <f>VLOOKUP(H591,клиенты!$A$1:$G$435,5,0)</f>
        <v>44802</v>
      </c>
      <c r="N591">
        <f t="shared" si="38"/>
        <v>547</v>
      </c>
      <c r="O591" s="30">
        <f t="shared" ca="1" si="39"/>
        <v>25</v>
      </c>
      <c r="P591" t="str">
        <f>VLOOKUP(H591,клиенты!$A$2:$J$435,7,0)</f>
        <v>Россия</v>
      </c>
    </row>
    <row r="592" spans="1:16" x14ac:dyDescent="0.2">
      <c r="A592">
        <v>591</v>
      </c>
      <c r="B592">
        <v>361</v>
      </c>
      <c r="C592">
        <v>69</v>
      </c>
      <c r="D592">
        <v>1</v>
      </c>
      <c r="E592">
        <v>69</v>
      </c>
      <c r="F592" s="27">
        <v>45021</v>
      </c>
      <c r="G592" t="s">
        <v>27</v>
      </c>
      <c r="H592">
        <v>355</v>
      </c>
      <c r="I592" t="str">
        <f>VLOOKUP(B592,товар!$A$1:$C$433,2,FALSE)</f>
        <v>Мясо</v>
      </c>
      <c r="J592" s="20">
        <f t="shared" si="36"/>
        <v>271.74545454545455</v>
      </c>
      <c r="K592" s="21">
        <f t="shared" si="37"/>
        <v>-0.74608590927338425</v>
      </c>
      <c r="L592" t="str">
        <f>VLOOKUP(B592,товар!$A$1:$C$433,3,FALSE)</f>
        <v>Сава</v>
      </c>
      <c r="M592" s="27">
        <f>VLOOKUP(H592,клиенты!$A$1:$G$435,5,0)</f>
        <v>44631</v>
      </c>
      <c r="N592">
        <f t="shared" si="38"/>
        <v>390</v>
      </c>
      <c r="O592" s="30">
        <f t="shared" ca="1" si="39"/>
        <v>30</v>
      </c>
      <c r="P592" t="str">
        <f>VLOOKUP(H592,клиенты!$A$2:$J$435,7,0)</f>
        <v>Россия</v>
      </c>
    </row>
    <row r="593" spans="1:16" x14ac:dyDescent="0.2">
      <c r="A593">
        <v>592</v>
      </c>
      <c r="B593">
        <v>291</v>
      </c>
      <c r="C593">
        <v>455</v>
      </c>
      <c r="D593">
        <v>5</v>
      </c>
      <c r="E593">
        <v>2275</v>
      </c>
      <c r="F593" s="27">
        <v>45142</v>
      </c>
      <c r="G593" t="s">
        <v>18</v>
      </c>
      <c r="H593">
        <v>245</v>
      </c>
      <c r="I593" t="str">
        <f>VLOOKUP(B593,товар!$A$1:$C$433,2,FALSE)</f>
        <v>Рыба</v>
      </c>
      <c r="J593" s="20">
        <f t="shared" si="36"/>
        <v>258.5128205128205</v>
      </c>
      <c r="K593" s="21">
        <f t="shared" si="37"/>
        <v>0.76006744693513206</v>
      </c>
      <c r="L593" t="str">
        <f>VLOOKUP(B593,товар!$A$1:$C$433,3,FALSE)</f>
        <v>Балтийский берег</v>
      </c>
      <c r="M593" s="27">
        <f>VLOOKUP(H593,клиенты!$A$1:$G$435,5,0)</f>
        <v>44695</v>
      </c>
      <c r="N593">
        <f t="shared" si="38"/>
        <v>447</v>
      </c>
      <c r="O593" s="30">
        <f t="shared" ca="1" si="39"/>
        <v>28</v>
      </c>
      <c r="P593" t="str">
        <f>VLOOKUP(H593,клиенты!$A$2:$J$435,7,0)</f>
        <v>Узбекистан</v>
      </c>
    </row>
    <row r="594" spans="1:16" x14ac:dyDescent="0.2">
      <c r="A594">
        <v>593</v>
      </c>
      <c r="B594">
        <v>360</v>
      </c>
      <c r="C594">
        <v>137</v>
      </c>
      <c r="D594">
        <v>2</v>
      </c>
      <c r="E594">
        <v>274</v>
      </c>
      <c r="F594" s="27">
        <v>45318</v>
      </c>
      <c r="G594" t="s">
        <v>22</v>
      </c>
      <c r="H594">
        <v>80</v>
      </c>
      <c r="I594" t="str">
        <f>VLOOKUP(B594,товар!$A$1:$C$433,2,FALSE)</f>
        <v>Соль</v>
      </c>
      <c r="J594" s="20">
        <f t="shared" si="36"/>
        <v>264.8679245283019</v>
      </c>
      <c r="K594" s="21">
        <f t="shared" si="37"/>
        <v>-0.48276107707650662</v>
      </c>
      <c r="L594" t="str">
        <f>VLOOKUP(B594,товар!$A$1:$C$433,3,FALSE)</f>
        <v>Славянская</v>
      </c>
      <c r="M594" s="27">
        <f>VLOOKUP(H594,клиенты!$A$1:$G$435,5,0)</f>
        <v>44623</v>
      </c>
      <c r="N594">
        <f t="shared" si="38"/>
        <v>695</v>
      </c>
      <c r="O594" s="30">
        <f t="shared" ca="1" si="39"/>
        <v>31</v>
      </c>
      <c r="P594" t="str">
        <f>VLOOKUP(H594,клиенты!$A$2:$J$435,7,0)</f>
        <v>Беларусь</v>
      </c>
    </row>
    <row r="595" spans="1:16" x14ac:dyDescent="0.2">
      <c r="A595">
        <v>594</v>
      </c>
      <c r="B595">
        <v>182</v>
      </c>
      <c r="C595">
        <v>152</v>
      </c>
      <c r="D595">
        <v>3</v>
      </c>
      <c r="E595">
        <v>456</v>
      </c>
      <c r="F595" s="27">
        <v>45053</v>
      </c>
      <c r="G595" t="s">
        <v>22</v>
      </c>
      <c r="H595">
        <v>466</v>
      </c>
      <c r="I595" t="str">
        <f>VLOOKUP(B595,товар!$A$1:$C$433,2,FALSE)</f>
        <v>Соль</v>
      </c>
      <c r="J595" s="20">
        <f t="shared" si="36"/>
        <v>264.8679245283019</v>
      </c>
      <c r="K595" s="21">
        <f t="shared" si="37"/>
        <v>-0.42612907821627011</v>
      </c>
      <c r="L595" t="str">
        <f>VLOOKUP(B595,товар!$A$1:$C$433,3,FALSE)</f>
        <v>Экстра</v>
      </c>
      <c r="M595" s="27">
        <f>VLOOKUP(H595,клиенты!$A$1:$G$435,5,0)</f>
        <v>44772</v>
      </c>
      <c r="N595">
        <f t="shared" si="38"/>
        <v>281</v>
      </c>
      <c r="O595" s="30">
        <f t="shared" ca="1" si="39"/>
        <v>26</v>
      </c>
      <c r="P595" t="str">
        <f>VLOOKUP(H595,клиенты!$A$2:$J$435,7,0)</f>
        <v>Беларусь</v>
      </c>
    </row>
    <row r="596" spans="1:16" x14ac:dyDescent="0.2">
      <c r="A596">
        <v>595</v>
      </c>
      <c r="B596">
        <v>490</v>
      </c>
      <c r="C596">
        <v>170</v>
      </c>
      <c r="D596">
        <v>5</v>
      </c>
      <c r="E596">
        <v>850</v>
      </c>
      <c r="F596" s="27">
        <v>45058</v>
      </c>
      <c r="G596" t="s">
        <v>17</v>
      </c>
      <c r="H596">
        <v>317</v>
      </c>
      <c r="I596" t="str">
        <f>VLOOKUP(B596,товар!$A$1:$C$433,2,FALSE)</f>
        <v>Сыр</v>
      </c>
      <c r="J596" s="20">
        <f t="shared" si="36"/>
        <v>262.63492063492066</v>
      </c>
      <c r="K596" s="21">
        <f t="shared" si="37"/>
        <v>-0.35271364680285267</v>
      </c>
      <c r="L596" t="str">
        <f>VLOOKUP(B596,товар!$A$1:$C$433,3,FALSE)</f>
        <v>Сырная долина</v>
      </c>
      <c r="M596" s="27">
        <f>VLOOKUP(H596,клиенты!$A$1:$G$435,5,0)</f>
        <v>44770</v>
      </c>
      <c r="N596">
        <f t="shared" si="38"/>
        <v>288</v>
      </c>
      <c r="O596" s="30">
        <f t="shared" ca="1" si="39"/>
        <v>26</v>
      </c>
      <c r="P596" t="str">
        <f>VLOOKUP(H596,клиенты!$A$2:$J$435,7,0)</f>
        <v>Россия</v>
      </c>
    </row>
    <row r="597" spans="1:16" x14ac:dyDescent="0.2">
      <c r="A597">
        <v>596</v>
      </c>
      <c r="B597">
        <v>215</v>
      </c>
      <c r="C597">
        <v>496</v>
      </c>
      <c r="D597">
        <v>2</v>
      </c>
      <c r="E597">
        <v>992</v>
      </c>
      <c r="F597" s="27">
        <v>45404</v>
      </c>
      <c r="G597" t="s">
        <v>12</v>
      </c>
      <c r="H597">
        <v>342</v>
      </c>
      <c r="I597" t="str">
        <f>VLOOKUP(B597,товар!$A$1:$C$433,2,FALSE)</f>
        <v>Сок</v>
      </c>
      <c r="J597" s="20">
        <f t="shared" si="36"/>
        <v>268.60344827586209</v>
      </c>
      <c r="K597" s="21">
        <f t="shared" si="37"/>
        <v>0.84658835612041838</v>
      </c>
      <c r="L597" t="str">
        <f>VLOOKUP(B597,товар!$A$1:$C$433,3,FALSE)</f>
        <v>Фруктовый сад</v>
      </c>
      <c r="M597" s="27">
        <f>VLOOKUP(H597,клиенты!$A$1:$G$435,5,0)</f>
        <v>44570</v>
      </c>
      <c r="N597">
        <f t="shared" si="38"/>
        <v>834</v>
      </c>
      <c r="O597" s="30">
        <f t="shared" ca="1" si="39"/>
        <v>32</v>
      </c>
      <c r="P597" t="str">
        <f>VLOOKUP(H597,клиенты!$A$2:$J$435,7,0)</f>
        <v>Таджикистан</v>
      </c>
    </row>
    <row r="598" spans="1:16" x14ac:dyDescent="0.2">
      <c r="A598">
        <v>597</v>
      </c>
      <c r="B598">
        <v>137</v>
      </c>
      <c r="C598">
        <v>411</v>
      </c>
      <c r="D598">
        <v>1</v>
      </c>
      <c r="E598">
        <v>411</v>
      </c>
      <c r="F598" s="27">
        <v>45192</v>
      </c>
      <c r="G598" t="s">
        <v>27</v>
      </c>
      <c r="H598">
        <v>130</v>
      </c>
      <c r="I598" t="str">
        <f>VLOOKUP(B598,товар!$A$1:$C$433,2,FALSE)</f>
        <v>Фрукты</v>
      </c>
      <c r="J598" s="20">
        <f t="shared" si="36"/>
        <v>274.16279069767444</v>
      </c>
      <c r="K598" s="21">
        <f t="shared" si="37"/>
        <v>0.49910933921452183</v>
      </c>
      <c r="L598" t="str">
        <f>VLOOKUP(B598,товар!$A$1:$C$433,3,FALSE)</f>
        <v>Экзотик</v>
      </c>
      <c r="M598" s="27">
        <f>VLOOKUP(H598,клиенты!$A$1:$G$435,5,0)</f>
        <v>44863</v>
      </c>
      <c r="N598">
        <f t="shared" si="38"/>
        <v>329</v>
      </c>
      <c r="O598" s="30">
        <f t="shared" ca="1" si="39"/>
        <v>23</v>
      </c>
      <c r="P598" t="str">
        <f>VLOOKUP(H598,клиенты!$A$2:$J$435,7,0)</f>
        <v>Таджикистан</v>
      </c>
    </row>
    <row r="599" spans="1:16" x14ac:dyDescent="0.2">
      <c r="A599">
        <v>598</v>
      </c>
      <c r="B599">
        <v>75</v>
      </c>
      <c r="C599">
        <v>240</v>
      </c>
      <c r="D599">
        <v>4</v>
      </c>
      <c r="E599">
        <v>960</v>
      </c>
      <c r="F599" s="27">
        <v>45148</v>
      </c>
      <c r="G599" t="s">
        <v>22</v>
      </c>
      <c r="H599">
        <v>53</v>
      </c>
      <c r="I599" t="str">
        <f>VLOOKUP(B599,товар!$A$1:$C$433,2,FALSE)</f>
        <v>Печенье</v>
      </c>
      <c r="J599" s="20">
        <f t="shared" si="36"/>
        <v>283.468085106383</v>
      </c>
      <c r="K599" s="21">
        <f t="shared" si="37"/>
        <v>-0.15334384147714486</v>
      </c>
      <c r="L599" t="str">
        <f>VLOOKUP(B599,товар!$A$1:$C$433,3,FALSE)</f>
        <v>Белогорье</v>
      </c>
      <c r="M599" s="27">
        <f>VLOOKUP(H599,клиенты!$A$1:$G$435,5,0)</f>
        <v>44593</v>
      </c>
      <c r="N599">
        <f t="shared" si="38"/>
        <v>555</v>
      </c>
      <c r="O599" s="30">
        <f t="shared" ca="1" si="39"/>
        <v>32</v>
      </c>
      <c r="P599" t="str">
        <f>VLOOKUP(H599,клиенты!$A$2:$J$435,7,0)</f>
        <v>Россия</v>
      </c>
    </row>
    <row r="600" spans="1:16" x14ac:dyDescent="0.2">
      <c r="A600">
        <v>599</v>
      </c>
      <c r="B600">
        <v>359</v>
      </c>
      <c r="C600">
        <v>302</v>
      </c>
      <c r="D600">
        <v>4</v>
      </c>
      <c r="E600">
        <v>1208</v>
      </c>
      <c r="F600" s="27">
        <v>45195</v>
      </c>
      <c r="G600" t="s">
        <v>22</v>
      </c>
      <c r="H600">
        <v>122</v>
      </c>
      <c r="I600" t="str">
        <f>VLOOKUP(B600,товар!$A$1:$C$433,2,FALSE)</f>
        <v>Мясо</v>
      </c>
      <c r="J600" s="20">
        <f t="shared" si="36"/>
        <v>271.74545454545455</v>
      </c>
      <c r="K600" s="21">
        <f t="shared" si="37"/>
        <v>0.11133413622373878</v>
      </c>
      <c r="L600" t="str">
        <f>VLOOKUP(B600,товар!$A$1:$C$433,3,FALSE)</f>
        <v>Мираторг</v>
      </c>
      <c r="M600" s="27">
        <f>VLOOKUP(H600,клиенты!$A$1:$G$435,5,0)</f>
        <v>44683</v>
      </c>
      <c r="N600">
        <f t="shared" si="38"/>
        <v>512</v>
      </c>
      <c r="O600" s="30">
        <f t="shared" ca="1" si="39"/>
        <v>29</v>
      </c>
      <c r="P600" t="str">
        <f>VLOOKUP(H600,клиенты!$A$2:$J$435,7,0)</f>
        <v>Беларусь</v>
      </c>
    </row>
    <row r="601" spans="1:16" x14ac:dyDescent="0.2">
      <c r="A601">
        <v>600</v>
      </c>
      <c r="B601">
        <v>364</v>
      </c>
      <c r="C601">
        <v>138</v>
      </c>
      <c r="D601">
        <v>4</v>
      </c>
      <c r="E601">
        <v>552</v>
      </c>
      <c r="F601" s="27">
        <v>45256</v>
      </c>
      <c r="G601" t="s">
        <v>22</v>
      </c>
      <c r="H601">
        <v>199</v>
      </c>
      <c r="I601" t="str">
        <f>VLOOKUP(B601,товар!$A$1:$C$433,2,FALSE)</f>
        <v>Сахар</v>
      </c>
      <c r="J601" s="20">
        <f t="shared" si="36"/>
        <v>252.76271186440678</v>
      </c>
      <c r="K601" s="21">
        <f t="shared" si="37"/>
        <v>-0.45403339368336348</v>
      </c>
      <c r="L601" t="str">
        <f>VLOOKUP(B601,товар!$A$1:$C$433,3,FALSE)</f>
        <v>Русский сахар</v>
      </c>
      <c r="M601" s="27">
        <f>VLOOKUP(H601,клиенты!$A$1:$G$435,5,0)</f>
        <v>44715</v>
      </c>
      <c r="N601">
        <f t="shared" si="38"/>
        <v>541</v>
      </c>
      <c r="O601" s="30">
        <f t="shared" ca="1" si="39"/>
        <v>28</v>
      </c>
      <c r="P601" t="str">
        <f>VLOOKUP(H601,клиенты!$A$2:$J$435,7,0)</f>
        <v>Узбекистан</v>
      </c>
    </row>
    <row r="602" spans="1:16" x14ac:dyDescent="0.2">
      <c r="A602">
        <v>601</v>
      </c>
      <c r="B602">
        <v>197</v>
      </c>
      <c r="C602">
        <v>309</v>
      </c>
      <c r="D602">
        <v>4</v>
      </c>
      <c r="E602">
        <v>1236</v>
      </c>
      <c r="F602" s="27">
        <v>45212</v>
      </c>
      <c r="G602" t="s">
        <v>15</v>
      </c>
      <c r="H602">
        <v>52</v>
      </c>
      <c r="I602" t="str">
        <f>VLOOKUP(B602,товар!$A$1:$C$433,2,FALSE)</f>
        <v>Печенье</v>
      </c>
      <c r="J602" s="20">
        <f t="shared" si="36"/>
        <v>283.468085106383</v>
      </c>
      <c r="K602" s="21">
        <f t="shared" si="37"/>
        <v>9.0069804098175998E-2</v>
      </c>
      <c r="L602" t="str">
        <f>VLOOKUP(B602,товар!$A$1:$C$433,3,FALSE)</f>
        <v>Юбилейное</v>
      </c>
      <c r="M602" s="27">
        <f>VLOOKUP(H602,клиенты!$A$1:$G$435,5,0)</f>
        <v>44917</v>
      </c>
      <c r="N602">
        <f t="shared" si="38"/>
        <v>295</v>
      </c>
      <c r="O602" s="30">
        <f t="shared" ca="1" si="39"/>
        <v>21</v>
      </c>
      <c r="P602" t="str">
        <f>VLOOKUP(H602,клиенты!$A$2:$J$435,7,0)</f>
        <v>Россия</v>
      </c>
    </row>
    <row r="603" spans="1:16" x14ac:dyDescent="0.2">
      <c r="A603">
        <v>602</v>
      </c>
      <c r="B603">
        <v>157</v>
      </c>
      <c r="C603">
        <v>473</v>
      </c>
      <c r="D603">
        <v>5</v>
      </c>
      <c r="E603">
        <v>2365</v>
      </c>
      <c r="F603" s="27">
        <v>45012</v>
      </c>
      <c r="G603" t="s">
        <v>22</v>
      </c>
      <c r="H603">
        <v>477</v>
      </c>
      <c r="I603" t="str">
        <f>VLOOKUP(B603,товар!$A$1:$C$433,2,FALSE)</f>
        <v>Сыр</v>
      </c>
      <c r="J603" s="20">
        <f t="shared" si="36"/>
        <v>262.63492063492066</v>
      </c>
      <c r="K603" s="21">
        <f t="shared" si="37"/>
        <v>0.80097908860147449</v>
      </c>
      <c r="L603" t="str">
        <f>VLOOKUP(B603,товар!$A$1:$C$433,3,FALSE)</f>
        <v>President</v>
      </c>
      <c r="M603" s="27">
        <f>VLOOKUP(H603,клиенты!$A$1:$G$435,5,0)</f>
        <v>44738</v>
      </c>
      <c r="N603">
        <f t="shared" si="38"/>
        <v>274</v>
      </c>
      <c r="O603" s="30">
        <f t="shared" ca="1" si="39"/>
        <v>27</v>
      </c>
      <c r="P603" t="str">
        <f>VLOOKUP(H603,клиенты!$A$2:$J$435,7,0)</f>
        <v>Узбекистан</v>
      </c>
    </row>
    <row r="604" spans="1:16" x14ac:dyDescent="0.2">
      <c r="A604">
        <v>603</v>
      </c>
      <c r="B604">
        <v>105</v>
      </c>
      <c r="C604">
        <v>187</v>
      </c>
      <c r="D604">
        <v>1</v>
      </c>
      <c r="E604">
        <v>187</v>
      </c>
      <c r="F604" s="27">
        <v>45038</v>
      </c>
      <c r="G604" t="s">
        <v>19</v>
      </c>
      <c r="H604">
        <v>24</v>
      </c>
      <c r="I604" t="str">
        <f>VLOOKUP(B604,товар!$A$1:$C$433,2,FALSE)</f>
        <v>Фрукты</v>
      </c>
      <c r="J604" s="20">
        <f t="shared" si="36"/>
        <v>274.16279069767444</v>
      </c>
      <c r="K604" s="21">
        <f t="shared" si="37"/>
        <v>-0.31792348799728565</v>
      </c>
      <c r="L604" t="str">
        <f>VLOOKUP(B604,товар!$A$1:$C$433,3,FALSE)</f>
        <v>Фрукты-Ягоды</v>
      </c>
      <c r="M604" s="27">
        <f>VLOOKUP(H604,клиенты!$A$1:$G$435,5,0)</f>
        <v>44609</v>
      </c>
      <c r="N604">
        <f t="shared" si="38"/>
        <v>429</v>
      </c>
      <c r="O604" s="30">
        <f t="shared" ca="1" si="39"/>
        <v>31</v>
      </c>
      <c r="P604" t="str">
        <f>VLOOKUP(H604,клиенты!$A$2:$J$435,7,0)</f>
        <v>Узбекистан</v>
      </c>
    </row>
    <row r="605" spans="1:16" x14ac:dyDescent="0.2">
      <c r="A605">
        <v>604</v>
      </c>
      <c r="B605">
        <v>479</v>
      </c>
      <c r="C605">
        <v>314</v>
      </c>
      <c r="D605">
        <v>3</v>
      </c>
      <c r="E605">
        <v>942</v>
      </c>
      <c r="F605" s="27">
        <v>45429</v>
      </c>
      <c r="G605" t="s">
        <v>16</v>
      </c>
      <c r="H605">
        <v>293</v>
      </c>
      <c r="I605" t="str">
        <f>VLOOKUP(B605,товар!$A$1:$C$433,2,FALSE)</f>
        <v>Овощи</v>
      </c>
      <c r="J605" s="20">
        <f t="shared" si="36"/>
        <v>250.48780487804879</v>
      </c>
      <c r="K605" s="21">
        <f t="shared" si="37"/>
        <v>0.25355404089581302</v>
      </c>
      <c r="L605" t="str">
        <f>VLOOKUP(B605,товар!$A$1:$C$433,3,FALSE)</f>
        <v>Гавриш</v>
      </c>
      <c r="M605" s="27">
        <f>VLOOKUP(H605,клиенты!$A$1:$G$435,5,0)</f>
        <v>44573</v>
      </c>
      <c r="N605">
        <f t="shared" si="38"/>
        <v>856</v>
      </c>
      <c r="O605" s="30">
        <f t="shared" ca="1" si="39"/>
        <v>32</v>
      </c>
      <c r="P605" t="str">
        <f>VLOOKUP(H605,клиенты!$A$2:$J$435,7,0)</f>
        <v>Беларусь</v>
      </c>
    </row>
    <row r="606" spans="1:16" x14ac:dyDescent="0.2">
      <c r="A606">
        <v>605</v>
      </c>
      <c r="B606">
        <v>285</v>
      </c>
      <c r="C606">
        <v>122</v>
      </c>
      <c r="D606">
        <v>5</v>
      </c>
      <c r="E606">
        <v>610</v>
      </c>
      <c r="F606" s="27">
        <v>44959</v>
      </c>
      <c r="G606" t="s">
        <v>17</v>
      </c>
      <c r="H606">
        <v>447</v>
      </c>
      <c r="I606" t="str">
        <f>VLOOKUP(B606,товар!$A$1:$C$433,2,FALSE)</f>
        <v>Макароны</v>
      </c>
      <c r="J606" s="20">
        <f t="shared" si="36"/>
        <v>265.47674418604652</v>
      </c>
      <c r="K606" s="21">
        <f t="shared" si="37"/>
        <v>-0.5404493889886558</v>
      </c>
      <c r="L606" t="str">
        <f>VLOOKUP(B606,товар!$A$1:$C$433,3,FALSE)</f>
        <v>Паста Зара</v>
      </c>
      <c r="M606" s="27">
        <f>VLOOKUP(H606,клиенты!$A$1:$G$435,5,0)</f>
        <v>44898</v>
      </c>
      <c r="N606">
        <f t="shared" si="38"/>
        <v>61</v>
      </c>
      <c r="O606" s="30">
        <f t="shared" ca="1" si="39"/>
        <v>22</v>
      </c>
      <c r="P606" t="str">
        <f>VLOOKUP(H606,клиенты!$A$2:$J$435,7,0)</f>
        <v>Таджикистан</v>
      </c>
    </row>
    <row r="607" spans="1:16" x14ac:dyDescent="0.2">
      <c r="A607">
        <v>606</v>
      </c>
      <c r="B607">
        <v>93</v>
      </c>
      <c r="C607">
        <v>184</v>
      </c>
      <c r="D607">
        <v>2</v>
      </c>
      <c r="E607">
        <v>368</v>
      </c>
      <c r="F607" s="27">
        <v>45187</v>
      </c>
      <c r="G607" t="s">
        <v>19</v>
      </c>
      <c r="H607">
        <v>163</v>
      </c>
      <c r="I607" t="str">
        <f>VLOOKUP(B607,товар!$A$1:$C$433,2,FALSE)</f>
        <v>Чай</v>
      </c>
      <c r="J607" s="20">
        <f t="shared" si="36"/>
        <v>271.18181818181819</v>
      </c>
      <c r="K607" s="21">
        <f t="shared" si="37"/>
        <v>-0.32148843446195108</v>
      </c>
      <c r="L607" t="str">
        <f>VLOOKUP(B607,товар!$A$1:$C$433,3,FALSE)</f>
        <v>Greenfield</v>
      </c>
      <c r="M607" s="27">
        <f>VLOOKUP(H607,клиенты!$A$1:$G$435,5,0)</f>
        <v>44571</v>
      </c>
      <c r="N607">
        <f t="shared" si="38"/>
        <v>616</v>
      </c>
      <c r="O607" s="30">
        <f t="shared" ca="1" si="39"/>
        <v>32</v>
      </c>
      <c r="P607" t="str">
        <f>VLOOKUP(H607,клиенты!$A$2:$J$435,7,0)</f>
        <v>Узбекистан</v>
      </c>
    </row>
    <row r="608" spans="1:16" x14ac:dyDescent="0.2">
      <c r="A608">
        <v>607</v>
      </c>
      <c r="B608">
        <v>199</v>
      </c>
      <c r="C608">
        <v>172</v>
      </c>
      <c r="D608">
        <v>3</v>
      </c>
      <c r="E608">
        <v>516</v>
      </c>
      <c r="F608" s="27">
        <v>45223</v>
      </c>
      <c r="G608" t="s">
        <v>22</v>
      </c>
      <c r="H608">
        <v>421</v>
      </c>
      <c r="I608" t="str">
        <f>VLOOKUP(B608,товар!$A$1:$C$433,2,FALSE)</f>
        <v>Макароны</v>
      </c>
      <c r="J608" s="20">
        <f t="shared" si="36"/>
        <v>265.47674418604652</v>
      </c>
      <c r="K608" s="21">
        <f t="shared" si="37"/>
        <v>-0.35210897463974422</v>
      </c>
      <c r="L608" t="str">
        <f>VLOOKUP(B608,товар!$A$1:$C$433,3,FALSE)</f>
        <v>Борилла</v>
      </c>
      <c r="M608" s="27">
        <f>VLOOKUP(H608,клиенты!$A$1:$G$435,5,0)</f>
        <v>44620</v>
      </c>
      <c r="N608">
        <f t="shared" si="38"/>
        <v>603</v>
      </c>
      <c r="O608" s="30">
        <f t="shared" ca="1" si="39"/>
        <v>31</v>
      </c>
      <c r="P608" t="str">
        <f>VLOOKUP(H608,клиенты!$A$2:$J$435,7,0)</f>
        <v>Россия</v>
      </c>
    </row>
    <row r="609" spans="1:16" x14ac:dyDescent="0.2">
      <c r="A609">
        <v>608</v>
      </c>
      <c r="B609">
        <v>122</v>
      </c>
      <c r="C609">
        <v>482</v>
      </c>
      <c r="D609">
        <v>4</v>
      </c>
      <c r="E609">
        <v>1928</v>
      </c>
      <c r="F609" s="27">
        <v>45038</v>
      </c>
      <c r="G609" t="s">
        <v>23</v>
      </c>
      <c r="H609">
        <v>320</v>
      </c>
      <c r="I609" t="str">
        <f>VLOOKUP(B609,товар!$A$1:$C$433,2,FALSE)</f>
        <v>Фрукты</v>
      </c>
      <c r="J609" s="20">
        <f t="shared" si="36"/>
        <v>274.16279069767444</v>
      </c>
      <c r="K609" s="21">
        <f t="shared" si="37"/>
        <v>0.75807956569683599</v>
      </c>
      <c r="L609" t="str">
        <f>VLOOKUP(B609,товар!$A$1:$C$433,3,FALSE)</f>
        <v>Фрукты-Ягоды</v>
      </c>
      <c r="M609" s="27">
        <f>VLOOKUP(H609,клиенты!$A$1:$G$435,5,0)</f>
        <v>44869</v>
      </c>
      <c r="N609">
        <f t="shared" si="38"/>
        <v>169</v>
      </c>
      <c r="O609" s="30">
        <f t="shared" ca="1" si="39"/>
        <v>23</v>
      </c>
      <c r="P609" t="str">
        <f>VLOOKUP(H609,клиенты!$A$2:$J$435,7,0)</f>
        <v>Беларусь</v>
      </c>
    </row>
    <row r="610" spans="1:16" x14ac:dyDescent="0.2">
      <c r="A610">
        <v>609</v>
      </c>
      <c r="B610">
        <v>415</v>
      </c>
      <c r="C610">
        <v>350</v>
      </c>
      <c r="D610">
        <v>1</v>
      </c>
      <c r="E610">
        <v>350</v>
      </c>
      <c r="F610" s="27">
        <v>45358</v>
      </c>
      <c r="G610" t="s">
        <v>8</v>
      </c>
      <c r="H610">
        <v>199</v>
      </c>
      <c r="I610" t="str">
        <f>VLOOKUP(B610,товар!$A$1:$C$433,2,FALSE)</f>
        <v>Чипсы</v>
      </c>
      <c r="J610" s="20">
        <f t="shared" si="36"/>
        <v>273.72549019607845</v>
      </c>
      <c r="K610" s="21">
        <f t="shared" si="37"/>
        <v>0.27865329512893977</v>
      </c>
      <c r="L610" t="str">
        <f>VLOOKUP(B610,товар!$A$1:$C$433,3,FALSE)</f>
        <v>Pringles</v>
      </c>
      <c r="M610" s="27">
        <f>VLOOKUP(H610,клиенты!$A$1:$G$435,5,0)</f>
        <v>44715</v>
      </c>
      <c r="N610">
        <f t="shared" si="38"/>
        <v>643</v>
      </c>
      <c r="O610" s="30">
        <f t="shared" ca="1" si="39"/>
        <v>28</v>
      </c>
      <c r="P610" t="str">
        <f>VLOOKUP(H610,клиенты!$A$2:$J$435,7,0)</f>
        <v>Узбекистан</v>
      </c>
    </row>
    <row r="611" spans="1:16" x14ac:dyDescent="0.2">
      <c r="A611">
        <v>610</v>
      </c>
      <c r="B611">
        <v>315</v>
      </c>
      <c r="C611">
        <v>232</v>
      </c>
      <c r="D611">
        <v>1</v>
      </c>
      <c r="E611">
        <v>232</v>
      </c>
      <c r="F611" s="27">
        <v>44929</v>
      </c>
      <c r="G611" t="s">
        <v>13</v>
      </c>
      <c r="H611">
        <v>247</v>
      </c>
      <c r="I611" t="str">
        <f>VLOOKUP(B611,товар!$A$1:$C$433,2,FALSE)</f>
        <v>Йогурт</v>
      </c>
      <c r="J611" s="20">
        <f t="shared" si="36"/>
        <v>263.25423728813558</v>
      </c>
      <c r="K611" s="21">
        <f t="shared" si="37"/>
        <v>-0.11872263713623488</v>
      </c>
      <c r="L611" t="str">
        <f>VLOOKUP(B611,товар!$A$1:$C$433,3,FALSE)</f>
        <v>Чудо</v>
      </c>
      <c r="M611" s="27">
        <f>VLOOKUP(H611,клиенты!$A$1:$G$435,5,0)</f>
        <v>44762</v>
      </c>
      <c r="N611">
        <f t="shared" si="38"/>
        <v>167</v>
      </c>
      <c r="O611" s="30">
        <f t="shared" ca="1" si="39"/>
        <v>26</v>
      </c>
      <c r="P611" t="str">
        <f>VLOOKUP(H611,клиенты!$A$2:$J$435,7,0)</f>
        <v>Узбекистан</v>
      </c>
    </row>
    <row r="612" spans="1:16" x14ac:dyDescent="0.2">
      <c r="A612">
        <v>611</v>
      </c>
      <c r="B612">
        <v>25</v>
      </c>
      <c r="C612">
        <v>222</v>
      </c>
      <c r="D612">
        <v>1</v>
      </c>
      <c r="E612">
        <v>222</v>
      </c>
      <c r="F612" s="27">
        <v>45245</v>
      </c>
      <c r="G612" t="s">
        <v>11</v>
      </c>
      <c r="H612">
        <v>364</v>
      </c>
      <c r="I612" t="str">
        <f>VLOOKUP(B612,товар!$A$1:$C$433,2,FALSE)</f>
        <v>Чипсы</v>
      </c>
      <c r="J612" s="20">
        <f t="shared" si="36"/>
        <v>273.72549019607845</v>
      </c>
      <c r="K612" s="21">
        <f t="shared" si="37"/>
        <v>-0.18896848137535827</v>
      </c>
      <c r="L612" t="str">
        <f>VLOOKUP(B612,товар!$A$1:$C$433,3,FALSE)</f>
        <v>Русская картошка</v>
      </c>
      <c r="M612" s="27">
        <f>VLOOKUP(H612,клиенты!$A$1:$G$435,5,0)</f>
        <v>44883</v>
      </c>
      <c r="N612">
        <f t="shared" si="38"/>
        <v>362</v>
      </c>
      <c r="O612" s="30">
        <f t="shared" ca="1" si="39"/>
        <v>22</v>
      </c>
      <c r="P612" t="str">
        <f>VLOOKUP(H612,клиенты!$A$2:$J$435,7,0)</f>
        <v>Россия</v>
      </c>
    </row>
    <row r="613" spans="1:16" x14ac:dyDescent="0.2">
      <c r="A613">
        <v>612</v>
      </c>
      <c r="B613">
        <v>207</v>
      </c>
      <c r="C613">
        <v>152</v>
      </c>
      <c r="D613">
        <v>3</v>
      </c>
      <c r="E613">
        <v>456</v>
      </c>
      <c r="F613" s="27">
        <v>45222</v>
      </c>
      <c r="G613" t="s">
        <v>11</v>
      </c>
      <c r="H613">
        <v>173</v>
      </c>
      <c r="I613" t="str">
        <f>VLOOKUP(B613,товар!$A$1:$C$433,2,FALSE)</f>
        <v>Сахар</v>
      </c>
      <c r="J613" s="20">
        <f t="shared" si="36"/>
        <v>252.76271186440678</v>
      </c>
      <c r="K613" s="21">
        <f t="shared" si="37"/>
        <v>-0.39864547710051634</v>
      </c>
      <c r="L613" t="str">
        <f>VLOOKUP(B613,товар!$A$1:$C$433,3,FALSE)</f>
        <v>Агросахар</v>
      </c>
      <c r="M613" s="27">
        <f>VLOOKUP(H613,клиенты!$A$1:$G$435,5,0)</f>
        <v>44673</v>
      </c>
      <c r="N613">
        <f t="shared" si="38"/>
        <v>549</v>
      </c>
      <c r="O613" s="30">
        <f t="shared" ca="1" si="39"/>
        <v>29</v>
      </c>
      <c r="P613" t="str">
        <f>VLOOKUP(H613,клиенты!$A$2:$J$435,7,0)</f>
        <v>Россия</v>
      </c>
    </row>
    <row r="614" spans="1:16" x14ac:dyDescent="0.2">
      <c r="A614">
        <v>613</v>
      </c>
      <c r="B614">
        <v>180</v>
      </c>
      <c r="C614">
        <v>284</v>
      </c>
      <c r="D614">
        <v>1</v>
      </c>
      <c r="E614">
        <v>284</v>
      </c>
      <c r="F614" s="27">
        <v>45267</v>
      </c>
      <c r="G614" t="s">
        <v>9</v>
      </c>
      <c r="H614">
        <v>485</v>
      </c>
      <c r="I614" t="str">
        <f>VLOOKUP(B614,товар!$A$1:$C$433,2,FALSE)</f>
        <v>Чипсы</v>
      </c>
      <c r="J614" s="20">
        <f t="shared" si="36"/>
        <v>273.72549019607845</v>
      </c>
      <c r="K614" s="21">
        <f t="shared" si="37"/>
        <v>3.7535816618911033E-2</v>
      </c>
      <c r="L614" t="str">
        <f>VLOOKUP(B614,товар!$A$1:$C$433,3,FALSE)</f>
        <v>Русская картошка</v>
      </c>
      <c r="M614" s="27">
        <f>VLOOKUP(H614,клиенты!$A$1:$G$435,5,0)</f>
        <v>44723</v>
      </c>
      <c r="N614">
        <f t="shared" si="38"/>
        <v>544</v>
      </c>
      <c r="O614" s="30">
        <f t="shared" ca="1" si="39"/>
        <v>27</v>
      </c>
      <c r="P614" t="str">
        <f>VLOOKUP(H614,клиенты!$A$2:$J$435,7,0)</f>
        <v>Россия</v>
      </c>
    </row>
    <row r="615" spans="1:16" x14ac:dyDescent="0.2">
      <c r="A615">
        <v>614</v>
      </c>
      <c r="B615">
        <v>117</v>
      </c>
      <c r="C615">
        <v>208</v>
      </c>
      <c r="D615">
        <v>3</v>
      </c>
      <c r="E615">
        <v>624</v>
      </c>
      <c r="F615" s="27">
        <v>45397</v>
      </c>
      <c r="G615" t="s">
        <v>8</v>
      </c>
      <c r="H615">
        <v>401</v>
      </c>
      <c r="I615" t="str">
        <f>VLOOKUP(B615,товар!$A$1:$C$433,2,FALSE)</f>
        <v>Макароны</v>
      </c>
      <c r="J615" s="20">
        <f t="shared" si="36"/>
        <v>265.47674418604652</v>
      </c>
      <c r="K615" s="21">
        <f t="shared" si="37"/>
        <v>-0.21650387630852785</v>
      </c>
      <c r="L615" t="str">
        <f>VLOOKUP(B615,товар!$A$1:$C$433,3,FALSE)</f>
        <v>Роллтон</v>
      </c>
      <c r="M615" s="27">
        <f>VLOOKUP(H615,клиенты!$A$1:$G$435,5,0)</f>
        <v>44856</v>
      </c>
      <c r="N615">
        <f t="shared" si="38"/>
        <v>541</v>
      </c>
      <c r="O615" s="30">
        <f t="shared" ca="1" si="39"/>
        <v>23</v>
      </c>
      <c r="P615" t="str">
        <f>VLOOKUP(H615,клиенты!$A$2:$J$435,7,0)</f>
        <v>Россия</v>
      </c>
    </row>
    <row r="616" spans="1:16" x14ac:dyDescent="0.2">
      <c r="A616">
        <v>615</v>
      </c>
      <c r="B616">
        <v>211</v>
      </c>
      <c r="C616">
        <v>338</v>
      </c>
      <c r="D616">
        <v>4</v>
      </c>
      <c r="E616">
        <v>1352</v>
      </c>
      <c r="F616" s="27">
        <v>45227</v>
      </c>
      <c r="G616" t="s">
        <v>11</v>
      </c>
      <c r="H616">
        <v>379</v>
      </c>
      <c r="I616" t="str">
        <f>VLOOKUP(B616,товар!$A$1:$C$433,2,FALSE)</f>
        <v>Овощи</v>
      </c>
      <c r="J616" s="20">
        <f t="shared" si="36"/>
        <v>250.48780487804879</v>
      </c>
      <c r="K616" s="21">
        <f t="shared" si="37"/>
        <v>0.3493670886075948</v>
      </c>
      <c r="L616" t="str">
        <f>VLOOKUP(B616,товар!$A$1:$C$433,3,FALSE)</f>
        <v>Овощной ряд</v>
      </c>
      <c r="M616" s="27">
        <f>VLOOKUP(H616,клиенты!$A$1:$G$435,5,0)</f>
        <v>44581</v>
      </c>
      <c r="N616">
        <f t="shared" si="38"/>
        <v>646</v>
      </c>
      <c r="O616" s="30">
        <f t="shared" ca="1" si="39"/>
        <v>32</v>
      </c>
      <c r="P616" t="str">
        <f>VLOOKUP(H616,клиенты!$A$2:$J$435,7,0)</f>
        <v>Таджикистан</v>
      </c>
    </row>
    <row r="617" spans="1:16" x14ac:dyDescent="0.2">
      <c r="A617">
        <v>616</v>
      </c>
      <c r="B617">
        <v>26</v>
      </c>
      <c r="C617">
        <v>143</v>
      </c>
      <c r="D617">
        <v>2</v>
      </c>
      <c r="E617">
        <v>286</v>
      </c>
      <c r="F617" s="27">
        <v>45397</v>
      </c>
      <c r="G617" t="s">
        <v>22</v>
      </c>
      <c r="H617">
        <v>183</v>
      </c>
      <c r="I617" t="str">
        <f>VLOOKUP(B617,товар!$A$1:$C$433,2,FALSE)</f>
        <v>Мясо</v>
      </c>
      <c r="J617" s="20">
        <f t="shared" si="36"/>
        <v>271.74545454545455</v>
      </c>
      <c r="K617" s="21">
        <f t="shared" si="37"/>
        <v>-0.47377224675498464</v>
      </c>
      <c r="L617" t="str">
        <f>VLOOKUP(B617,товар!$A$1:$C$433,3,FALSE)</f>
        <v>Сава</v>
      </c>
      <c r="M617" s="27">
        <f>VLOOKUP(H617,клиенты!$A$1:$G$435,5,0)</f>
        <v>44900</v>
      </c>
      <c r="N617">
        <f t="shared" si="38"/>
        <v>497</v>
      </c>
      <c r="O617" s="30">
        <f t="shared" ca="1" si="39"/>
        <v>22</v>
      </c>
      <c r="P617" t="str">
        <f>VLOOKUP(H617,клиенты!$A$2:$J$435,7,0)</f>
        <v>Таджикистан</v>
      </c>
    </row>
    <row r="618" spans="1:16" x14ac:dyDescent="0.2">
      <c r="A618">
        <v>617</v>
      </c>
      <c r="B618">
        <v>22</v>
      </c>
      <c r="C618">
        <v>217</v>
      </c>
      <c r="D618">
        <v>3</v>
      </c>
      <c r="E618">
        <v>651</v>
      </c>
      <c r="F618" s="27">
        <v>45094</v>
      </c>
      <c r="G618" t="s">
        <v>20</v>
      </c>
      <c r="H618">
        <v>37</v>
      </c>
      <c r="I618" t="str">
        <f>VLOOKUP(B618,товар!$A$1:$C$433,2,FALSE)</f>
        <v>Конфеты</v>
      </c>
      <c r="J618" s="20">
        <f t="shared" si="36"/>
        <v>267.85483870967744</v>
      </c>
      <c r="K618" s="21">
        <f t="shared" si="37"/>
        <v>-0.18985969771782985</v>
      </c>
      <c r="L618" t="str">
        <f>VLOOKUP(B618,товар!$A$1:$C$433,3,FALSE)</f>
        <v>Бабаевский</v>
      </c>
      <c r="M618" s="27">
        <f>VLOOKUP(H618,клиенты!$A$1:$G$435,5,0)</f>
        <v>44728</v>
      </c>
      <c r="N618">
        <f t="shared" si="38"/>
        <v>366</v>
      </c>
      <c r="O618" s="30">
        <f t="shared" ca="1" si="39"/>
        <v>27</v>
      </c>
      <c r="P618" t="str">
        <f>VLOOKUP(H618,клиенты!$A$2:$J$435,7,0)</f>
        <v>Украина</v>
      </c>
    </row>
    <row r="619" spans="1:16" x14ac:dyDescent="0.2">
      <c r="A619">
        <v>618</v>
      </c>
      <c r="B619">
        <v>150</v>
      </c>
      <c r="C619">
        <v>347</v>
      </c>
      <c r="D619">
        <v>3</v>
      </c>
      <c r="E619">
        <v>1041</v>
      </c>
      <c r="F619" s="27">
        <v>44979</v>
      </c>
      <c r="G619" t="s">
        <v>10</v>
      </c>
      <c r="H619">
        <v>201</v>
      </c>
      <c r="I619" t="str">
        <f>VLOOKUP(B619,товар!$A$1:$C$433,2,FALSE)</f>
        <v>Рыба</v>
      </c>
      <c r="J619" s="20">
        <f t="shared" si="36"/>
        <v>258.5128205128205</v>
      </c>
      <c r="K619" s="21">
        <f t="shared" si="37"/>
        <v>0.34229319579448525</v>
      </c>
      <c r="L619" t="str">
        <f>VLOOKUP(B619,товар!$A$1:$C$433,3,FALSE)</f>
        <v>Меридиан</v>
      </c>
      <c r="M619" s="27">
        <f>VLOOKUP(H619,клиенты!$A$1:$G$435,5,0)</f>
        <v>44843</v>
      </c>
      <c r="N619">
        <f t="shared" si="38"/>
        <v>136</v>
      </c>
      <c r="O619" s="30">
        <f t="shared" ca="1" si="39"/>
        <v>23</v>
      </c>
      <c r="P619" t="str">
        <f>VLOOKUP(H619,клиенты!$A$2:$J$435,7,0)</f>
        <v>Таджикистан</v>
      </c>
    </row>
    <row r="620" spans="1:16" x14ac:dyDescent="0.2">
      <c r="A620">
        <v>619</v>
      </c>
      <c r="B620">
        <v>268</v>
      </c>
      <c r="C620">
        <v>55</v>
      </c>
      <c r="D620">
        <v>2</v>
      </c>
      <c r="E620">
        <v>110</v>
      </c>
      <c r="F620" s="27">
        <v>45213</v>
      </c>
      <c r="G620" t="s">
        <v>19</v>
      </c>
      <c r="H620">
        <v>424</v>
      </c>
      <c r="I620" t="str">
        <f>VLOOKUP(B620,товар!$A$1:$C$433,2,FALSE)</f>
        <v>Рис</v>
      </c>
      <c r="J620" s="20">
        <f t="shared" si="36"/>
        <v>258.375</v>
      </c>
      <c r="K620" s="21">
        <f t="shared" si="37"/>
        <v>-0.78713110788582485</v>
      </c>
      <c r="L620" t="str">
        <f>VLOOKUP(B620,товар!$A$1:$C$433,3,FALSE)</f>
        <v>Мистраль</v>
      </c>
      <c r="M620" s="27">
        <f>VLOOKUP(H620,клиенты!$A$1:$G$435,5,0)</f>
        <v>44585</v>
      </c>
      <c r="N620">
        <f t="shared" si="38"/>
        <v>628</v>
      </c>
      <c r="O620" s="30">
        <f t="shared" ca="1" si="39"/>
        <v>32</v>
      </c>
      <c r="P620" t="str">
        <f>VLOOKUP(H620,клиенты!$A$2:$J$435,7,0)</f>
        <v>Россия</v>
      </c>
    </row>
    <row r="621" spans="1:16" x14ac:dyDescent="0.2">
      <c r="A621">
        <v>620</v>
      </c>
      <c r="B621">
        <v>67</v>
      </c>
      <c r="C621">
        <v>142</v>
      </c>
      <c r="D621">
        <v>4</v>
      </c>
      <c r="E621">
        <v>568</v>
      </c>
      <c r="F621" s="27">
        <v>45256</v>
      </c>
      <c r="G621" t="s">
        <v>8</v>
      </c>
      <c r="H621">
        <v>69</v>
      </c>
      <c r="I621" t="str">
        <f>VLOOKUP(B621,товар!$A$1:$C$433,2,FALSE)</f>
        <v>Йогурт</v>
      </c>
      <c r="J621" s="20">
        <f t="shared" si="36"/>
        <v>263.25423728813558</v>
      </c>
      <c r="K621" s="21">
        <f t="shared" si="37"/>
        <v>-0.46059747617821267</v>
      </c>
      <c r="L621" t="str">
        <f>VLOOKUP(B621,товар!$A$1:$C$433,3,FALSE)</f>
        <v>Чудо</v>
      </c>
      <c r="M621" s="27">
        <f>VLOOKUP(H621,клиенты!$A$1:$G$435,5,0)</f>
        <v>44587</v>
      </c>
      <c r="N621">
        <f t="shared" si="38"/>
        <v>669</v>
      </c>
      <c r="O621" s="30">
        <f t="shared" ca="1" si="39"/>
        <v>32</v>
      </c>
      <c r="P621" t="str">
        <f>VLOOKUP(H621,клиенты!$A$2:$J$435,7,0)</f>
        <v>Таджикистан</v>
      </c>
    </row>
    <row r="622" spans="1:16" x14ac:dyDescent="0.2">
      <c r="A622">
        <v>621</v>
      </c>
      <c r="B622">
        <v>453</v>
      </c>
      <c r="C622">
        <v>459</v>
      </c>
      <c r="D622">
        <v>1</v>
      </c>
      <c r="E622">
        <v>459</v>
      </c>
      <c r="F622" s="27">
        <v>45136</v>
      </c>
      <c r="G622" t="s">
        <v>15</v>
      </c>
      <c r="H622">
        <v>498</v>
      </c>
      <c r="I622" t="str">
        <f>VLOOKUP(B622,товар!$A$1:$C$433,2,FALSE)</f>
        <v>Макароны</v>
      </c>
      <c r="J622" s="20">
        <f t="shared" si="36"/>
        <v>265.47674418604652</v>
      </c>
      <c r="K622" s="21">
        <f t="shared" si="37"/>
        <v>0.72896500372300821</v>
      </c>
      <c r="L622" t="str">
        <f>VLOOKUP(B622,товар!$A$1:$C$433,3,FALSE)</f>
        <v>Макфа</v>
      </c>
      <c r="M622" s="27">
        <f>VLOOKUP(H622,клиенты!$A$1:$G$435,5,0)</f>
        <v>44721</v>
      </c>
      <c r="N622">
        <f t="shared" si="38"/>
        <v>415</v>
      </c>
      <c r="O622" s="30">
        <f t="shared" ca="1" si="39"/>
        <v>27</v>
      </c>
      <c r="P622" t="str">
        <f>VLOOKUP(H622,клиенты!$A$2:$J$435,7,0)</f>
        <v>Украина</v>
      </c>
    </row>
    <row r="623" spans="1:16" x14ac:dyDescent="0.2">
      <c r="A623">
        <v>622</v>
      </c>
      <c r="B623">
        <v>191</v>
      </c>
      <c r="C623">
        <v>58</v>
      </c>
      <c r="D623">
        <v>1</v>
      </c>
      <c r="E623">
        <v>58</v>
      </c>
      <c r="F623" s="27">
        <v>44981</v>
      </c>
      <c r="G623" t="s">
        <v>19</v>
      </c>
      <c r="H623">
        <v>237</v>
      </c>
      <c r="I623" t="str">
        <f>VLOOKUP(B623,товар!$A$1:$C$433,2,FALSE)</f>
        <v>Колбаса</v>
      </c>
      <c r="J623" s="20">
        <f t="shared" si="36"/>
        <v>286.92307692307691</v>
      </c>
      <c r="K623" s="21">
        <f t="shared" si="37"/>
        <v>-0.79785522788203755</v>
      </c>
      <c r="L623" t="str">
        <f>VLOOKUP(B623,товар!$A$1:$C$433,3,FALSE)</f>
        <v>Окраина</v>
      </c>
      <c r="M623" s="27">
        <f>VLOOKUP(H623,клиенты!$A$1:$G$435,5,0)</f>
        <v>44886</v>
      </c>
      <c r="N623">
        <f t="shared" si="38"/>
        <v>95</v>
      </c>
      <c r="O623" s="30">
        <f t="shared" ca="1" si="39"/>
        <v>22</v>
      </c>
      <c r="P623" t="str">
        <f>VLOOKUP(H623,клиенты!$A$2:$J$435,7,0)</f>
        <v>Россия</v>
      </c>
    </row>
    <row r="624" spans="1:16" x14ac:dyDescent="0.2">
      <c r="A624">
        <v>623</v>
      </c>
      <c r="B624">
        <v>49</v>
      </c>
      <c r="C624">
        <v>465</v>
      </c>
      <c r="D624">
        <v>2</v>
      </c>
      <c r="E624">
        <v>930</v>
      </c>
      <c r="F624" s="27">
        <v>45150</v>
      </c>
      <c r="G624" t="s">
        <v>10</v>
      </c>
      <c r="H624">
        <v>365</v>
      </c>
      <c r="I624" t="str">
        <f>VLOOKUP(B624,товар!$A$1:$C$433,2,FALSE)</f>
        <v>Рис</v>
      </c>
      <c r="J624" s="20">
        <f t="shared" si="36"/>
        <v>258.375</v>
      </c>
      <c r="K624" s="21">
        <f t="shared" si="37"/>
        <v>0.79970972423802622</v>
      </c>
      <c r="L624" t="str">
        <f>VLOOKUP(B624,товар!$A$1:$C$433,3,FALSE)</f>
        <v>Агро-Альянс</v>
      </c>
      <c r="M624" s="27">
        <f>VLOOKUP(H624,клиенты!$A$1:$G$435,5,0)</f>
        <v>44841</v>
      </c>
      <c r="N624">
        <f t="shared" si="38"/>
        <v>309</v>
      </c>
      <c r="O624" s="30">
        <f t="shared" ca="1" si="39"/>
        <v>23</v>
      </c>
      <c r="P624" t="str">
        <f>VLOOKUP(H624,клиенты!$A$2:$J$435,7,0)</f>
        <v>Беларусь</v>
      </c>
    </row>
    <row r="625" spans="1:16" x14ac:dyDescent="0.2">
      <c r="A625">
        <v>624</v>
      </c>
      <c r="B625">
        <v>313</v>
      </c>
      <c r="C625">
        <v>152</v>
      </c>
      <c r="D625">
        <v>1</v>
      </c>
      <c r="E625">
        <v>152</v>
      </c>
      <c r="F625" s="27">
        <v>45014</v>
      </c>
      <c r="G625" t="s">
        <v>16</v>
      </c>
      <c r="H625">
        <v>127</v>
      </c>
      <c r="I625" t="str">
        <f>VLOOKUP(B625,товар!$A$1:$C$433,2,FALSE)</f>
        <v>Конфеты</v>
      </c>
      <c r="J625" s="20">
        <f t="shared" si="36"/>
        <v>267.85483870967744</v>
      </c>
      <c r="K625" s="21">
        <f t="shared" si="37"/>
        <v>-0.43252845185765043</v>
      </c>
      <c r="L625" t="str">
        <f>VLOOKUP(B625,товар!$A$1:$C$433,3,FALSE)</f>
        <v>Бабаевский</v>
      </c>
      <c r="M625" s="27">
        <f>VLOOKUP(H625,клиенты!$A$1:$G$435,5,0)</f>
        <v>44914</v>
      </c>
      <c r="N625">
        <f t="shared" si="38"/>
        <v>100</v>
      </c>
      <c r="O625" s="30">
        <f t="shared" ca="1" si="39"/>
        <v>21</v>
      </c>
      <c r="P625" t="str">
        <f>VLOOKUP(H625,клиенты!$A$2:$J$435,7,0)</f>
        <v>Украина</v>
      </c>
    </row>
    <row r="626" spans="1:16" x14ac:dyDescent="0.2">
      <c r="A626">
        <v>625</v>
      </c>
      <c r="B626">
        <v>245</v>
      </c>
      <c r="C626">
        <v>144</v>
      </c>
      <c r="D626">
        <v>4</v>
      </c>
      <c r="E626">
        <v>576</v>
      </c>
      <c r="F626" s="27">
        <v>45206</v>
      </c>
      <c r="G626" t="s">
        <v>23</v>
      </c>
      <c r="H626">
        <v>314</v>
      </c>
      <c r="I626" t="str">
        <f>VLOOKUP(B626,товар!$A$1:$C$433,2,FALSE)</f>
        <v>Сахар</v>
      </c>
      <c r="J626" s="20">
        <f t="shared" si="36"/>
        <v>252.76271186440678</v>
      </c>
      <c r="K626" s="21">
        <f t="shared" si="37"/>
        <v>-0.43029571514785758</v>
      </c>
      <c r="L626" t="str">
        <f>VLOOKUP(B626,товар!$A$1:$C$433,3,FALSE)</f>
        <v>Продимекс</v>
      </c>
      <c r="M626" s="27">
        <f>VLOOKUP(H626,клиенты!$A$1:$G$435,5,0)</f>
        <v>44899</v>
      </c>
      <c r="N626">
        <f t="shared" si="38"/>
        <v>307</v>
      </c>
      <c r="O626" s="30">
        <f t="shared" ca="1" si="39"/>
        <v>22</v>
      </c>
      <c r="P626" t="str">
        <f>VLOOKUP(H626,клиенты!$A$2:$J$435,7,0)</f>
        <v>Россия</v>
      </c>
    </row>
    <row r="627" spans="1:16" x14ac:dyDescent="0.2">
      <c r="A627">
        <v>626</v>
      </c>
      <c r="B627">
        <v>194</v>
      </c>
      <c r="C627">
        <v>478</v>
      </c>
      <c r="D627">
        <v>3</v>
      </c>
      <c r="E627">
        <v>1434</v>
      </c>
      <c r="F627" s="27">
        <v>44960</v>
      </c>
      <c r="G627" t="s">
        <v>16</v>
      </c>
      <c r="H627">
        <v>403</v>
      </c>
      <c r="I627" t="str">
        <f>VLOOKUP(B627,товар!$A$1:$C$433,2,FALSE)</f>
        <v>Соль</v>
      </c>
      <c r="J627" s="20">
        <f t="shared" si="36"/>
        <v>264.8679245283019</v>
      </c>
      <c r="K627" s="21">
        <f t="shared" si="37"/>
        <v>0.80467303034620308</v>
      </c>
      <c r="L627" t="str">
        <f>VLOOKUP(B627,товар!$A$1:$C$433,3,FALSE)</f>
        <v>Салта</v>
      </c>
      <c r="M627" s="27">
        <f>VLOOKUP(H627,клиенты!$A$1:$G$435,5,0)</f>
        <v>44594</v>
      </c>
      <c r="N627">
        <f t="shared" si="38"/>
        <v>366</v>
      </c>
      <c r="O627" s="30">
        <f t="shared" ca="1" si="39"/>
        <v>32</v>
      </c>
      <c r="P627" t="str">
        <f>VLOOKUP(H627,клиенты!$A$2:$J$435,7,0)</f>
        <v>Россия</v>
      </c>
    </row>
    <row r="628" spans="1:16" x14ac:dyDescent="0.2">
      <c r="A628">
        <v>627</v>
      </c>
      <c r="B628">
        <v>154</v>
      </c>
      <c r="C628">
        <v>75</v>
      </c>
      <c r="D628">
        <v>1</v>
      </c>
      <c r="E628">
        <v>75</v>
      </c>
      <c r="F628" s="27">
        <v>45378</v>
      </c>
      <c r="G628" t="s">
        <v>14</v>
      </c>
      <c r="H628">
        <v>255</v>
      </c>
      <c r="I628" t="str">
        <f>VLOOKUP(B628,товар!$A$1:$C$433,2,FALSE)</f>
        <v>Овощи</v>
      </c>
      <c r="J628" s="20">
        <f t="shared" si="36"/>
        <v>250.48780487804879</v>
      </c>
      <c r="K628" s="21">
        <f t="shared" si="37"/>
        <v>-0.70058422590068159</v>
      </c>
      <c r="L628" t="str">
        <f>VLOOKUP(B628,товар!$A$1:$C$433,3,FALSE)</f>
        <v>Зеленая грядка</v>
      </c>
      <c r="M628" s="27">
        <f>VLOOKUP(H628,клиенты!$A$1:$G$435,5,0)</f>
        <v>44793</v>
      </c>
      <c r="N628">
        <f t="shared" si="38"/>
        <v>585</v>
      </c>
      <c r="O628" s="30">
        <f t="shared" ca="1" si="39"/>
        <v>25</v>
      </c>
      <c r="P628" t="str">
        <f>VLOOKUP(H628,клиенты!$A$2:$J$435,7,0)</f>
        <v>Украина</v>
      </c>
    </row>
    <row r="629" spans="1:16" x14ac:dyDescent="0.2">
      <c r="A629">
        <v>628</v>
      </c>
      <c r="B629">
        <v>462</v>
      </c>
      <c r="C629">
        <v>147</v>
      </c>
      <c r="D629">
        <v>5</v>
      </c>
      <c r="E629">
        <v>735</v>
      </c>
      <c r="F629" s="27">
        <v>45113</v>
      </c>
      <c r="G629" t="s">
        <v>23</v>
      </c>
      <c r="H629">
        <v>229</v>
      </c>
      <c r="I629" t="str">
        <f>VLOOKUP(B629,товар!$A$1:$C$433,2,FALSE)</f>
        <v>Рис</v>
      </c>
      <c r="J629" s="20">
        <f t="shared" si="36"/>
        <v>258.375</v>
      </c>
      <c r="K629" s="21">
        <f t="shared" si="37"/>
        <v>-0.43105950653120462</v>
      </c>
      <c r="L629" t="str">
        <f>VLOOKUP(B629,товар!$A$1:$C$433,3,FALSE)</f>
        <v>Белый Злат</v>
      </c>
      <c r="M629" s="27">
        <f>VLOOKUP(H629,клиенты!$A$1:$G$435,5,0)</f>
        <v>44766</v>
      </c>
      <c r="N629">
        <f t="shared" si="38"/>
        <v>347</v>
      </c>
      <c r="O629" s="30">
        <f t="shared" ca="1" si="39"/>
        <v>26</v>
      </c>
      <c r="P629" t="str">
        <f>VLOOKUP(H629,клиенты!$A$2:$J$435,7,0)</f>
        <v>Беларусь</v>
      </c>
    </row>
    <row r="630" spans="1:16" x14ac:dyDescent="0.2">
      <c r="A630">
        <v>629</v>
      </c>
      <c r="B630">
        <v>310</v>
      </c>
      <c r="C630">
        <v>404</v>
      </c>
      <c r="D630">
        <v>4</v>
      </c>
      <c r="E630">
        <v>1616</v>
      </c>
      <c r="F630" s="27">
        <v>45031</v>
      </c>
      <c r="G630" t="s">
        <v>11</v>
      </c>
      <c r="H630">
        <v>179</v>
      </c>
      <c r="I630" t="str">
        <f>VLOOKUP(B630,товар!$A$1:$C$433,2,FALSE)</f>
        <v>Макароны</v>
      </c>
      <c r="J630" s="20">
        <f t="shared" si="36"/>
        <v>265.47674418604652</v>
      </c>
      <c r="K630" s="21">
        <f t="shared" si="37"/>
        <v>0.52179054793920554</v>
      </c>
      <c r="L630" t="str">
        <f>VLOOKUP(B630,товар!$A$1:$C$433,3,FALSE)</f>
        <v>Паста Зара</v>
      </c>
      <c r="M630" s="27">
        <f>VLOOKUP(H630,клиенты!$A$1:$G$435,5,0)</f>
        <v>44833</v>
      </c>
      <c r="N630">
        <f t="shared" si="38"/>
        <v>198</v>
      </c>
      <c r="O630" s="30">
        <f t="shared" ca="1" si="39"/>
        <v>24</v>
      </c>
      <c r="P630" t="str">
        <f>VLOOKUP(H630,клиенты!$A$2:$J$435,7,0)</f>
        <v>Россия</v>
      </c>
    </row>
    <row r="631" spans="1:16" x14ac:dyDescent="0.2">
      <c r="A631">
        <v>630</v>
      </c>
      <c r="B631">
        <v>422</v>
      </c>
      <c r="C631">
        <v>361</v>
      </c>
      <c r="D631">
        <v>1</v>
      </c>
      <c r="E631">
        <v>361</v>
      </c>
      <c r="F631" s="27">
        <v>45361</v>
      </c>
      <c r="G631" t="s">
        <v>15</v>
      </c>
      <c r="H631">
        <v>277</v>
      </c>
      <c r="I631" t="str">
        <f>VLOOKUP(B631,товар!$A$1:$C$433,2,FALSE)</f>
        <v>Кофе</v>
      </c>
      <c r="J631" s="20">
        <f t="shared" si="36"/>
        <v>249.02380952380952</v>
      </c>
      <c r="K631" s="21">
        <f t="shared" si="37"/>
        <v>0.4496605794052968</v>
      </c>
      <c r="L631" t="str">
        <f>VLOOKUP(B631,товар!$A$1:$C$433,3,FALSE)</f>
        <v>Nescafe</v>
      </c>
      <c r="M631" s="27">
        <f>VLOOKUP(H631,клиенты!$A$1:$G$435,5,0)</f>
        <v>44750</v>
      </c>
      <c r="N631">
        <f t="shared" si="38"/>
        <v>611</v>
      </c>
      <c r="O631" s="30">
        <f t="shared" ca="1" si="39"/>
        <v>26</v>
      </c>
      <c r="P631" t="str">
        <f>VLOOKUP(H631,клиенты!$A$2:$J$435,7,0)</f>
        <v>Россия</v>
      </c>
    </row>
    <row r="632" spans="1:16" x14ac:dyDescent="0.2">
      <c r="A632">
        <v>631</v>
      </c>
      <c r="B632">
        <v>453</v>
      </c>
      <c r="C632">
        <v>404</v>
      </c>
      <c r="D632">
        <v>5</v>
      </c>
      <c r="E632">
        <v>2020</v>
      </c>
      <c r="F632" s="27">
        <v>45108</v>
      </c>
      <c r="G632" t="s">
        <v>8</v>
      </c>
      <c r="H632">
        <v>460</v>
      </c>
      <c r="I632" t="str">
        <f>VLOOKUP(B632,товар!$A$1:$C$433,2,FALSE)</f>
        <v>Макароны</v>
      </c>
      <c r="J632" s="20">
        <f t="shared" si="36"/>
        <v>265.47674418604652</v>
      </c>
      <c r="K632" s="21">
        <f t="shared" si="37"/>
        <v>0.52179054793920554</v>
      </c>
      <c r="L632" t="str">
        <f>VLOOKUP(B632,товар!$A$1:$C$433,3,FALSE)</f>
        <v>Макфа</v>
      </c>
      <c r="M632" s="27">
        <f>VLOOKUP(H632,клиенты!$A$1:$G$435,5,0)</f>
        <v>44821</v>
      </c>
      <c r="N632">
        <f t="shared" si="38"/>
        <v>287</v>
      </c>
      <c r="O632" s="30">
        <f t="shared" ca="1" si="39"/>
        <v>24</v>
      </c>
      <c r="P632" t="str">
        <f>VLOOKUP(H632,клиенты!$A$2:$J$435,7,0)</f>
        <v>Россия</v>
      </c>
    </row>
    <row r="633" spans="1:16" x14ac:dyDescent="0.2">
      <c r="A633">
        <v>632</v>
      </c>
      <c r="B633">
        <v>337</v>
      </c>
      <c r="C633">
        <v>132</v>
      </c>
      <c r="D633">
        <v>3</v>
      </c>
      <c r="E633">
        <v>396</v>
      </c>
      <c r="F633" s="27">
        <v>45003</v>
      </c>
      <c r="G633" t="s">
        <v>26</v>
      </c>
      <c r="H633">
        <v>434</v>
      </c>
      <c r="I633" t="str">
        <f>VLOOKUP(B633,товар!$A$1:$C$433,2,FALSE)</f>
        <v>Макароны</v>
      </c>
      <c r="J633" s="20">
        <f t="shared" si="36"/>
        <v>265.47674418604652</v>
      </c>
      <c r="K633" s="21">
        <f t="shared" si="37"/>
        <v>-0.50278130611887351</v>
      </c>
      <c r="L633" t="str">
        <f>VLOOKUP(B633,товар!$A$1:$C$433,3,FALSE)</f>
        <v>Паста Зара</v>
      </c>
      <c r="M633" s="27">
        <f>VLOOKUP(H633,клиенты!$A$1:$G$435,5,0)</f>
        <v>44730</v>
      </c>
      <c r="N633">
        <f t="shared" si="38"/>
        <v>273</v>
      </c>
      <c r="O633" s="30">
        <f t="shared" ca="1" si="39"/>
        <v>27</v>
      </c>
      <c r="P633" t="str">
        <f>VLOOKUP(H633,клиенты!$A$2:$J$435,7,0)</f>
        <v>Украина</v>
      </c>
    </row>
    <row r="634" spans="1:16" x14ac:dyDescent="0.2">
      <c r="A634">
        <v>633</v>
      </c>
      <c r="B634">
        <v>258</v>
      </c>
      <c r="C634">
        <v>333</v>
      </c>
      <c r="D634">
        <v>4</v>
      </c>
      <c r="E634">
        <v>1332</v>
      </c>
      <c r="F634" s="27">
        <v>45018</v>
      </c>
      <c r="G634" t="s">
        <v>11</v>
      </c>
      <c r="H634">
        <v>62</v>
      </c>
      <c r="I634" t="str">
        <f>VLOOKUP(B634,товар!$A$1:$C$433,2,FALSE)</f>
        <v>Рыба</v>
      </c>
      <c r="J634" s="20">
        <f t="shared" si="36"/>
        <v>258.5128205128205</v>
      </c>
      <c r="K634" s="21">
        <f t="shared" si="37"/>
        <v>0.28813727435032743</v>
      </c>
      <c r="L634" t="str">
        <f>VLOOKUP(B634,товар!$A$1:$C$433,3,FALSE)</f>
        <v>Санта Бремор</v>
      </c>
      <c r="M634" s="27">
        <f>VLOOKUP(H634,клиенты!$A$1:$G$435,5,0)</f>
        <v>44671</v>
      </c>
      <c r="N634">
        <f t="shared" si="38"/>
        <v>347</v>
      </c>
      <c r="O634" s="30">
        <f t="shared" ca="1" si="39"/>
        <v>29</v>
      </c>
      <c r="P634" t="str">
        <f>VLOOKUP(H634,клиенты!$A$2:$J$435,7,0)</f>
        <v>Россия</v>
      </c>
    </row>
    <row r="635" spans="1:16" x14ac:dyDescent="0.2">
      <c r="A635">
        <v>634</v>
      </c>
      <c r="B635">
        <v>111</v>
      </c>
      <c r="C635">
        <v>420</v>
      </c>
      <c r="D635">
        <v>1</v>
      </c>
      <c r="E635">
        <v>420</v>
      </c>
      <c r="F635" s="27">
        <v>45295</v>
      </c>
      <c r="G635" t="s">
        <v>9</v>
      </c>
      <c r="H635">
        <v>13</v>
      </c>
      <c r="I635" t="str">
        <f>VLOOKUP(B635,товар!$A$1:$C$433,2,FALSE)</f>
        <v>Сахар</v>
      </c>
      <c r="J635" s="20">
        <f t="shared" si="36"/>
        <v>252.76271186440678</v>
      </c>
      <c r="K635" s="21">
        <f t="shared" si="37"/>
        <v>0.66163749748541534</v>
      </c>
      <c r="L635" t="str">
        <f>VLOOKUP(B635,товар!$A$1:$C$433,3,FALSE)</f>
        <v>Сладов</v>
      </c>
      <c r="M635" s="27">
        <f>VLOOKUP(H635,клиенты!$A$1:$G$435,5,0)</f>
        <v>44724</v>
      </c>
      <c r="N635">
        <f t="shared" si="38"/>
        <v>571</v>
      </c>
      <c r="O635" s="30">
        <f t="shared" ca="1" si="39"/>
        <v>27</v>
      </c>
      <c r="P635" t="str">
        <f>VLOOKUP(H635,клиенты!$A$2:$J$435,7,0)</f>
        <v>Россия</v>
      </c>
    </row>
    <row r="636" spans="1:16" x14ac:dyDescent="0.2">
      <c r="A636">
        <v>635</v>
      </c>
      <c r="B636">
        <v>4</v>
      </c>
      <c r="C636">
        <v>151</v>
      </c>
      <c r="D636">
        <v>4</v>
      </c>
      <c r="E636">
        <v>604</v>
      </c>
      <c r="F636" s="27">
        <v>45286</v>
      </c>
      <c r="G636" t="s">
        <v>18</v>
      </c>
      <c r="H636">
        <v>116</v>
      </c>
      <c r="I636" t="str">
        <f>VLOOKUP(B636,товар!$A$1:$C$433,2,FALSE)</f>
        <v>Рис</v>
      </c>
      <c r="J636" s="20">
        <f t="shared" si="36"/>
        <v>258.375</v>
      </c>
      <c r="K636" s="21">
        <f t="shared" si="37"/>
        <v>-0.41557813255926468</v>
      </c>
      <c r="L636" t="str">
        <f>VLOOKUP(B636,товар!$A$1:$C$433,3,FALSE)</f>
        <v>Белый Злат</v>
      </c>
      <c r="M636" s="27">
        <f>VLOOKUP(H636,клиенты!$A$1:$G$435,5,0)</f>
        <v>44643</v>
      </c>
      <c r="N636">
        <f t="shared" si="38"/>
        <v>643</v>
      </c>
      <c r="O636" s="30">
        <f t="shared" ca="1" si="39"/>
        <v>30</v>
      </c>
      <c r="P636" t="str">
        <f>VLOOKUP(H636,клиенты!$A$2:$J$435,7,0)</f>
        <v>Россия</v>
      </c>
    </row>
    <row r="637" spans="1:16" x14ac:dyDescent="0.2">
      <c r="A637">
        <v>636</v>
      </c>
      <c r="B637">
        <v>266</v>
      </c>
      <c r="C637">
        <v>141</v>
      </c>
      <c r="D637">
        <v>5</v>
      </c>
      <c r="E637">
        <v>705</v>
      </c>
      <c r="F637" s="27">
        <v>45174</v>
      </c>
      <c r="G637" t="s">
        <v>11</v>
      </c>
      <c r="H637">
        <v>50</v>
      </c>
      <c r="I637" t="str">
        <f>VLOOKUP(B637,товар!$A$1:$C$433,2,FALSE)</f>
        <v>Рыба</v>
      </c>
      <c r="J637" s="20">
        <f t="shared" si="36"/>
        <v>258.5128205128205</v>
      </c>
      <c r="K637" s="21">
        <f t="shared" si="37"/>
        <v>-0.45457250545526673</v>
      </c>
      <c r="L637" t="str">
        <f>VLOOKUP(B637,товар!$A$1:$C$433,3,FALSE)</f>
        <v>Меридиан</v>
      </c>
      <c r="M637" s="27">
        <f>VLOOKUP(H637,клиенты!$A$1:$G$435,5,0)</f>
        <v>44576</v>
      </c>
      <c r="N637">
        <f t="shared" si="38"/>
        <v>598</v>
      </c>
      <c r="O637" s="30">
        <f t="shared" ca="1" si="39"/>
        <v>32</v>
      </c>
      <c r="P637" t="str">
        <f>VLOOKUP(H637,клиенты!$A$2:$J$435,7,0)</f>
        <v>Узбекистан</v>
      </c>
    </row>
    <row r="638" spans="1:16" x14ac:dyDescent="0.2">
      <c r="A638">
        <v>637</v>
      </c>
      <c r="B638">
        <v>143</v>
      </c>
      <c r="C638">
        <v>339</v>
      </c>
      <c r="D638">
        <v>1</v>
      </c>
      <c r="E638">
        <v>339</v>
      </c>
      <c r="F638" s="27">
        <v>45013</v>
      </c>
      <c r="G638" t="s">
        <v>11</v>
      </c>
      <c r="H638">
        <v>197</v>
      </c>
      <c r="I638" t="str">
        <f>VLOOKUP(B638,товар!$A$1:$C$433,2,FALSE)</f>
        <v>Сахар</v>
      </c>
      <c r="J638" s="20">
        <f t="shared" si="36"/>
        <v>252.76271186440678</v>
      </c>
      <c r="K638" s="21">
        <f t="shared" si="37"/>
        <v>0.34117883725608533</v>
      </c>
      <c r="L638" t="str">
        <f>VLOOKUP(B638,товар!$A$1:$C$433,3,FALSE)</f>
        <v>Агросахар</v>
      </c>
      <c r="M638" s="27">
        <f>VLOOKUP(H638,клиенты!$A$1:$G$435,5,0)</f>
        <v>44785</v>
      </c>
      <c r="N638">
        <f t="shared" si="38"/>
        <v>228</v>
      </c>
      <c r="O638" s="30">
        <f t="shared" ca="1" si="39"/>
        <v>25</v>
      </c>
      <c r="P638" t="str">
        <f>VLOOKUP(H638,клиенты!$A$2:$J$435,7,0)</f>
        <v>Украина</v>
      </c>
    </row>
    <row r="639" spans="1:16" x14ac:dyDescent="0.2">
      <c r="A639">
        <v>638</v>
      </c>
      <c r="B639">
        <v>475</v>
      </c>
      <c r="C639">
        <v>206</v>
      </c>
      <c r="D639">
        <v>3</v>
      </c>
      <c r="E639">
        <v>618</v>
      </c>
      <c r="F639" s="27">
        <v>45424</v>
      </c>
      <c r="G639" t="s">
        <v>19</v>
      </c>
      <c r="H639">
        <v>243</v>
      </c>
      <c r="I639" t="str">
        <f>VLOOKUP(B639,товар!$A$1:$C$433,2,FALSE)</f>
        <v>Хлеб</v>
      </c>
      <c r="J639" s="20">
        <f t="shared" si="36"/>
        <v>300.31818181818181</v>
      </c>
      <c r="K639" s="21">
        <f t="shared" si="37"/>
        <v>-0.31406084455880123</v>
      </c>
      <c r="L639" t="str">
        <f>VLOOKUP(B639,товар!$A$1:$C$433,3,FALSE)</f>
        <v>Русский Хлеб</v>
      </c>
      <c r="M639" s="27">
        <f>VLOOKUP(H639,клиенты!$A$1:$G$435,5,0)</f>
        <v>44681</v>
      </c>
      <c r="N639">
        <f t="shared" si="38"/>
        <v>743</v>
      </c>
      <c r="O639" s="30">
        <f t="shared" ca="1" si="39"/>
        <v>29</v>
      </c>
      <c r="P639" t="str">
        <f>VLOOKUP(H639,клиенты!$A$2:$J$435,7,0)</f>
        <v>Россия</v>
      </c>
    </row>
    <row r="640" spans="1:16" x14ac:dyDescent="0.2">
      <c r="A640">
        <v>639</v>
      </c>
      <c r="B640">
        <v>52</v>
      </c>
      <c r="C640">
        <v>105</v>
      </c>
      <c r="D640">
        <v>2</v>
      </c>
      <c r="E640">
        <v>210</v>
      </c>
      <c r="F640" s="27">
        <v>45232</v>
      </c>
      <c r="G640" t="s">
        <v>8</v>
      </c>
      <c r="H640">
        <v>275</v>
      </c>
      <c r="I640" t="str">
        <f>VLOOKUP(B640,товар!$A$1:$C$433,2,FALSE)</f>
        <v>Соль</v>
      </c>
      <c r="J640" s="20">
        <f t="shared" si="36"/>
        <v>264.8679245283019</v>
      </c>
      <c r="K640" s="21">
        <f t="shared" si="37"/>
        <v>-0.60357600797834454</v>
      </c>
      <c r="L640" t="str">
        <f>VLOOKUP(B640,товар!$A$1:$C$433,3,FALSE)</f>
        <v>Илецкая</v>
      </c>
      <c r="M640" s="27">
        <f>VLOOKUP(H640,клиенты!$A$1:$G$435,5,0)</f>
        <v>44651</v>
      </c>
      <c r="N640">
        <f t="shared" si="38"/>
        <v>581</v>
      </c>
      <c r="O640" s="30">
        <f t="shared" ca="1" si="39"/>
        <v>30</v>
      </c>
      <c r="P640" t="str">
        <f>VLOOKUP(H640,клиенты!$A$2:$J$435,7,0)</f>
        <v>Таджикистан</v>
      </c>
    </row>
    <row r="641" spans="1:16" x14ac:dyDescent="0.2">
      <c r="A641">
        <v>640</v>
      </c>
      <c r="B641">
        <v>47</v>
      </c>
      <c r="C641">
        <v>356</v>
      </c>
      <c r="D641">
        <v>3</v>
      </c>
      <c r="E641">
        <v>1068</v>
      </c>
      <c r="F641" s="27">
        <v>45288</v>
      </c>
      <c r="G641" t="s">
        <v>15</v>
      </c>
      <c r="H641">
        <v>45</v>
      </c>
      <c r="I641" t="str">
        <f>VLOOKUP(B641,товар!$A$1:$C$433,2,FALSE)</f>
        <v>Мясо</v>
      </c>
      <c r="J641" s="20">
        <f t="shared" si="36"/>
        <v>271.74545454545455</v>
      </c>
      <c r="K641" s="21">
        <f t="shared" si="37"/>
        <v>0.31004951157500327</v>
      </c>
      <c r="L641" t="str">
        <f>VLOOKUP(B641,товар!$A$1:$C$433,3,FALSE)</f>
        <v>Снежана</v>
      </c>
      <c r="M641" s="27">
        <f>VLOOKUP(H641,клиенты!$A$1:$G$435,5,0)</f>
        <v>44662</v>
      </c>
      <c r="N641">
        <f t="shared" si="38"/>
        <v>626</v>
      </c>
      <c r="O641" s="30">
        <f t="shared" ca="1" si="39"/>
        <v>29</v>
      </c>
      <c r="P641" t="str">
        <f>VLOOKUP(H641,клиенты!$A$2:$J$435,7,0)</f>
        <v>Узбекистан</v>
      </c>
    </row>
    <row r="642" spans="1:16" x14ac:dyDescent="0.2">
      <c r="A642">
        <v>641</v>
      </c>
      <c r="B642">
        <v>122</v>
      </c>
      <c r="C642">
        <v>240</v>
      </c>
      <c r="D642">
        <v>1</v>
      </c>
      <c r="E642">
        <v>240</v>
      </c>
      <c r="F642" s="27">
        <v>44961</v>
      </c>
      <c r="G642" t="s">
        <v>9</v>
      </c>
      <c r="H642">
        <v>419</v>
      </c>
      <c r="I642" t="str">
        <f>VLOOKUP(B642,товар!$A$1:$C$433,2,FALSE)</f>
        <v>Фрукты</v>
      </c>
      <c r="J642" s="20">
        <f t="shared" ref="J642:J705" si="40">AVERAGEIF($I$2:$I$1001,I642,$C$2:$C$1001)</f>
        <v>274.16279069767444</v>
      </c>
      <c r="K642" s="21">
        <f t="shared" ref="K642:K705" si="41">C642/J642-1</f>
        <v>-0.12460768513020615</v>
      </c>
      <c r="L642" t="str">
        <f>VLOOKUP(B642,товар!$A$1:$C$433,3,FALSE)</f>
        <v>Фрукты-Ягоды</v>
      </c>
      <c r="M642" s="27">
        <f>VLOOKUP(H642,клиенты!$A$1:$G$435,5,0)</f>
        <v>44869</v>
      </c>
      <c r="N642">
        <f t="shared" ref="N642:N705" si="42">F642-M642</f>
        <v>92</v>
      </c>
      <c r="O642" s="30">
        <f t="shared" ref="O642:O705" ca="1" si="43">DATEDIF(M642,TODAY(),"m")</f>
        <v>23</v>
      </c>
      <c r="P642" t="str">
        <f>VLOOKUP(H642,клиенты!$A$2:$J$435,7,0)</f>
        <v>Таджикистан</v>
      </c>
    </row>
    <row r="643" spans="1:16" x14ac:dyDescent="0.2">
      <c r="A643">
        <v>642</v>
      </c>
      <c r="B643">
        <v>422</v>
      </c>
      <c r="C643">
        <v>290</v>
      </c>
      <c r="D643">
        <v>5</v>
      </c>
      <c r="E643">
        <v>1450</v>
      </c>
      <c r="F643" s="27">
        <v>45292</v>
      </c>
      <c r="G643" t="s">
        <v>12</v>
      </c>
      <c r="H643">
        <v>125</v>
      </c>
      <c r="I643" t="str">
        <f>VLOOKUP(B643,товар!$A$1:$C$433,2,FALSE)</f>
        <v>Кофе</v>
      </c>
      <c r="J643" s="20">
        <f t="shared" si="40"/>
        <v>249.02380952380952</v>
      </c>
      <c r="K643" s="21">
        <f t="shared" si="41"/>
        <v>0.16454727985467055</v>
      </c>
      <c r="L643" t="str">
        <f>VLOOKUP(B643,товар!$A$1:$C$433,3,FALSE)</f>
        <v>Nescafe</v>
      </c>
      <c r="M643" s="27">
        <f>VLOOKUP(H643,клиенты!$A$1:$G$435,5,0)</f>
        <v>44701</v>
      </c>
      <c r="N643">
        <f t="shared" si="42"/>
        <v>591</v>
      </c>
      <c r="O643" s="30">
        <f t="shared" ca="1" si="43"/>
        <v>28</v>
      </c>
      <c r="P643" t="str">
        <f>VLOOKUP(H643,клиенты!$A$2:$J$435,7,0)</f>
        <v>Россия</v>
      </c>
    </row>
    <row r="644" spans="1:16" x14ac:dyDescent="0.2">
      <c r="A644">
        <v>643</v>
      </c>
      <c r="B644">
        <v>479</v>
      </c>
      <c r="C644">
        <v>405</v>
      </c>
      <c r="D644">
        <v>4</v>
      </c>
      <c r="E644">
        <v>1620</v>
      </c>
      <c r="F644" s="27">
        <v>45302</v>
      </c>
      <c r="G644" t="s">
        <v>19</v>
      </c>
      <c r="H644">
        <v>242</v>
      </c>
      <c r="I644" t="str">
        <f>VLOOKUP(B644,товар!$A$1:$C$433,2,FALSE)</f>
        <v>Овощи</v>
      </c>
      <c r="J644" s="20">
        <f t="shared" si="40"/>
        <v>250.48780487804879</v>
      </c>
      <c r="K644" s="21">
        <f t="shared" si="41"/>
        <v>0.61684518013631928</v>
      </c>
      <c r="L644" t="str">
        <f>VLOOKUP(B644,товар!$A$1:$C$433,3,FALSE)</f>
        <v>Гавриш</v>
      </c>
      <c r="M644" s="27">
        <f>VLOOKUP(H644,клиенты!$A$1:$G$435,5,0)</f>
        <v>44747</v>
      </c>
      <c r="N644">
        <f t="shared" si="42"/>
        <v>555</v>
      </c>
      <c r="O644" s="30">
        <f t="shared" ca="1" si="43"/>
        <v>27</v>
      </c>
      <c r="P644" t="str">
        <f>VLOOKUP(H644,клиенты!$A$2:$J$435,7,0)</f>
        <v>Россия</v>
      </c>
    </row>
    <row r="645" spans="1:16" x14ac:dyDescent="0.2">
      <c r="A645">
        <v>644</v>
      </c>
      <c r="B645">
        <v>99</v>
      </c>
      <c r="C645">
        <v>281</v>
      </c>
      <c r="D645">
        <v>5</v>
      </c>
      <c r="E645">
        <v>1405</v>
      </c>
      <c r="F645" s="27">
        <v>45139</v>
      </c>
      <c r="G645" t="s">
        <v>15</v>
      </c>
      <c r="H645">
        <v>329</v>
      </c>
      <c r="I645" t="str">
        <f>VLOOKUP(B645,товар!$A$1:$C$433,2,FALSE)</f>
        <v>Овощи</v>
      </c>
      <c r="J645" s="20">
        <f t="shared" si="40"/>
        <v>250.48780487804879</v>
      </c>
      <c r="K645" s="21">
        <f t="shared" si="41"/>
        <v>0.12181110029211295</v>
      </c>
      <c r="L645" t="str">
        <f>VLOOKUP(B645,товар!$A$1:$C$433,3,FALSE)</f>
        <v>Семко</v>
      </c>
      <c r="M645" s="27">
        <f>VLOOKUP(H645,клиенты!$A$1:$G$435,5,0)</f>
        <v>44653</v>
      </c>
      <c r="N645">
        <f t="shared" si="42"/>
        <v>486</v>
      </c>
      <c r="O645" s="30">
        <f t="shared" ca="1" si="43"/>
        <v>30</v>
      </c>
      <c r="P645" t="str">
        <f>VLOOKUP(H645,клиенты!$A$2:$J$435,7,0)</f>
        <v>Беларусь</v>
      </c>
    </row>
    <row r="646" spans="1:16" x14ac:dyDescent="0.2">
      <c r="A646">
        <v>645</v>
      </c>
      <c r="B646">
        <v>272</v>
      </c>
      <c r="C646">
        <v>207</v>
      </c>
      <c r="D646">
        <v>5</v>
      </c>
      <c r="E646">
        <v>1035</v>
      </c>
      <c r="F646" s="27">
        <v>45074</v>
      </c>
      <c r="G646" t="s">
        <v>27</v>
      </c>
      <c r="H646">
        <v>42</v>
      </c>
      <c r="I646" t="str">
        <f>VLOOKUP(B646,товар!$A$1:$C$433,2,FALSE)</f>
        <v>Крупа</v>
      </c>
      <c r="J646" s="20">
        <f t="shared" si="40"/>
        <v>255.11627906976744</v>
      </c>
      <c r="K646" s="21">
        <f t="shared" si="41"/>
        <v>-0.18860528714676394</v>
      </c>
      <c r="L646" t="str">
        <f>VLOOKUP(B646,товар!$A$1:$C$433,3,FALSE)</f>
        <v>Ярмарка</v>
      </c>
      <c r="M646" s="27">
        <f>VLOOKUP(H646,клиенты!$A$1:$G$435,5,0)</f>
        <v>44783</v>
      </c>
      <c r="N646">
        <f t="shared" si="42"/>
        <v>291</v>
      </c>
      <c r="O646" s="30">
        <f t="shared" ca="1" si="43"/>
        <v>25</v>
      </c>
      <c r="P646" t="str">
        <f>VLOOKUP(H646,клиенты!$A$2:$J$435,7,0)</f>
        <v>Таджикистан</v>
      </c>
    </row>
    <row r="647" spans="1:16" x14ac:dyDescent="0.2">
      <c r="A647">
        <v>646</v>
      </c>
      <c r="B647">
        <v>493</v>
      </c>
      <c r="C647">
        <v>378</v>
      </c>
      <c r="D647">
        <v>2</v>
      </c>
      <c r="E647">
        <v>756</v>
      </c>
      <c r="F647" s="27">
        <v>45324</v>
      </c>
      <c r="G647" t="s">
        <v>22</v>
      </c>
      <c r="H647">
        <v>229</v>
      </c>
      <c r="I647" t="str">
        <f>VLOOKUP(B647,товар!$A$1:$C$433,2,FALSE)</f>
        <v>Овощи</v>
      </c>
      <c r="J647" s="20">
        <f t="shared" si="40"/>
        <v>250.48780487804879</v>
      </c>
      <c r="K647" s="21">
        <f t="shared" si="41"/>
        <v>0.50905550146056466</v>
      </c>
      <c r="L647" t="str">
        <f>VLOOKUP(B647,товар!$A$1:$C$433,3,FALSE)</f>
        <v>Овощной ряд</v>
      </c>
      <c r="M647" s="27">
        <f>VLOOKUP(H647,клиенты!$A$1:$G$435,5,0)</f>
        <v>44766</v>
      </c>
      <c r="N647">
        <f t="shared" si="42"/>
        <v>558</v>
      </c>
      <c r="O647" s="30">
        <f t="shared" ca="1" si="43"/>
        <v>26</v>
      </c>
      <c r="P647" t="str">
        <f>VLOOKUP(H647,клиенты!$A$2:$J$435,7,0)</f>
        <v>Беларусь</v>
      </c>
    </row>
    <row r="648" spans="1:16" x14ac:dyDescent="0.2">
      <c r="A648">
        <v>647</v>
      </c>
      <c r="B648">
        <v>360</v>
      </c>
      <c r="C648">
        <v>120</v>
      </c>
      <c r="D648">
        <v>2</v>
      </c>
      <c r="E648">
        <v>240</v>
      </c>
      <c r="F648" s="27">
        <v>44960</v>
      </c>
      <c r="G648" t="s">
        <v>27</v>
      </c>
      <c r="H648">
        <v>306</v>
      </c>
      <c r="I648" t="str">
        <f>VLOOKUP(B648,товар!$A$1:$C$433,2,FALSE)</f>
        <v>Соль</v>
      </c>
      <c r="J648" s="20">
        <f t="shared" si="40"/>
        <v>264.8679245283019</v>
      </c>
      <c r="K648" s="21">
        <f t="shared" si="41"/>
        <v>-0.54694400911810803</v>
      </c>
      <c r="L648" t="str">
        <f>VLOOKUP(B648,товар!$A$1:$C$433,3,FALSE)</f>
        <v>Славянская</v>
      </c>
      <c r="M648" s="27">
        <f>VLOOKUP(H648,клиенты!$A$1:$G$435,5,0)</f>
        <v>44872</v>
      </c>
      <c r="N648">
        <f t="shared" si="42"/>
        <v>88</v>
      </c>
      <c r="O648" s="30">
        <f t="shared" ca="1" si="43"/>
        <v>22</v>
      </c>
      <c r="P648" t="str">
        <f>VLOOKUP(H648,клиенты!$A$2:$J$435,7,0)</f>
        <v>Украина</v>
      </c>
    </row>
    <row r="649" spans="1:16" x14ac:dyDescent="0.2">
      <c r="A649">
        <v>648</v>
      </c>
      <c r="B649">
        <v>215</v>
      </c>
      <c r="C649">
        <v>440</v>
      </c>
      <c r="D649">
        <v>2</v>
      </c>
      <c r="E649">
        <v>880</v>
      </c>
      <c r="F649" s="27">
        <v>45381</v>
      </c>
      <c r="G649" t="s">
        <v>18</v>
      </c>
      <c r="H649">
        <v>292</v>
      </c>
      <c r="I649" t="str">
        <f>VLOOKUP(B649,товар!$A$1:$C$433,2,FALSE)</f>
        <v>Сок</v>
      </c>
      <c r="J649" s="20">
        <f t="shared" si="40"/>
        <v>268.60344827586209</v>
      </c>
      <c r="K649" s="21">
        <f t="shared" si="41"/>
        <v>0.63810257397779058</v>
      </c>
      <c r="L649" t="str">
        <f>VLOOKUP(B649,товар!$A$1:$C$433,3,FALSE)</f>
        <v>Фруктовый сад</v>
      </c>
      <c r="M649" s="27">
        <f>VLOOKUP(H649,клиенты!$A$1:$G$435,5,0)</f>
        <v>44608</v>
      </c>
      <c r="N649">
        <f t="shared" si="42"/>
        <v>773</v>
      </c>
      <c r="O649" s="30">
        <f t="shared" ca="1" si="43"/>
        <v>31</v>
      </c>
      <c r="P649" t="str">
        <f>VLOOKUP(H649,клиенты!$A$2:$J$435,7,0)</f>
        <v>Россия</v>
      </c>
    </row>
    <row r="650" spans="1:16" x14ac:dyDescent="0.2">
      <c r="A650">
        <v>649</v>
      </c>
      <c r="B650">
        <v>292</v>
      </c>
      <c r="C650">
        <v>327</v>
      </c>
      <c r="D650">
        <v>5</v>
      </c>
      <c r="E650">
        <v>1635</v>
      </c>
      <c r="F650" s="27">
        <v>45038</v>
      </c>
      <c r="G650" t="s">
        <v>20</v>
      </c>
      <c r="H650">
        <v>275</v>
      </c>
      <c r="I650" t="str">
        <f>VLOOKUP(B650,товар!$A$1:$C$433,2,FALSE)</f>
        <v>Колбаса</v>
      </c>
      <c r="J650" s="20">
        <f t="shared" si="40"/>
        <v>286.92307692307691</v>
      </c>
      <c r="K650" s="21">
        <f t="shared" si="41"/>
        <v>0.13967828418230566</v>
      </c>
      <c r="L650" t="str">
        <f>VLOOKUP(B650,товар!$A$1:$C$433,3,FALSE)</f>
        <v>Дымов</v>
      </c>
      <c r="M650" s="27">
        <f>VLOOKUP(H650,клиенты!$A$1:$G$435,5,0)</f>
        <v>44651</v>
      </c>
      <c r="N650">
        <f t="shared" si="42"/>
        <v>387</v>
      </c>
      <c r="O650" s="30">
        <f t="shared" ca="1" si="43"/>
        <v>30</v>
      </c>
      <c r="P650" t="str">
        <f>VLOOKUP(H650,клиенты!$A$2:$J$435,7,0)</f>
        <v>Таджикистан</v>
      </c>
    </row>
    <row r="651" spans="1:16" x14ac:dyDescent="0.2">
      <c r="A651">
        <v>650</v>
      </c>
      <c r="B651">
        <v>307</v>
      </c>
      <c r="C651">
        <v>407</v>
      </c>
      <c r="D651">
        <v>1</v>
      </c>
      <c r="E651">
        <v>407</v>
      </c>
      <c r="F651" s="27">
        <v>44950</v>
      </c>
      <c r="G651" t="s">
        <v>20</v>
      </c>
      <c r="H651">
        <v>103</v>
      </c>
      <c r="I651" t="str">
        <f>VLOOKUP(B651,товар!$A$1:$C$433,2,FALSE)</f>
        <v>Сыр</v>
      </c>
      <c r="J651" s="20">
        <f t="shared" si="40"/>
        <v>262.63492063492066</v>
      </c>
      <c r="K651" s="21">
        <f t="shared" si="41"/>
        <v>0.54967968088964092</v>
      </c>
      <c r="L651" t="str">
        <f>VLOOKUP(B651,товар!$A$1:$C$433,3,FALSE)</f>
        <v>Карат</v>
      </c>
      <c r="M651" s="27">
        <f>VLOOKUP(H651,клиенты!$A$1:$G$435,5,0)</f>
        <v>44787</v>
      </c>
      <c r="N651">
        <f t="shared" si="42"/>
        <v>163</v>
      </c>
      <c r="O651" s="30">
        <f t="shared" ca="1" si="43"/>
        <v>25</v>
      </c>
      <c r="P651" t="str">
        <f>VLOOKUP(H651,клиенты!$A$2:$J$435,7,0)</f>
        <v>Узбекистан</v>
      </c>
    </row>
    <row r="652" spans="1:16" x14ac:dyDescent="0.2">
      <c r="A652">
        <v>651</v>
      </c>
      <c r="B652">
        <v>473</v>
      </c>
      <c r="C652">
        <v>343</v>
      </c>
      <c r="D652">
        <v>5</v>
      </c>
      <c r="E652">
        <v>1715</v>
      </c>
      <c r="F652" s="27">
        <v>45086</v>
      </c>
      <c r="G652" t="s">
        <v>11</v>
      </c>
      <c r="H652">
        <v>460</v>
      </c>
      <c r="I652" t="str">
        <f>VLOOKUP(B652,товар!$A$1:$C$433,2,FALSE)</f>
        <v>Хлеб</v>
      </c>
      <c r="J652" s="20">
        <f t="shared" si="40"/>
        <v>300.31818181818181</v>
      </c>
      <c r="K652" s="21">
        <f t="shared" si="41"/>
        <v>0.14212199182685037</v>
      </c>
      <c r="L652" t="str">
        <f>VLOOKUP(B652,товар!$A$1:$C$433,3,FALSE)</f>
        <v>Хлебный Дом</v>
      </c>
      <c r="M652" s="27">
        <f>VLOOKUP(H652,клиенты!$A$1:$G$435,5,0)</f>
        <v>44821</v>
      </c>
      <c r="N652">
        <f t="shared" si="42"/>
        <v>265</v>
      </c>
      <c r="O652" s="30">
        <f t="shared" ca="1" si="43"/>
        <v>24</v>
      </c>
      <c r="P652" t="str">
        <f>VLOOKUP(H652,клиенты!$A$2:$J$435,7,0)</f>
        <v>Россия</v>
      </c>
    </row>
    <row r="653" spans="1:16" x14ac:dyDescent="0.2">
      <c r="A653">
        <v>652</v>
      </c>
      <c r="B653">
        <v>112</v>
      </c>
      <c r="C653">
        <v>237</v>
      </c>
      <c r="D653">
        <v>3</v>
      </c>
      <c r="E653">
        <v>711</v>
      </c>
      <c r="F653" s="27">
        <v>45079</v>
      </c>
      <c r="G653" t="s">
        <v>25</v>
      </c>
      <c r="H653">
        <v>342</v>
      </c>
      <c r="I653" t="str">
        <f>VLOOKUP(B653,товар!$A$1:$C$433,2,FALSE)</f>
        <v>Молоко</v>
      </c>
      <c r="J653" s="20">
        <f t="shared" si="40"/>
        <v>294.95238095238096</v>
      </c>
      <c r="K653" s="21">
        <f t="shared" si="41"/>
        <v>-0.19648046496609628</v>
      </c>
      <c r="L653" t="str">
        <f>VLOOKUP(B653,товар!$A$1:$C$433,3,FALSE)</f>
        <v>Беллакт</v>
      </c>
      <c r="M653" s="27">
        <f>VLOOKUP(H653,клиенты!$A$1:$G$435,5,0)</f>
        <v>44570</v>
      </c>
      <c r="N653">
        <f t="shared" si="42"/>
        <v>509</v>
      </c>
      <c r="O653" s="30">
        <f t="shared" ca="1" si="43"/>
        <v>32</v>
      </c>
      <c r="P653" t="str">
        <f>VLOOKUP(H653,клиенты!$A$2:$J$435,7,0)</f>
        <v>Таджикистан</v>
      </c>
    </row>
    <row r="654" spans="1:16" x14ac:dyDescent="0.2">
      <c r="A654">
        <v>653</v>
      </c>
      <c r="B654">
        <v>131</v>
      </c>
      <c r="C654">
        <v>116</v>
      </c>
      <c r="D654">
        <v>5</v>
      </c>
      <c r="E654">
        <v>580</v>
      </c>
      <c r="F654" s="27">
        <v>45184</v>
      </c>
      <c r="G654" t="s">
        <v>9</v>
      </c>
      <c r="H654">
        <v>246</v>
      </c>
      <c r="I654" t="str">
        <f>VLOOKUP(B654,товар!$A$1:$C$433,2,FALSE)</f>
        <v>Сок</v>
      </c>
      <c r="J654" s="20">
        <f t="shared" si="40"/>
        <v>268.60344827586209</v>
      </c>
      <c r="K654" s="21">
        <f t="shared" si="41"/>
        <v>-0.568136594133128</v>
      </c>
      <c r="L654" t="str">
        <f>VLOOKUP(B654,товар!$A$1:$C$433,3,FALSE)</f>
        <v>Сады Придонья</v>
      </c>
      <c r="M654" s="27">
        <f>VLOOKUP(H654,клиенты!$A$1:$G$435,5,0)</f>
        <v>44805</v>
      </c>
      <c r="N654">
        <f t="shared" si="42"/>
        <v>379</v>
      </c>
      <c r="O654" s="30">
        <f t="shared" ca="1" si="43"/>
        <v>25</v>
      </c>
      <c r="P654" t="str">
        <f>VLOOKUP(H654,клиенты!$A$2:$J$435,7,0)</f>
        <v>Узбекистан</v>
      </c>
    </row>
    <row r="655" spans="1:16" x14ac:dyDescent="0.2">
      <c r="A655">
        <v>654</v>
      </c>
      <c r="B655">
        <v>230</v>
      </c>
      <c r="C655">
        <v>453</v>
      </c>
      <c r="D655">
        <v>3</v>
      </c>
      <c r="E655">
        <v>1359</v>
      </c>
      <c r="F655" s="27">
        <v>45324</v>
      </c>
      <c r="G655" t="s">
        <v>27</v>
      </c>
      <c r="H655">
        <v>175</v>
      </c>
      <c r="I655" t="str">
        <f>VLOOKUP(B655,товар!$A$1:$C$433,2,FALSE)</f>
        <v>Сок</v>
      </c>
      <c r="J655" s="20">
        <f t="shared" si="40"/>
        <v>268.60344827586209</v>
      </c>
      <c r="K655" s="21">
        <f t="shared" si="41"/>
        <v>0.68650105911804338</v>
      </c>
      <c r="L655" t="str">
        <f>VLOOKUP(B655,товар!$A$1:$C$433,3,FALSE)</f>
        <v>Фруктовый сад</v>
      </c>
      <c r="M655" s="27">
        <f>VLOOKUP(H655,клиенты!$A$1:$G$435,5,0)</f>
        <v>44565</v>
      </c>
      <c r="N655">
        <f t="shared" si="42"/>
        <v>759</v>
      </c>
      <c r="O655" s="30">
        <f t="shared" ca="1" si="43"/>
        <v>33</v>
      </c>
      <c r="P655" t="str">
        <f>VLOOKUP(H655,клиенты!$A$2:$J$435,7,0)</f>
        <v>Россия</v>
      </c>
    </row>
    <row r="656" spans="1:16" x14ac:dyDescent="0.2">
      <c r="A656">
        <v>655</v>
      </c>
      <c r="B656">
        <v>39</v>
      </c>
      <c r="C656">
        <v>375</v>
      </c>
      <c r="D656">
        <v>2</v>
      </c>
      <c r="E656">
        <v>750</v>
      </c>
      <c r="F656" s="27">
        <v>45289</v>
      </c>
      <c r="G656" t="s">
        <v>22</v>
      </c>
      <c r="H656">
        <v>366</v>
      </c>
      <c r="I656" t="str">
        <f>VLOOKUP(B656,товар!$A$1:$C$433,2,FALSE)</f>
        <v>Сыр</v>
      </c>
      <c r="J656" s="20">
        <f t="shared" si="40"/>
        <v>262.63492063492066</v>
      </c>
      <c r="K656" s="21">
        <f t="shared" si="41"/>
        <v>0.4278375438172366</v>
      </c>
      <c r="L656" t="str">
        <f>VLOOKUP(B656,товар!$A$1:$C$433,3,FALSE)</f>
        <v>Сырная долина</v>
      </c>
      <c r="M656" s="27">
        <f>VLOOKUP(H656,клиенты!$A$1:$G$435,5,0)</f>
        <v>44827</v>
      </c>
      <c r="N656">
        <f t="shared" si="42"/>
        <v>462</v>
      </c>
      <c r="O656" s="30">
        <f t="shared" ca="1" si="43"/>
        <v>24</v>
      </c>
      <c r="P656" t="str">
        <f>VLOOKUP(H656,клиенты!$A$2:$J$435,7,0)</f>
        <v>Узбекистан</v>
      </c>
    </row>
    <row r="657" spans="1:16" x14ac:dyDescent="0.2">
      <c r="A657">
        <v>656</v>
      </c>
      <c r="B657">
        <v>481</v>
      </c>
      <c r="C657">
        <v>374</v>
      </c>
      <c r="D657">
        <v>5</v>
      </c>
      <c r="E657">
        <v>1870</v>
      </c>
      <c r="F657" s="27">
        <v>45099</v>
      </c>
      <c r="G657" t="s">
        <v>22</v>
      </c>
      <c r="H657">
        <v>254</v>
      </c>
      <c r="I657" t="str">
        <f>VLOOKUP(B657,товар!$A$1:$C$433,2,FALSE)</f>
        <v>Чипсы</v>
      </c>
      <c r="J657" s="20">
        <f t="shared" si="40"/>
        <v>273.72549019607845</v>
      </c>
      <c r="K657" s="21">
        <f t="shared" si="41"/>
        <v>0.36633237822349551</v>
      </c>
      <c r="L657" t="str">
        <f>VLOOKUP(B657,товар!$A$1:$C$433,3,FALSE)</f>
        <v>Pringles</v>
      </c>
      <c r="M657" s="27">
        <f>VLOOKUP(H657,клиенты!$A$1:$G$435,5,0)</f>
        <v>44862</v>
      </c>
      <c r="N657">
        <f t="shared" si="42"/>
        <v>237</v>
      </c>
      <c r="O657" s="30">
        <f t="shared" ca="1" si="43"/>
        <v>23</v>
      </c>
      <c r="P657" t="str">
        <f>VLOOKUP(H657,клиенты!$A$2:$J$435,7,0)</f>
        <v>Беларусь</v>
      </c>
    </row>
    <row r="658" spans="1:16" x14ac:dyDescent="0.2">
      <c r="A658">
        <v>657</v>
      </c>
      <c r="B658">
        <v>438</v>
      </c>
      <c r="C658">
        <v>81</v>
      </c>
      <c r="D658">
        <v>4</v>
      </c>
      <c r="E658">
        <v>324</v>
      </c>
      <c r="F658" s="27">
        <v>45272</v>
      </c>
      <c r="G658" t="s">
        <v>24</v>
      </c>
      <c r="H658">
        <v>79</v>
      </c>
      <c r="I658" t="str">
        <f>VLOOKUP(B658,товар!$A$1:$C$433,2,FALSE)</f>
        <v>Кофе</v>
      </c>
      <c r="J658" s="20">
        <f t="shared" si="40"/>
        <v>249.02380952380952</v>
      </c>
      <c r="K658" s="21">
        <f t="shared" si="41"/>
        <v>-0.67472989769576441</v>
      </c>
      <c r="L658" t="str">
        <f>VLOOKUP(B658,товар!$A$1:$C$433,3,FALSE)</f>
        <v>Nescafe</v>
      </c>
      <c r="M658" s="27">
        <f>VLOOKUP(H658,клиенты!$A$1:$G$435,5,0)</f>
        <v>44716</v>
      </c>
      <c r="N658">
        <f t="shared" si="42"/>
        <v>556</v>
      </c>
      <c r="O658" s="30">
        <f t="shared" ca="1" si="43"/>
        <v>28</v>
      </c>
      <c r="P658" t="str">
        <f>VLOOKUP(H658,клиенты!$A$2:$J$435,7,0)</f>
        <v>Таджикистан</v>
      </c>
    </row>
    <row r="659" spans="1:16" x14ac:dyDescent="0.2">
      <c r="A659">
        <v>658</v>
      </c>
      <c r="B659">
        <v>316</v>
      </c>
      <c r="C659">
        <v>428</v>
      </c>
      <c r="D659">
        <v>3</v>
      </c>
      <c r="E659">
        <v>1284</v>
      </c>
      <c r="F659" s="27">
        <v>45387</v>
      </c>
      <c r="G659" t="s">
        <v>12</v>
      </c>
      <c r="H659">
        <v>70</v>
      </c>
      <c r="I659" t="str">
        <f>VLOOKUP(B659,товар!$A$1:$C$433,2,FALSE)</f>
        <v>Макароны</v>
      </c>
      <c r="J659" s="20">
        <f t="shared" si="40"/>
        <v>265.47674418604652</v>
      </c>
      <c r="K659" s="21">
        <f t="shared" si="41"/>
        <v>0.61219394682668304</v>
      </c>
      <c r="L659" t="str">
        <f>VLOOKUP(B659,товар!$A$1:$C$433,3,FALSE)</f>
        <v>Борилла</v>
      </c>
      <c r="M659" s="27">
        <f>VLOOKUP(H659,клиенты!$A$1:$G$435,5,0)</f>
        <v>44591</v>
      </c>
      <c r="N659">
        <f t="shared" si="42"/>
        <v>796</v>
      </c>
      <c r="O659" s="30">
        <f t="shared" ca="1" si="43"/>
        <v>32</v>
      </c>
      <c r="P659" t="str">
        <f>VLOOKUP(H659,клиенты!$A$2:$J$435,7,0)</f>
        <v>Украина</v>
      </c>
    </row>
    <row r="660" spans="1:16" x14ac:dyDescent="0.2">
      <c r="A660">
        <v>659</v>
      </c>
      <c r="B660">
        <v>174</v>
      </c>
      <c r="C660">
        <v>456</v>
      </c>
      <c r="D660">
        <v>3</v>
      </c>
      <c r="E660">
        <v>1368</v>
      </c>
      <c r="F660" s="27">
        <v>45282</v>
      </c>
      <c r="G660" t="s">
        <v>23</v>
      </c>
      <c r="H660">
        <v>76</v>
      </c>
      <c r="I660" t="str">
        <f>VLOOKUP(B660,товар!$A$1:$C$433,2,FALSE)</f>
        <v>Чай</v>
      </c>
      <c r="J660" s="20">
        <f t="shared" si="40"/>
        <v>271.18181818181819</v>
      </c>
      <c r="K660" s="21">
        <f t="shared" si="41"/>
        <v>0.68152866242038224</v>
      </c>
      <c r="L660" t="str">
        <f>VLOOKUP(B660,товар!$A$1:$C$433,3,FALSE)</f>
        <v>Ахмад</v>
      </c>
      <c r="M660" s="27">
        <f>VLOOKUP(H660,клиенты!$A$1:$G$435,5,0)</f>
        <v>44575</v>
      </c>
      <c r="N660">
        <f t="shared" si="42"/>
        <v>707</v>
      </c>
      <c r="O660" s="30">
        <f t="shared" ca="1" si="43"/>
        <v>32</v>
      </c>
      <c r="P660" t="str">
        <f>VLOOKUP(H660,клиенты!$A$2:$J$435,7,0)</f>
        <v>Беларусь</v>
      </c>
    </row>
    <row r="661" spans="1:16" x14ac:dyDescent="0.2">
      <c r="A661">
        <v>660</v>
      </c>
      <c r="B661">
        <v>228</v>
      </c>
      <c r="C661">
        <v>247</v>
      </c>
      <c r="D661">
        <v>4</v>
      </c>
      <c r="E661">
        <v>988</v>
      </c>
      <c r="F661" s="27">
        <v>45415</v>
      </c>
      <c r="G661" t="s">
        <v>19</v>
      </c>
      <c r="H661">
        <v>147</v>
      </c>
      <c r="I661" t="str">
        <f>VLOOKUP(B661,товар!$A$1:$C$433,2,FALSE)</f>
        <v>Рис</v>
      </c>
      <c r="J661" s="20">
        <f t="shared" si="40"/>
        <v>258.375</v>
      </c>
      <c r="K661" s="21">
        <f t="shared" si="41"/>
        <v>-4.4025157232704393E-2</v>
      </c>
      <c r="L661" t="str">
        <f>VLOOKUP(B661,товар!$A$1:$C$433,3,FALSE)</f>
        <v>Мистраль</v>
      </c>
      <c r="M661" s="27">
        <f>VLOOKUP(H661,клиенты!$A$1:$G$435,5,0)</f>
        <v>44827</v>
      </c>
      <c r="N661">
        <f t="shared" si="42"/>
        <v>588</v>
      </c>
      <c r="O661" s="30">
        <f t="shared" ca="1" si="43"/>
        <v>24</v>
      </c>
      <c r="P661" t="str">
        <f>VLOOKUP(H661,клиенты!$A$2:$J$435,7,0)</f>
        <v>Россия</v>
      </c>
    </row>
    <row r="662" spans="1:16" x14ac:dyDescent="0.2">
      <c r="A662">
        <v>661</v>
      </c>
      <c r="B662">
        <v>269</v>
      </c>
      <c r="C662">
        <v>455</v>
      </c>
      <c r="D662">
        <v>5</v>
      </c>
      <c r="E662">
        <v>2275</v>
      </c>
      <c r="F662" s="27">
        <v>45104</v>
      </c>
      <c r="G662" t="s">
        <v>11</v>
      </c>
      <c r="H662">
        <v>345</v>
      </c>
      <c r="I662" t="str">
        <f>VLOOKUP(B662,товар!$A$1:$C$433,2,FALSE)</f>
        <v>Сахар</v>
      </c>
      <c r="J662" s="20">
        <f t="shared" si="40"/>
        <v>252.76271186440678</v>
      </c>
      <c r="K662" s="21">
        <f t="shared" si="41"/>
        <v>0.80010728894253336</v>
      </c>
      <c r="L662" t="str">
        <f>VLOOKUP(B662,товар!$A$1:$C$433,3,FALSE)</f>
        <v>Русский сахар</v>
      </c>
      <c r="M662" s="27">
        <f>VLOOKUP(H662,клиенты!$A$1:$G$435,5,0)</f>
        <v>44705</v>
      </c>
      <c r="N662">
        <f t="shared" si="42"/>
        <v>399</v>
      </c>
      <c r="O662" s="30">
        <f t="shared" ca="1" si="43"/>
        <v>28</v>
      </c>
      <c r="P662" t="str">
        <f>VLOOKUP(H662,клиенты!$A$2:$J$435,7,0)</f>
        <v>Беларусь</v>
      </c>
    </row>
    <row r="663" spans="1:16" x14ac:dyDescent="0.2">
      <c r="A663">
        <v>662</v>
      </c>
      <c r="B663">
        <v>461</v>
      </c>
      <c r="C663">
        <v>388</v>
      </c>
      <c r="D663">
        <v>4</v>
      </c>
      <c r="E663">
        <v>1552</v>
      </c>
      <c r="F663" s="27">
        <v>45293</v>
      </c>
      <c r="G663" t="s">
        <v>21</v>
      </c>
      <c r="H663">
        <v>303</v>
      </c>
      <c r="I663" t="str">
        <f>VLOOKUP(B663,товар!$A$1:$C$433,2,FALSE)</f>
        <v>Фрукты</v>
      </c>
      <c r="J663" s="20">
        <f t="shared" si="40"/>
        <v>274.16279069767444</v>
      </c>
      <c r="K663" s="21">
        <f t="shared" si="41"/>
        <v>0.41521757570616669</v>
      </c>
      <c r="L663" t="str">
        <f>VLOOKUP(B663,товар!$A$1:$C$433,3,FALSE)</f>
        <v>Green Garden</v>
      </c>
      <c r="M663" s="27">
        <f>VLOOKUP(H663,клиенты!$A$1:$G$435,5,0)</f>
        <v>44689</v>
      </c>
      <c r="N663">
        <f t="shared" si="42"/>
        <v>604</v>
      </c>
      <c r="O663" s="30">
        <f t="shared" ca="1" si="43"/>
        <v>28</v>
      </c>
      <c r="P663" t="str">
        <f>VLOOKUP(H663,клиенты!$A$2:$J$435,7,0)</f>
        <v>Узбекистан</v>
      </c>
    </row>
    <row r="664" spans="1:16" x14ac:dyDescent="0.2">
      <c r="A664">
        <v>663</v>
      </c>
      <c r="B664">
        <v>151</v>
      </c>
      <c r="C664">
        <v>496</v>
      </c>
      <c r="D664">
        <v>3</v>
      </c>
      <c r="E664">
        <v>1488</v>
      </c>
      <c r="F664" s="27">
        <v>45181</v>
      </c>
      <c r="G664" t="s">
        <v>22</v>
      </c>
      <c r="H664">
        <v>436</v>
      </c>
      <c r="I664" t="str">
        <f>VLOOKUP(B664,товар!$A$1:$C$433,2,FALSE)</f>
        <v>Молоко</v>
      </c>
      <c r="J664" s="20">
        <f t="shared" si="40"/>
        <v>294.95238095238096</v>
      </c>
      <c r="K664" s="21">
        <f t="shared" si="41"/>
        <v>0.68162738133677747</v>
      </c>
      <c r="L664" t="str">
        <f>VLOOKUP(B664,товар!$A$1:$C$433,3,FALSE)</f>
        <v>Беллакт</v>
      </c>
      <c r="M664" s="27">
        <f>VLOOKUP(H664,клиенты!$A$1:$G$435,5,0)</f>
        <v>44683</v>
      </c>
      <c r="N664">
        <f t="shared" si="42"/>
        <v>498</v>
      </c>
      <c r="O664" s="30">
        <f t="shared" ca="1" si="43"/>
        <v>29</v>
      </c>
      <c r="P664" t="str">
        <f>VLOOKUP(H664,клиенты!$A$2:$J$435,7,0)</f>
        <v>Россия</v>
      </c>
    </row>
    <row r="665" spans="1:16" x14ac:dyDescent="0.2">
      <c r="A665">
        <v>664</v>
      </c>
      <c r="B665">
        <v>386</v>
      </c>
      <c r="C665">
        <v>295</v>
      </c>
      <c r="D665">
        <v>3</v>
      </c>
      <c r="E665">
        <v>885</v>
      </c>
      <c r="F665" s="27">
        <v>45194</v>
      </c>
      <c r="G665" t="s">
        <v>19</v>
      </c>
      <c r="H665">
        <v>25</v>
      </c>
      <c r="I665" t="str">
        <f>VLOOKUP(B665,товар!$A$1:$C$433,2,FALSE)</f>
        <v>Крупа</v>
      </c>
      <c r="J665" s="20">
        <f t="shared" si="40"/>
        <v>255.11627906976744</v>
      </c>
      <c r="K665" s="21">
        <f t="shared" si="41"/>
        <v>0.15633546034639934</v>
      </c>
      <c r="L665" t="str">
        <f>VLOOKUP(B665,товар!$A$1:$C$433,3,FALSE)</f>
        <v>Увелка</v>
      </c>
      <c r="M665" s="27">
        <f>VLOOKUP(H665,клиенты!$A$1:$G$435,5,0)</f>
        <v>44582</v>
      </c>
      <c r="N665">
        <f t="shared" si="42"/>
        <v>612</v>
      </c>
      <c r="O665" s="30">
        <f t="shared" ca="1" si="43"/>
        <v>32</v>
      </c>
      <c r="P665" t="str">
        <f>VLOOKUP(H665,клиенты!$A$2:$J$435,7,0)</f>
        <v>Таджикистан</v>
      </c>
    </row>
    <row r="666" spans="1:16" x14ac:dyDescent="0.2">
      <c r="A666">
        <v>665</v>
      </c>
      <c r="B666">
        <v>452</v>
      </c>
      <c r="C666">
        <v>226</v>
      </c>
      <c r="D666">
        <v>4</v>
      </c>
      <c r="E666">
        <v>904</v>
      </c>
      <c r="F666" s="27">
        <v>45153</v>
      </c>
      <c r="G666" t="s">
        <v>27</v>
      </c>
      <c r="H666">
        <v>33</v>
      </c>
      <c r="I666" t="str">
        <f>VLOOKUP(B666,товар!$A$1:$C$433,2,FALSE)</f>
        <v>Фрукты</v>
      </c>
      <c r="J666" s="20">
        <f t="shared" si="40"/>
        <v>274.16279069767444</v>
      </c>
      <c r="K666" s="21">
        <f t="shared" si="41"/>
        <v>-0.17567223683094413</v>
      </c>
      <c r="L666" t="str">
        <f>VLOOKUP(B666,товар!$A$1:$C$433,3,FALSE)</f>
        <v>Экзотик</v>
      </c>
      <c r="M666" s="27">
        <f>VLOOKUP(H666,клиенты!$A$1:$G$435,5,0)</f>
        <v>44730</v>
      </c>
      <c r="N666">
        <f t="shared" si="42"/>
        <v>423</v>
      </c>
      <c r="O666" s="30">
        <f t="shared" ca="1" si="43"/>
        <v>27</v>
      </c>
      <c r="P666" t="str">
        <f>VLOOKUP(H666,клиенты!$A$2:$J$435,7,0)</f>
        <v>Россия</v>
      </c>
    </row>
    <row r="667" spans="1:16" x14ac:dyDescent="0.2">
      <c r="A667">
        <v>666</v>
      </c>
      <c r="B667">
        <v>37</v>
      </c>
      <c r="C667">
        <v>411</v>
      </c>
      <c r="D667">
        <v>5</v>
      </c>
      <c r="E667">
        <v>2055</v>
      </c>
      <c r="F667" s="27">
        <v>45140</v>
      </c>
      <c r="G667" t="s">
        <v>21</v>
      </c>
      <c r="H667">
        <v>7</v>
      </c>
      <c r="I667" t="str">
        <f>VLOOKUP(B667,товар!$A$1:$C$433,2,FALSE)</f>
        <v>Соль</v>
      </c>
      <c r="J667" s="20">
        <f t="shared" si="40"/>
        <v>264.8679245283019</v>
      </c>
      <c r="K667" s="21">
        <f t="shared" si="41"/>
        <v>0.55171676877048004</v>
      </c>
      <c r="L667" t="str">
        <f>VLOOKUP(B667,товар!$A$1:$C$433,3,FALSE)</f>
        <v>Илецкая</v>
      </c>
      <c r="M667" s="27">
        <f>VLOOKUP(H667,клиенты!$A$1:$G$435,5,0)</f>
        <v>44893</v>
      </c>
      <c r="N667">
        <f t="shared" si="42"/>
        <v>247</v>
      </c>
      <c r="O667" s="30">
        <f t="shared" ca="1" si="43"/>
        <v>22</v>
      </c>
      <c r="P667" t="str">
        <f>VLOOKUP(H667,клиенты!$A$2:$J$435,7,0)</f>
        <v>Россия</v>
      </c>
    </row>
    <row r="668" spans="1:16" x14ac:dyDescent="0.2">
      <c r="A668">
        <v>667</v>
      </c>
      <c r="B668">
        <v>27</v>
      </c>
      <c r="C668">
        <v>301</v>
      </c>
      <c r="D668">
        <v>1</v>
      </c>
      <c r="E668">
        <v>301</v>
      </c>
      <c r="F668" s="27">
        <v>44931</v>
      </c>
      <c r="G668" t="s">
        <v>22</v>
      </c>
      <c r="H668">
        <v>494</v>
      </c>
      <c r="I668" t="str">
        <f>VLOOKUP(B668,товар!$A$1:$C$433,2,FALSE)</f>
        <v>Макароны</v>
      </c>
      <c r="J668" s="20">
        <f t="shared" si="40"/>
        <v>265.47674418604652</v>
      </c>
      <c r="K668" s="21">
        <f t="shared" si="41"/>
        <v>0.13380929438044764</v>
      </c>
      <c r="L668" t="str">
        <f>VLOOKUP(B668,товар!$A$1:$C$433,3,FALSE)</f>
        <v>Паста Зара</v>
      </c>
      <c r="M668" s="27">
        <f>VLOOKUP(H668,клиенты!$A$1:$G$435,5,0)</f>
        <v>44738</v>
      </c>
      <c r="N668">
        <f t="shared" si="42"/>
        <v>193</v>
      </c>
      <c r="O668" s="30">
        <f t="shared" ca="1" si="43"/>
        <v>27</v>
      </c>
      <c r="P668" t="str">
        <f>VLOOKUP(H668,клиенты!$A$2:$J$435,7,0)</f>
        <v>Беларусь</v>
      </c>
    </row>
    <row r="669" spans="1:16" x14ac:dyDescent="0.2">
      <c r="A669">
        <v>668</v>
      </c>
      <c r="B669">
        <v>435</v>
      </c>
      <c r="C669">
        <v>452</v>
      </c>
      <c r="D669">
        <v>4</v>
      </c>
      <c r="E669">
        <v>1808</v>
      </c>
      <c r="F669" s="27">
        <v>44927</v>
      </c>
      <c r="G669" t="s">
        <v>13</v>
      </c>
      <c r="H669">
        <v>420</v>
      </c>
      <c r="I669" t="str">
        <f>VLOOKUP(B669,товар!$A$1:$C$433,2,FALSE)</f>
        <v>Мясо</v>
      </c>
      <c r="J669" s="20">
        <f t="shared" si="40"/>
        <v>271.74545454545455</v>
      </c>
      <c r="K669" s="21">
        <f t="shared" si="41"/>
        <v>0.66332128997725137</v>
      </c>
      <c r="L669" t="str">
        <f>VLOOKUP(B669,товар!$A$1:$C$433,3,FALSE)</f>
        <v>Снежана</v>
      </c>
      <c r="M669" s="27">
        <f>VLOOKUP(H669,клиенты!$A$1:$G$435,5,0)</f>
        <v>44698</v>
      </c>
      <c r="N669">
        <f t="shared" si="42"/>
        <v>229</v>
      </c>
      <c r="O669" s="30">
        <f t="shared" ca="1" si="43"/>
        <v>28</v>
      </c>
      <c r="P669" t="str">
        <f>VLOOKUP(H669,клиенты!$A$2:$J$435,7,0)</f>
        <v>Украина</v>
      </c>
    </row>
    <row r="670" spans="1:16" x14ac:dyDescent="0.2">
      <c r="A670">
        <v>669</v>
      </c>
      <c r="B670">
        <v>101</v>
      </c>
      <c r="C670">
        <v>293</v>
      </c>
      <c r="D670">
        <v>1</v>
      </c>
      <c r="E670">
        <v>293</v>
      </c>
      <c r="F670" s="27">
        <v>45165</v>
      </c>
      <c r="G670" t="s">
        <v>22</v>
      </c>
      <c r="H670">
        <v>75</v>
      </c>
      <c r="I670" t="str">
        <f>VLOOKUP(B670,товар!$A$1:$C$433,2,FALSE)</f>
        <v>Чай</v>
      </c>
      <c r="J670" s="20">
        <f t="shared" si="40"/>
        <v>271.18181818181819</v>
      </c>
      <c r="K670" s="21">
        <f t="shared" si="41"/>
        <v>8.0455916862219201E-2</v>
      </c>
      <c r="L670" t="str">
        <f>VLOOKUP(B670,товар!$A$1:$C$433,3,FALSE)</f>
        <v>Ахмад</v>
      </c>
      <c r="M670" s="27">
        <f>VLOOKUP(H670,клиенты!$A$1:$G$435,5,0)</f>
        <v>44796</v>
      </c>
      <c r="N670">
        <f t="shared" si="42"/>
        <v>369</v>
      </c>
      <c r="O670" s="30">
        <f t="shared" ca="1" si="43"/>
        <v>25</v>
      </c>
      <c r="P670" t="str">
        <f>VLOOKUP(H670,клиенты!$A$2:$J$435,7,0)</f>
        <v>Украина</v>
      </c>
    </row>
    <row r="671" spans="1:16" x14ac:dyDescent="0.2">
      <c r="A671">
        <v>670</v>
      </c>
      <c r="B671">
        <v>423</v>
      </c>
      <c r="C671">
        <v>382</v>
      </c>
      <c r="D671">
        <v>2</v>
      </c>
      <c r="E671">
        <v>764</v>
      </c>
      <c r="F671" s="27">
        <v>45283</v>
      </c>
      <c r="G671" t="s">
        <v>16</v>
      </c>
      <c r="H671">
        <v>83</v>
      </c>
      <c r="I671" t="str">
        <f>VLOOKUP(B671,товар!$A$1:$C$433,2,FALSE)</f>
        <v>Чипсы</v>
      </c>
      <c r="J671" s="20">
        <f t="shared" si="40"/>
        <v>273.72549019607845</v>
      </c>
      <c r="K671" s="21">
        <f t="shared" si="41"/>
        <v>0.39555873925501417</v>
      </c>
      <c r="L671" t="str">
        <f>VLOOKUP(B671,товар!$A$1:$C$433,3,FALSE)</f>
        <v>Pringles</v>
      </c>
      <c r="M671" s="27">
        <f>VLOOKUP(H671,клиенты!$A$1:$G$435,5,0)</f>
        <v>44739</v>
      </c>
      <c r="N671">
        <f t="shared" si="42"/>
        <v>544</v>
      </c>
      <c r="O671" s="30">
        <f t="shared" ca="1" si="43"/>
        <v>27</v>
      </c>
      <c r="P671" t="str">
        <f>VLOOKUP(H671,клиенты!$A$2:$J$435,7,0)</f>
        <v>Таджикистан</v>
      </c>
    </row>
    <row r="672" spans="1:16" x14ac:dyDescent="0.2">
      <c r="A672">
        <v>671</v>
      </c>
      <c r="B672">
        <v>411</v>
      </c>
      <c r="C672">
        <v>158</v>
      </c>
      <c r="D672">
        <v>3</v>
      </c>
      <c r="E672">
        <v>474</v>
      </c>
      <c r="F672" s="27">
        <v>45070</v>
      </c>
      <c r="G672" t="s">
        <v>16</v>
      </c>
      <c r="H672">
        <v>109</v>
      </c>
      <c r="I672" t="str">
        <f>VLOOKUP(B672,товар!$A$1:$C$433,2,FALSE)</f>
        <v>Хлеб</v>
      </c>
      <c r="J672" s="20">
        <f t="shared" si="40"/>
        <v>300.31818181818181</v>
      </c>
      <c r="K672" s="21">
        <f t="shared" si="41"/>
        <v>-0.47389132738005146</v>
      </c>
      <c r="L672" t="str">
        <f>VLOOKUP(B672,товар!$A$1:$C$433,3,FALSE)</f>
        <v>Хлебный Дом</v>
      </c>
      <c r="M672" s="27">
        <f>VLOOKUP(H672,клиенты!$A$1:$G$435,5,0)</f>
        <v>44732</v>
      </c>
      <c r="N672">
        <f t="shared" si="42"/>
        <v>338</v>
      </c>
      <c r="O672" s="30">
        <f t="shared" ca="1" si="43"/>
        <v>27</v>
      </c>
      <c r="P672" t="str">
        <f>VLOOKUP(H672,клиенты!$A$2:$J$435,7,0)</f>
        <v>Украина</v>
      </c>
    </row>
    <row r="673" spans="1:16" x14ac:dyDescent="0.2">
      <c r="A673">
        <v>672</v>
      </c>
      <c r="B673">
        <v>381</v>
      </c>
      <c r="C673">
        <v>296</v>
      </c>
      <c r="D673">
        <v>4</v>
      </c>
      <c r="E673">
        <v>1184</v>
      </c>
      <c r="F673" s="27">
        <v>45106</v>
      </c>
      <c r="G673" t="s">
        <v>20</v>
      </c>
      <c r="H673">
        <v>465</v>
      </c>
      <c r="I673" t="str">
        <f>VLOOKUP(B673,товар!$A$1:$C$433,2,FALSE)</f>
        <v>Рыба</v>
      </c>
      <c r="J673" s="20">
        <f t="shared" si="40"/>
        <v>258.5128205128205</v>
      </c>
      <c r="K673" s="21">
        <f t="shared" si="41"/>
        <v>0.14501091053362436</v>
      </c>
      <c r="L673" t="str">
        <f>VLOOKUP(B673,товар!$A$1:$C$433,3,FALSE)</f>
        <v>Русское море</v>
      </c>
      <c r="M673" s="27">
        <f>VLOOKUP(H673,клиенты!$A$1:$G$435,5,0)</f>
        <v>44671</v>
      </c>
      <c r="N673">
        <f t="shared" si="42"/>
        <v>435</v>
      </c>
      <c r="O673" s="30">
        <f t="shared" ca="1" si="43"/>
        <v>29</v>
      </c>
      <c r="P673" t="str">
        <f>VLOOKUP(H673,клиенты!$A$2:$J$435,7,0)</f>
        <v>Узбекистан</v>
      </c>
    </row>
    <row r="674" spans="1:16" x14ac:dyDescent="0.2">
      <c r="A674">
        <v>673</v>
      </c>
      <c r="B674">
        <v>400</v>
      </c>
      <c r="C674">
        <v>345</v>
      </c>
      <c r="D674">
        <v>2</v>
      </c>
      <c r="E674">
        <v>690</v>
      </c>
      <c r="F674" s="27">
        <v>45143</v>
      </c>
      <c r="G674" t="s">
        <v>22</v>
      </c>
      <c r="H674">
        <v>18</v>
      </c>
      <c r="I674" t="str">
        <f>VLOOKUP(B674,товар!$A$1:$C$433,2,FALSE)</f>
        <v>Молоко</v>
      </c>
      <c r="J674" s="20">
        <f t="shared" si="40"/>
        <v>294.95238095238096</v>
      </c>
      <c r="K674" s="21">
        <f t="shared" si="41"/>
        <v>0.16968033580884723</v>
      </c>
      <c r="L674" t="str">
        <f>VLOOKUP(B674,товар!$A$1:$C$433,3,FALSE)</f>
        <v>Беллакт</v>
      </c>
      <c r="M674" s="27">
        <f>VLOOKUP(H674,клиенты!$A$1:$G$435,5,0)</f>
        <v>44578</v>
      </c>
      <c r="N674">
        <f t="shared" si="42"/>
        <v>565</v>
      </c>
      <c r="O674" s="30">
        <f t="shared" ca="1" si="43"/>
        <v>32</v>
      </c>
      <c r="P674" t="str">
        <f>VLOOKUP(H674,клиенты!$A$2:$J$435,7,0)</f>
        <v>Украина</v>
      </c>
    </row>
    <row r="675" spans="1:16" x14ac:dyDescent="0.2">
      <c r="A675">
        <v>674</v>
      </c>
      <c r="B675">
        <v>389</v>
      </c>
      <c r="C675">
        <v>155</v>
      </c>
      <c r="D675">
        <v>4</v>
      </c>
      <c r="E675">
        <v>620</v>
      </c>
      <c r="F675" s="27">
        <v>45412</v>
      </c>
      <c r="G675" t="s">
        <v>27</v>
      </c>
      <c r="H675">
        <v>376</v>
      </c>
      <c r="I675" t="str">
        <f>VLOOKUP(B675,товар!$A$1:$C$433,2,FALSE)</f>
        <v>Чай</v>
      </c>
      <c r="J675" s="20">
        <f t="shared" si="40"/>
        <v>271.18181818181819</v>
      </c>
      <c r="K675" s="21">
        <f t="shared" si="41"/>
        <v>-0.42842775729131743</v>
      </c>
      <c r="L675" t="str">
        <f>VLOOKUP(B675,товар!$A$1:$C$433,3,FALSE)</f>
        <v>Ахмад</v>
      </c>
      <c r="M675" s="27">
        <f>VLOOKUP(H675,клиенты!$A$1:$G$435,5,0)</f>
        <v>44730</v>
      </c>
      <c r="N675">
        <f t="shared" si="42"/>
        <v>682</v>
      </c>
      <c r="O675" s="30">
        <f t="shared" ca="1" si="43"/>
        <v>27</v>
      </c>
      <c r="P675" t="str">
        <f>VLOOKUP(H675,клиенты!$A$2:$J$435,7,0)</f>
        <v>Беларусь</v>
      </c>
    </row>
    <row r="676" spans="1:16" x14ac:dyDescent="0.2">
      <c r="A676">
        <v>675</v>
      </c>
      <c r="B676">
        <v>227</v>
      </c>
      <c r="C676">
        <v>300</v>
      </c>
      <c r="D676">
        <v>4</v>
      </c>
      <c r="E676">
        <v>1200</v>
      </c>
      <c r="F676" s="27">
        <v>44991</v>
      </c>
      <c r="G676" t="s">
        <v>16</v>
      </c>
      <c r="H676">
        <v>88</v>
      </c>
      <c r="I676" t="str">
        <f>VLOOKUP(B676,товар!$A$1:$C$433,2,FALSE)</f>
        <v>Макароны</v>
      </c>
      <c r="J676" s="20">
        <f t="shared" si="40"/>
        <v>265.47674418604652</v>
      </c>
      <c r="K676" s="21">
        <f t="shared" si="41"/>
        <v>0.13004248609346947</v>
      </c>
      <c r="L676" t="str">
        <f>VLOOKUP(B676,товар!$A$1:$C$433,3,FALSE)</f>
        <v>Макфа</v>
      </c>
      <c r="M676" s="27">
        <f>VLOOKUP(H676,клиенты!$A$1:$G$435,5,0)</f>
        <v>44630</v>
      </c>
      <c r="N676">
        <f t="shared" si="42"/>
        <v>361</v>
      </c>
      <c r="O676" s="30">
        <f t="shared" ca="1" si="43"/>
        <v>30</v>
      </c>
      <c r="P676" t="str">
        <f>VLOOKUP(H676,клиенты!$A$2:$J$435,7,0)</f>
        <v>Украина</v>
      </c>
    </row>
    <row r="677" spans="1:16" x14ac:dyDescent="0.2">
      <c r="A677">
        <v>676</v>
      </c>
      <c r="B677">
        <v>243</v>
      </c>
      <c r="C677">
        <v>371</v>
      </c>
      <c r="D677">
        <v>3</v>
      </c>
      <c r="E677">
        <v>1113</v>
      </c>
      <c r="F677" s="27">
        <v>45081</v>
      </c>
      <c r="G677" t="s">
        <v>9</v>
      </c>
      <c r="H677">
        <v>352</v>
      </c>
      <c r="I677" t="str">
        <f>VLOOKUP(B677,товар!$A$1:$C$433,2,FALSE)</f>
        <v>Рис</v>
      </c>
      <c r="J677" s="20">
        <f t="shared" si="40"/>
        <v>258.375</v>
      </c>
      <c r="K677" s="21">
        <f t="shared" si="41"/>
        <v>0.4358974358974359</v>
      </c>
      <c r="L677" t="str">
        <f>VLOOKUP(B677,товар!$A$1:$C$433,3,FALSE)</f>
        <v>Белый Злат</v>
      </c>
      <c r="M677" s="27">
        <f>VLOOKUP(H677,клиенты!$A$1:$G$435,5,0)</f>
        <v>44573</v>
      </c>
      <c r="N677">
        <f t="shared" si="42"/>
        <v>508</v>
      </c>
      <c r="O677" s="30">
        <f t="shared" ca="1" si="43"/>
        <v>32</v>
      </c>
      <c r="P677" t="str">
        <f>VLOOKUP(H677,клиенты!$A$2:$J$435,7,0)</f>
        <v>Россия</v>
      </c>
    </row>
    <row r="678" spans="1:16" x14ac:dyDescent="0.2">
      <c r="A678">
        <v>677</v>
      </c>
      <c r="B678">
        <v>187</v>
      </c>
      <c r="C678">
        <v>273</v>
      </c>
      <c r="D678">
        <v>3</v>
      </c>
      <c r="E678">
        <v>819</v>
      </c>
      <c r="F678" s="27">
        <v>44980</v>
      </c>
      <c r="G678" t="s">
        <v>24</v>
      </c>
      <c r="H678">
        <v>452</v>
      </c>
      <c r="I678" t="str">
        <f>VLOOKUP(B678,товар!$A$1:$C$433,2,FALSE)</f>
        <v>Макароны</v>
      </c>
      <c r="J678" s="20">
        <f t="shared" si="40"/>
        <v>265.47674418604652</v>
      </c>
      <c r="K678" s="21">
        <f t="shared" si="41"/>
        <v>2.8338662345057219E-2</v>
      </c>
      <c r="L678" t="str">
        <f>VLOOKUP(B678,товар!$A$1:$C$433,3,FALSE)</f>
        <v>Паста Зара</v>
      </c>
      <c r="M678" s="27">
        <f>VLOOKUP(H678,клиенты!$A$1:$G$435,5,0)</f>
        <v>44769</v>
      </c>
      <c r="N678">
        <f t="shared" si="42"/>
        <v>211</v>
      </c>
      <c r="O678" s="30">
        <f t="shared" ca="1" si="43"/>
        <v>26</v>
      </c>
      <c r="P678" t="str">
        <f>VLOOKUP(H678,клиенты!$A$2:$J$435,7,0)</f>
        <v>Россия</v>
      </c>
    </row>
    <row r="679" spans="1:16" x14ac:dyDescent="0.2">
      <c r="A679">
        <v>678</v>
      </c>
      <c r="B679">
        <v>441</v>
      </c>
      <c r="C679">
        <v>147</v>
      </c>
      <c r="D679">
        <v>3</v>
      </c>
      <c r="E679">
        <v>441</v>
      </c>
      <c r="F679" s="27">
        <v>45117</v>
      </c>
      <c r="G679" t="s">
        <v>17</v>
      </c>
      <c r="H679">
        <v>449</v>
      </c>
      <c r="I679" t="str">
        <f>VLOOKUP(B679,товар!$A$1:$C$433,2,FALSE)</f>
        <v>Чай</v>
      </c>
      <c r="J679" s="20">
        <f t="shared" si="40"/>
        <v>271.18181818181819</v>
      </c>
      <c r="K679" s="21">
        <f t="shared" si="41"/>
        <v>-0.4579282601407979</v>
      </c>
      <c r="L679" t="str">
        <f>VLOOKUP(B679,товар!$A$1:$C$433,3,FALSE)</f>
        <v>Lipton</v>
      </c>
      <c r="M679" s="27">
        <f>VLOOKUP(H679,клиенты!$A$1:$G$435,5,0)</f>
        <v>44645</v>
      </c>
      <c r="N679">
        <f t="shared" si="42"/>
        <v>472</v>
      </c>
      <c r="O679" s="30">
        <f t="shared" ca="1" si="43"/>
        <v>30</v>
      </c>
      <c r="P679" t="str">
        <f>VLOOKUP(H679,клиенты!$A$2:$J$435,7,0)</f>
        <v>Таджикистан</v>
      </c>
    </row>
    <row r="680" spans="1:16" x14ac:dyDescent="0.2">
      <c r="A680">
        <v>679</v>
      </c>
      <c r="B680">
        <v>446</v>
      </c>
      <c r="C680">
        <v>440</v>
      </c>
      <c r="D680">
        <v>5</v>
      </c>
      <c r="E680">
        <v>2200</v>
      </c>
      <c r="F680" s="27">
        <v>45394</v>
      </c>
      <c r="G680" t="s">
        <v>24</v>
      </c>
      <c r="H680">
        <v>197</v>
      </c>
      <c r="I680" t="str">
        <f>VLOOKUP(B680,товар!$A$1:$C$433,2,FALSE)</f>
        <v>Чипсы</v>
      </c>
      <c r="J680" s="20">
        <f t="shared" si="40"/>
        <v>273.72549019607845</v>
      </c>
      <c r="K680" s="21">
        <f t="shared" si="41"/>
        <v>0.60744985673352425</v>
      </c>
      <c r="L680" t="str">
        <f>VLOOKUP(B680,товар!$A$1:$C$433,3,FALSE)</f>
        <v>Lay's</v>
      </c>
      <c r="M680" s="27">
        <f>VLOOKUP(H680,клиенты!$A$1:$G$435,5,0)</f>
        <v>44785</v>
      </c>
      <c r="N680">
        <f t="shared" si="42"/>
        <v>609</v>
      </c>
      <c r="O680" s="30">
        <f t="shared" ca="1" si="43"/>
        <v>25</v>
      </c>
      <c r="P680" t="str">
        <f>VLOOKUP(H680,клиенты!$A$2:$J$435,7,0)</f>
        <v>Украина</v>
      </c>
    </row>
    <row r="681" spans="1:16" x14ac:dyDescent="0.2">
      <c r="A681">
        <v>680</v>
      </c>
      <c r="B681">
        <v>55</v>
      </c>
      <c r="C681">
        <v>227</v>
      </c>
      <c r="D681">
        <v>4</v>
      </c>
      <c r="E681">
        <v>908</v>
      </c>
      <c r="F681" s="27">
        <v>45338</v>
      </c>
      <c r="G681" t="s">
        <v>8</v>
      </c>
      <c r="H681">
        <v>70</v>
      </c>
      <c r="I681" t="str">
        <f>VLOOKUP(B681,товар!$A$1:$C$433,2,FALSE)</f>
        <v>Крупа</v>
      </c>
      <c r="J681" s="20">
        <f t="shared" si="40"/>
        <v>255.11627906976744</v>
      </c>
      <c r="K681" s="21">
        <f t="shared" si="41"/>
        <v>-0.11020966271649957</v>
      </c>
      <c r="L681" t="str">
        <f>VLOOKUP(B681,товар!$A$1:$C$433,3,FALSE)</f>
        <v>Националь</v>
      </c>
      <c r="M681" s="27">
        <f>VLOOKUP(H681,клиенты!$A$1:$G$435,5,0)</f>
        <v>44591</v>
      </c>
      <c r="N681">
        <f t="shared" si="42"/>
        <v>747</v>
      </c>
      <c r="O681" s="30">
        <f t="shared" ca="1" si="43"/>
        <v>32</v>
      </c>
      <c r="P681" t="str">
        <f>VLOOKUP(H681,клиенты!$A$2:$J$435,7,0)</f>
        <v>Украина</v>
      </c>
    </row>
    <row r="682" spans="1:16" x14ac:dyDescent="0.2">
      <c r="A682">
        <v>681</v>
      </c>
      <c r="B682">
        <v>27</v>
      </c>
      <c r="C682">
        <v>415</v>
      </c>
      <c r="D682">
        <v>4</v>
      </c>
      <c r="E682">
        <v>1660</v>
      </c>
      <c r="F682" s="27">
        <v>45229</v>
      </c>
      <c r="G682" t="s">
        <v>25</v>
      </c>
      <c r="H682">
        <v>345</v>
      </c>
      <c r="I682" t="str">
        <f>VLOOKUP(B682,товар!$A$1:$C$433,2,FALSE)</f>
        <v>Макароны</v>
      </c>
      <c r="J682" s="20">
        <f t="shared" si="40"/>
        <v>265.47674418604652</v>
      </c>
      <c r="K682" s="21">
        <f t="shared" si="41"/>
        <v>0.5632254390959659</v>
      </c>
      <c r="L682" t="str">
        <f>VLOOKUP(B682,товар!$A$1:$C$433,3,FALSE)</f>
        <v>Паста Зара</v>
      </c>
      <c r="M682" s="27">
        <f>VLOOKUP(H682,клиенты!$A$1:$G$435,5,0)</f>
        <v>44705</v>
      </c>
      <c r="N682">
        <f t="shared" si="42"/>
        <v>524</v>
      </c>
      <c r="O682" s="30">
        <f t="shared" ca="1" si="43"/>
        <v>28</v>
      </c>
      <c r="P682" t="str">
        <f>VLOOKUP(H682,клиенты!$A$2:$J$435,7,0)</f>
        <v>Беларусь</v>
      </c>
    </row>
    <row r="683" spans="1:16" x14ac:dyDescent="0.2">
      <c r="A683">
        <v>682</v>
      </c>
      <c r="B683">
        <v>110</v>
      </c>
      <c r="C683">
        <v>84</v>
      </c>
      <c r="D683">
        <v>5</v>
      </c>
      <c r="E683">
        <v>420</v>
      </c>
      <c r="F683" s="27">
        <v>45029</v>
      </c>
      <c r="G683" t="s">
        <v>13</v>
      </c>
      <c r="H683">
        <v>225</v>
      </c>
      <c r="I683" t="str">
        <f>VLOOKUP(B683,товар!$A$1:$C$433,2,FALSE)</f>
        <v>Макароны</v>
      </c>
      <c r="J683" s="20">
        <f t="shared" si="40"/>
        <v>265.47674418604652</v>
      </c>
      <c r="K683" s="21">
        <f t="shared" si="41"/>
        <v>-0.68358810389382851</v>
      </c>
      <c r="L683" t="str">
        <f>VLOOKUP(B683,товар!$A$1:$C$433,3,FALSE)</f>
        <v>Паста Зара</v>
      </c>
      <c r="M683" s="27">
        <f>VLOOKUP(H683,клиенты!$A$1:$G$435,5,0)</f>
        <v>44827</v>
      </c>
      <c r="N683">
        <f t="shared" si="42"/>
        <v>202</v>
      </c>
      <c r="O683" s="30">
        <f t="shared" ca="1" si="43"/>
        <v>24</v>
      </c>
      <c r="P683" t="str">
        <f>VLOOKUP(H683,клиенты!$A$2:$J$435,7,0)</f>
        <v>Беларусь</v>
      </c>
    </row>
    <row r="684" spans="1:16" x14ac:dyDescent="0.2">
      <c r="A684">
        <v>683</v>
      </c>
      <c r="B684">
        <v>196</v>
      </c>
      <c r="C684">
        <v>196</v>
      </c>
      <c r="D684">
        <v>4</v>
      </c>
      <c r="E684">
        <v>784</v>
      </c>
      <c r="F684" s="27">
        <v>44944</v>
      </c>
      <c r="G684" t="s">
        <v>21</v>
      </c>
      <c r="H684">
        <v>8</v>
      </c>
      <c r="I684" t="str">
        <f>VLOOKUP(B684,товар!$A$1:$C$433,2,FALSE)</f>
        <v>Конфеты</v>
      </c>
      <c r="J684" s="20">
        <f t="shared" si="40"/>
        <v>267.85483870967744</v>
      </c>
      <c r="K684" s="21">
        <f t="shared" si="41"/>
        <v>-0.26826037213223342</v>
      </c>
      <c r="L684" t="str">
        <f>VLOOKUP(B684,товар!$A$1:$C$433,3,FALSE)</f>
        <v>Рот Фронт</v>
      </c>
      <c r="M684" s="27">
        <f>VLOOKUP(H684,клиенты!$A$1:$G$435,5,0)</f>
        <v>44883</v>
      </c>
      <c r="N684">
        <f t="shared" si="42"/>
        <v>61</v>
      </c>
      <c r="O684" s="30">
        <f t="shared" ca="1" si="43"/>
        <v>22</v>
      </c>
      <c r="P684" t="str">
        <f>VLOOKUP(H684,клиенты!$A$2:$J$435,7,0)</f>
        <v>Беларусь</v>
      </c>
    </row>
    <row r="685" spans="1:16" x14ac:dyDescent="0.2">
      <c r="A685">
        <v>684</v>
      </c>
      <c r="B685">
        <v>271</v>
      </c>
      <c r="C685">
        <v>123</v>
      </c>
      <c r="D685">
        <v>2</v>
      </c>
      <c r="E685">
        <v>246</v>
      </c>
      <c r="F685" s="27">
        <v>45350</v>
      </c>
      <c r="G685" t="s">
        <v>11</v>
      </c>
      <c r="H685">
        <v>11</v>
      </c>
      <c r="I685" t="str">
        <f>VLOOKUP(B685,товар!$A$1:$C$433,2,FALSE)</f>
        <v>Сыр</v>
      </c>
      <c r="J685" s="20">
        <f t="shared" si="40"/>
        <v>262.63492063492066</v>
      </c>
      <c r="K685" s="21">
        <f t="shared" si="41"/>
        <v>-0.53166928562794635</v>
      </c>
      <c r="L685" t="str">
        <f>VLOOKUP(B685,товар!$A$1:$C$433,3,FALSE)</f>
        <v>Сырная долина</v>
      </c>
      <c r="M685" s="27">
        <f>VLOOKUP(H685,клиенты!$A$1:$G$435,5,0)</f>
        <v>44690</v>
      </c>
      <c r="N685">
        <f t="shared" si="42"/>
        <v>660</v>
      </c>
      <c r="O685" s="30">
        <f t="shared" ca="1" si="43"/>
        <v>28</v>
      </c>
      <c r="P685" t="str">
        <f>VLOOKUP(H685,клиенты!$A$2:$J$435,7,0)</f>
        <v>Таджикистан</v>
      </c>
    </row>
    <row r="686" spans="1:16" x14ac:dyDescent="0.2">
      <c r="A686">
        <v>685</v>
      </c>
      <c r="B686">
        <v>189</v>
      </c>
      <c r="C686">
        <v>356</v>
      </c>
      <c r="D686">
        <v>1</v>
      </c>
      <c r="E686">
        <v>356</v>
      </c>
      <c r="F686" s="27">
        <v>45051</v>
      </c>
      <c r="G686" t="s">
        <v>24</v>
      </c>
      <c r="H686">
        <v>388</v>
      </c>
      <c r="I686" t="str">
        <f>VLOOKUP(B686,товар!$A$1:$C$433,2,FALSE)</f>
        <v>Хлеб</v>
      </c>
      <c r="J686" s="20">
        <f t="shared" si="40"/>
        <v>300.31818181818181</v>
      </c>
      <c r="K686" s="21">
        <f t="shared" si="41"/>
        <v>0.18540941425760549</v>
      </c>
      <c r="L686" t="str">
        <f>VLOOKUP(B686,товар!$A$1:$C$433,3,FALSE)</f>
        <v>Дарница</v>
      </c>
      <c r="M686" s="27">
        <f>VLOOKUP(H686,клиенты!$A$1:$G$435,5,0)</f>
        <v>44581</v>
      </c>
      <c r="N686">
        <f t="shared" si="42"/>
        <v>470</v>
      </c>
      <c r="O686" s="30">
        <f t="shared" ca="1" si="43"/>
        <v>32</v>
      </c>
      <c r="P686" t="str">
        <f>VLOOKUP(H686,клиенты!$A$2:$J$435,7,0)</f>
        <v>Россия</v>
      </c>
    </row>
    <row r="687" spans="1:16" x14ac:dyDescent="0.2">
      <c r="A687">
        <v>686</v>
      </c>
      <c r="B687">
        <v>372</v>
      </c>
      <c r="C687">
        <v>166</v>
      </c>
      <c r="D687">
        <v>5</v>
      </c>
      <c r="E687">
        <v>830</v>
      </c>
      <c r="F687" s="27">
        <v>45431</v>
      </c>
      <c r="G687" t="s">
        <v>23</v>
      </c>
      <c r="H687">
        <v>40</v>
      </c>
      <c r="I687" t="str">
        <f>VLOOKUP(B687,товар!$A$1:$C$433,2,FALSE)</f>
        <v>Кофе</v>
      </c>
      <c r="J687" s="20">
        <f t="shared" si="40"/>
        <v>249.02380952380952</v>
      </c>
      <c r="K687" s="21">
        <f t="shared" si="41"/>
        <v>-0.33339707429008503</v>
      </c>
      <c r="L687" t="str">
        <f>VLOOKUP(B687,товар!$A$1:$C$433,3,FALSE)</f>
        <v>Черная Карта</v>
      </c>
      <c r="M687" s="27">
        <f>VLOOKUP(H687,клиенты!$A$1:$G$435,5,0)</f>
        <v>44855</v>
      </c>
      <c r="N687">
        <f t="shared" si="42"/>
        <v>576</v>
      </c>
      <c r="O687" s="30">
        <f t="shared" ca="1" si="43"/>
        <v>23</v>
      </c>
      <c r="P687" t="str">
        <f>VLOOKUP(H687,клиенты!$A$2:$J$435,7,0)</f>
        <v>Россия</v>
      </c>
    </row>
    <row r="688" spans="1:16" x14ac:dyDescent="0.2">
      <c r="A688">
        <v>687</v>
      </c>
      <c r="B688">
        <v>205</v>
      </c>
      <c r="C688">
        <v>156</v>
      </c>
      <c r="D688">
        <v>4</v>
      </c>
      <c r="E688">
        <v>624</v>
      </c>
      <c r="F688" s="27">
        <v>45429</v>
      </c>
      <c r="G688" t="s">
        <v>12</v>
      </c>
      <c r="H688">
        <v>286</v>
      </c>
      <c r="I688" t="str">
        <f>VLOOKUP(B688,товар!$A$1:$C$433,2,FALSE)</f>
        <v>Макароны</v>
      </c>
      <c r="J688" s="20">
        <f t="shared" si="40"/>
        <v>265.47674418604652</v>
      </c>
      <c r="K688" s="21">
        <f t="shared" si="41"/>
        <v>-0.41237790723139589</v>
      </c>
      <c r="L688" t="str">
        <f>VLOOKUP(B688,товар!$A$1:$C$433,3,FALSE)</f>
        <v>Борилла</v>
      </c>
      <c r="M688" s="27">
        <f>VLOOKUP(H688,клиенты!$A$1:$G$435,5,0)</f>
        <v>44563</v>
      </c>
      <c r="N688">
        <f t="shared" si="42"/>
        <v>866</v>
      </c>
      <c r="O688" s="30">
        <f t="shared" ca="1" si="43"/>
        <v>33</v>
      </c>
      <c r="P688" t="str">
        <f>VLOOKUP(H688,клиенты!$A$2:$J$435,7,0)</f>
        <v>Таджикистан</v>
      </c>
    </row>
    <row r="689" spans="1:16" x14ac:dyDescent="0.2">
      <c r="A689">
        <v>688</v>
      </c>
      <c r="B689">
        <v>187</v>
      </c>
      <c r="C689">
        <v>496</v>
      </c>
      <c r="D689">
        <v>4</v>
      </c>
      <c r="E689">
        <v>1984</v>
      </c>
      <c r="F689" s="27">
        <v>45315</v>
      </c>
      <c r="G689" t="s">
        <v>10</v>
      </c>
      <c r="H689">
        <v>448</v>
      </c>
      <c r="I689" t="str">
        <f>VLOOKUP(B689,товар!$A$1:$C$433,2,FALSE)</f>
        <v>Макароны</v>
      </c>
      <c r="J689" s="20">
        <f t="shared" si="40"/>
        <v>265.47674418604652</v>
      </c>
      <c r="K689" s="21">
        <f t="shared" si="41"/>
        <v>0.86833691034120264</v>
      </c>
      <c r="L689" t="str">
        <f>VLOOKUP(B689,товар!$A$1:$C$433,3,FALSE)</f>
        <v>Паста Зара</v>
      </c>
      <c r="M689" s="27">
        <f>VLOOKUP(H689,клиенты!$A$1:$G$435,5,0)</f>
        <v>44770</v>
      </c>
      <c r="N689">
        <f t="shared" si="42"/>
        <v>545</v>
      </c>
      <c r="O689" s="30">
        <f t="shared" ca="1" si="43"/>
        <v>26</v>
      </c>
      <c r="P689" t="str">
        <f>VLOOKUP(H689,клиенты!$A$2:$J$435,7,0)</f>
        <v>Россия</v>
      </c>
    </row>
    <row r="690" spans="1:16" x14ac:dyDescent="0.2">
      <c r="A690">
        <v>689</v>
      </c>
      <c r="B690">
        <v>194</v>
      </c>
      <c r="C690">
        <v>257</v>
      </c>
      <c r="D690">
        <v>5</v>
      </c>
      <c r="E690">
        <v>1285</v>
      </c>
      <c r="F690" s="27">
        <v>45122</v>
      </c>
      <c r="G690" t="s">
        <v>9</v>
      </c>
      <c r="H690">
        <v>291</v>
      </c>
      <c r="I690" t="str">
        <f>VLOOKUP(B690,товар!$A$1:$C$433,2,FALSE)</f>
        <v>Соль</v>
      </c>
      <c r="J690" s="20">
        <f t="shared" si="40"/>
        <v>264.8679245283019</v>
      </c>
      <c r="K690" s="21">
        <f t="shared" si="41"/>
        <v>-2.9705086194614649E-2</v>
      </c>
      <c r="L690" t="str">
        <f>VLOOKUP(B690,товар!$A$1:$C$433,3,FALSE)</f>
        <v>Салта</v>
      </c>
      <c r="M690" s="27">
        <f>VLOOKUP(H690,клиенты!$A$1:$G$435,5,0)</f>
        <v>44710</v>
      </c>
      <c r="N690">
        <f t="shared" si="42"/>
        <v>412</v>
      </c>
      <c r="O690" s="30">
        <f t="shared" ca="1" si="43"/>
        <v>28</v>
      </c>
      <c r="P690" t="str">
        <f>VLOOKUP(H690,клиенты!$A$2:$J$435,7,0)</f>
        <v>Таджикистан</v>
      </c>
    </row>
    <row r="691" spans="1:16" x14ac:dyDescent="0.2">
      <c r="A691">
        <v>690</v>
      </c>
      <c r="B691">
        <v>51</v>
      </c>
      <c r="C691">
        <v>476</v>
      </c>
      <c r="D691">
        <v>2</v>
      </c>
      <c r="E691">
        <v>952</v>
      </c>
      <c r="F691" s="27">
        <v>45020</v>
      </c>
      <c r="G691" t="s">
        <v>26</v>
      </c>
      <c r="H691">
        <v>480</v>
      </c>
      <c r="I691" t="str">
        <f>VLOOKUP(B691,товар!$A$1:$C$433,2,FALSE)</f>
        <v>Колбаса</v>
      </c>
      <c r="J691" s="20">
        <f t="shared" si="40"/>
        <v>286.92307692307691</v>
      </c>
      <c r="K691" s="21">
        <f t="shared" si="41"/>
        <v>0.65898123324396796</v>
      </c>
      <c r="L691" t="str">
        <f>VLOOKUP(B691,товар!$A$1:$C$433,3,FALSE)</f>
        <v>Дымов</v>
      </c>
      <c r="M691" s="27">
        <f>VLOOKUP(H691,клиенты!$A$1:$G$435,5,0)</f>
        <v>44568</v>
      </c>
      <c r="N691">
        <f t="shared" si="42"/>
        <v>452</v>
      </c>
      <c r="O691" s="30">
        <f t="shared" ca="1" si="43"/>
        <v>32</v>
      </c>
      <c r="P691" t="str">
        <f>VLOOKUP(H691,клиенты!$A$2:$J$435,7,0)</f>
        <v>Узбекистан</v>
      </c>
    </row>
    <row r="692" spans="1:16" x14ac:dyDescent="0.2">
      <c r="A692">
        <v>691</v>
      </c>
      <c r="B692">
        <v>80</v>
      </c>
      <c r="C692">
        <v>232</v>
      </c>
      <c r="D692">
        <v>2</v>
      </c>
      <c r="E692">
        <v>464</v>
      </c>
      <c r="F692" s="27">
        <v>45116</v>
      </c>
      <c r="G692" t="s">
        <v>16</v>
      </c>
      <c r="H692">
        <v>418</v>
      </c>
      <c r="I692" t="str">
        <f>VLOOKUP(B692,товар!$A$1:$C$433,2,FALSE)</f>
        <v>Конфеты</v>
      </c>
      <c r="J692" s="20">
        <f t="shared" si="40"/>
        <v>267.85483870967744</v>
      </c>
      <c r="K692" s="21">
        <f t="shared" si="41"/>
        <v>-0.1338592159932559</v>
      </c>
      <c r="L692" t="str">
        <f>VLOOKUP(B692,товар!$A$1:$C$433,3,FALSE)</f>
        <v>Красный Октябрь</v>
      </c>
      <c r="M692" s="27">
        <f>VLOOKUP(H692,клиенты!$A$1:$G$435,5,0)</f>
        <v>44700</v>
      </c>
      <c r="N692">
        <f t="shared" si="42"/>
        <v>416</v>
      </c>
      <c r="O692" s="30">
        <f t="shared" ca="1" si="43"/>
        <v>28</v>
      </c>
      <c r="P692" t="str">
        <f>VLOOKUP(H692,клиенты!$A$2:$J$435,7,0)</f>
        <v>Беларусь</v>
      </c>
    </row>
    <row r="693" spans="1:16" x14ac:dyDescent="0.2">
      <c r="A693">
        <v>692</v>
      </c>
      <c r="B693">
        <v>474</v>
      </c>
      <c r="C693">
        <v>252</v>
      </c>
      <c r="D693">
        <v>3</v>
      </c>
      <c r="E693">
        <v>756</v>
      </c>
      <c r="F693" s="27">
        <v>45425</v>
      </c>
      <c r="G693" t="s">
        <v>13</v>
      </c>
      <c r="H693">
        <v>470</v>
      </c>
      <c r="I693" t="str">
        <f>VLOOKUP(B693,товар!$A$1:$C$433,2,FALSE)</f>
        <v>Молоко</v>
      </c>
      <c r="J693" s="20">
        <f t="shared" si="40"/>
        <v>294.95238095238096</v>
      </c>
      <c r="K693" s="21">
        <f t="shared" si="41"/>
        <v>-0.14562479819179852</v>
      </c>
      <c r="L693" t="str">
        <f>VLOOKUP(B693,товар!$A$1:$C$433,3,FALSE)</f>
        <v>Простоквашино</v>
      </c>
      <c r="M693" s="27">
        <f>VLOOKUP(H693,клиенты!$A$1:$G$435,5,0)</f>
        <v>44690</v>
      </c>
      <c r="N693">
        <f t="shared" si="42"/>
        <v>735</v>
      </c>
      <c r="O693" s="30">
        <f t="shared" ca="1" si="43"/>
        <v>28</v>
      </c>
      <c r="P693" t="str">
        <f>VLOOKUP(H693,клиенты!$A$2:$J$435,7,0)</f>
        <v>Таджикистан</v>
      </c>
    </row>
    <row r="694" spans="1:16" x14ac:dyDescent="0.2">
      <c r="A694">
        <v>693</v>
      </c>
      <c r="B694">
        <v>215</v>
      </c>
      <c r="C694">
        <v>485</v>
      </c>
      <c r="D694">
        <v>4</v>
      </c>
      <c r="E694">
        <v>1940</v>
      </c>
      <c r="F694" s="27">
        <v>44959</v>
      </c>
      <c r="G694" t="s">
        <v>9</v>
      </c>
      <c r="H694">
        <v>318</v>
      </c>
      <c r="I694" t="str">
        <f>VLOOKUP(B694,товар!$A$1:$C$433,2,FALSE)</f>
        <v>Сок</v>
      </c>
      <c r="J694" s="20">
        <f t="shared" si="40"/>
        <v>268.60344827586209</v>
      </c>
      <c r="K694" s="21">
        <f t="shared" si="41"/>
        <v>0.80563579177097355</v>
      </c>
      <c r="L694" t="str">
        <f>VLOOKUP(B694,товар!$A$1:$C$433,3,FALSE)</f>
        <v>Фруктовый сад</v>
      </c>
      <c r="M694" s="27">
        <f>VLOOKUP(H694,клиенты!$A$1:$G$435,5,0)</f>
        <v>44892</v>
      </c>
      <c r="N694">
        <f t="shared" si="42"/>
        <v>67</v>
      </c>
      <c r="O694" s="30">
        <f t="shared" ca="1" si="43"/>
        <v>22</v>
      </c>
      <c r="P694" t="str">
        <f>VLOOKUP(H694,клиенты!$A$2:$J$435,7,0)</f>
        <v>Узбекистан</v>
      </c>
    </row>
    <row r="695" spans="1:16" x14ac:dyDescent="0.2">
      <c r="A695">
        <v>694</v>
      </c>
      <c r="B695">
        <v>36</v>
      </c>
      <c r="C695">
        <v>150</v>
      </c>
      <c r="D695">
        <v>2</v>
      </c>
      <c r="E695">
        <v>300</v>
      </c>
      <c r="F695" s="27">
        <v>45157</v>
      </c>
      <c r="G695" t="s">
        <v>20</v>
      </c>
      <c r="H695">
        <v>283</v>
      </c>
      <c r="I695" t="str">
        <f>VLOOKUP(B695,товар!$A$1:$C$433,2,FALSE)</f>
        <v>Макароны</v>
      </c>
      <c r="J695" s="20">
        <f t="shared" si="40"/>
        <v>265.47674418604652</v>
      </c>
      <c r="K695" s="21">
        <f t="shared" si="41"/>
        <v>-0.43497875695326527</v>
      </c>
      <c r="L695" t="str">
        <f>VLOOKUP(B695,товар!$A$1:$C$433,3,FALSE)</f>
        <v>Роллтон</v>
      </c>
      <c r="M695" s="27">
        <f>VLOOKUP(H695,клиенты!$A$1:$G$435,5,0)</f>
        <v>44889</v>
      </c>
      <c r="N695">
        <f t="shared" si="42"/>
        <v>268</v>
      </c>
      <c r="O695" s="30">
        <f t="shared" ca="1" si="43"/>
        <v>22</v>
      </c>
      <c r="P695" t="str">
        <f>VLOOKUP(H695,клиенты!$A$2:$J$435,7,0)</f>
        <v>Таджикистан</v>
      </c>
    </row>
    <row r="696" spans="1:16" x14ac:dyDescent="0.2">
      <c r="A696">
        <v>695</v>
      </c>
      <c r="B696">
        <v>400</v>
      </c>
      <c r="C696">
        <v>474</v>
      </c>
      <c r="D696">
        <v>4</v>
      </c>
      <c r="E696">
        <v>1896</v>
      </c>
      <c r="F696" s="27">
        <v>44992</v>
      </c>
      <c r="G696" t="s">
        <v>17</v>
      </c>
      <c r="H696">
        <v>191</v>
      </c>
      <c r="I696" t="str">
        <f>VLOOKUP(B696,товар!$A$1:$C$433,2,FALSE)</f>
        <v>Молоко</v>
      </c>
      <c r="J696" s="20">
        <f t="shared" si="40"/>
        <v>294.95238095238096</v>
      </c>
      <c r="K696" s="21">
        <f t="shared" si="41"/>
        <v>0.60703907006780744</v>
      </c>
      <c r="L696" t="str">
        <f>VLOOKUP(B696,товар!$A$1:$C$433,3,FALSE)</f>
        <v>Беллакт</v>
      </c>
      <c r="M696" s="27">
        <f>VLOOKUP(H696,клиенты!$A$1:$G$435,5,0)</f>
        <v>44866</v>
      </c>
      <c r="N696">
        <f t="shared" si="42"/>
        <v>126</v>
      </c>
      <c r="O696" s="30">
        <f t="shared" ca="1" si="43"/>
        <v>23</v>
      </c>
      <c r="P696" t="str">
        <f>VLOOKUP(H696,клиенты!$A$2:$J$435,7,0)</f>
        <v>Украина</v>
      </c>
    </row>
    <row r="697" spans="1:16" x14ac:dyDescent="0.2">
      <c r="A697">
        <v>696</v>
      </c>
      <c r="B697">
        <v>80</v>
      </c>
      <c r="C697">
        <v>135</v>
      </c>
      <c r="D697">
        <v>2</v>
      </c>
      <c r="E697">
        <v>270</v>
      </c>
      <c r="F697" s="27">
        <v>45296</v>
      </c>
      <c r="G697" t="s">
        <v>17</v>
      </c>
      <c r="H697">
        <v>123</v>
      </c>
      <c r="I697" t="str">
        <f>VLOOKUP(B697,товар!$A$1:$C$433,2,FALSE)</f>
        <v>Конфеты</v>
      </c>
      <c r="J697" s="20">
        <f t="shared" si="40"/>
        <v>267.85483870967744</v>
      </c>
      <c r="K697" s="21">
        <f t="shared" si="41"/>
        <v>-0.49599566447883425</v>
      </c>
      <c r="L697" t="str">
        <f>VLOOKUP(B697,товар!$A$1:$C$433,3,FALSE)</f>
        <v>Красный Октябрь</v>
      </c>
      <c r="M697" s="27">
        <f>VLOOKUP(H697,клиенты!$A$1:$G$435,5,0)</f>
        <v>44600</v>
      </c>
      <c r="N697">
        <f t="shared" si="42"/>
        <v>696</v>
      </c>
      <c r="O697" s="30">
        <f t="shared" ca="1" si="43"/>
        <v>31</v>
      </c>
      <c r="P697" t="str">
        <f>VLOOKUP(H697,клиенты!$A$2:$J$435,7,0)</f>
        <v>Россия</v>
      </c>
    </row>
    <row r="698" spans="1:16" x14ac:dyDescent="0.2">
      <c r="A698">
        <v>697</v>
      </c>
      <c r="B698">
        <v>413</v>
      </c>
      <c r="C698">
        <v>178</v>
      </c>
      <c r="D698">
        <v>5</v>
      </c>
      <c r="E698">
        <v>890</v>
      </c>
      <c r="F698" s="27">
        <v>45095</v>
      </c>
      <c r="G698" t="s">
        <v>10</v>
      </c>
      <c r="H698">
        <v>380</v>
      </c>
      <c r="I698" t="str">
        <f>VLOOKUP(B698,товар!$A$1:$C$433,2,FALSE)</f>
        <v>Кофе</v>
      </c>
      <c r="J698" s="20">
        <f t="shared" si="40"/>
        <v>249.02380952380952</v>
      </c>
      <c r="K698" s="21">
        <f t="shared" si="41"/>
        <v>-0.28520891098575385</v>
      </c>
      <c r="L698" t="str">
        <f>VLOOKUP(B698,товар!$A$1:$C$433,3,FALSE)</f>
        <v>Jacobs</v>
      </c>
      <c r="M698" s="27">
        <f>VLOOKUP(H698,клиенты!$A$1:$G$435,5,0)</f>
        <v>44563</v>
      </c>
      <c r="N698">
        <f t="shared" si="42"/>
        <v>532</v>
      </c>
      <c r="O698" s="30">
        <f t="shared" ca="1" si="43"/>
        <v>33</v>
      </c>
      <c r="P698" t="str">
        <f>VLOOKUP(H698,клиенты!$A$2:$J$435,7,0)</f>
        <v>Россия</v>
      </c>
    </row>
    <row r="699" spans="1:16" x14ac:dyDescent="0.2">
      <c r="A699">
        <v>698</v>
      </c>
      <c r="B699">
        <v>10</v>
      </c>
      <c r="C699">
        <v>112</v>
      </c>
      <c r="D699">
        <v>3</v>
      </c>
      <c r="E699">
        <v>336</v>
      </c>
      <c r="F699" s="27">
        <v>45350</v>
      </c>
      <c r="G699" t="s">
        <v>10</v>
      </c>
      <c r="H699">
        <v>442</v>
      </c>
      <c r="I699" t="str">
        <f>VLOOKUP(B699,товар!$A$1:$C$433,2,FALSE)</f>
        <v>Сок</v>
      </c>
      <c r="J699" s="20">
        <f t="shared" si="40"/>
        <v>268.60344827586209</v>
      </c>
      <c r="K699" s="21">
        <f t="shared" si="41"/>
        <v>-0.58302843571474416</v>
      </c>
      <c r="L699" t="str">
        <f>VLOOKUP(B699,товар!$A$1:$C$433,3,FALSE)</f>
        <v>Фруктовый сад</v>
      </c>
      <c r="M699" s="27">
        <f>VLOOKUP(H699,клиенты!$A$1:$G$435,5,0)</f>
        <v>44746</v>
      </c>
      <c r="N699">
        <f t="shared" si="42"/>
        <v>604</v>
      </c>
      <c r="O699" s="30">
        <f t="shared" ca="1" si="43"/>
        <v>27</v>
      </c>
      <c r="P699" t="str">
        <f>VLOOKUP(H699,клиенты!$A$2:$J$435,7,0)</f>
        <v>Таджикистан</v>
      </c>
    </row>
    <row r="700" spans="1:16" x14ac:dyDescent="0.2">
      <c r="A700">
        <v>699</v>
      </c>
      <c r="B700">
        <v>14</v>
      </c>
      <c r="C700">
        <v>338</v>
      </c>
      <c r="D700">
        <v>4</v>
      </c>
      <c r="E700">
        <v>1352</v>
      </c>
      <c r="F700" s="27">
        <v>44964</v>
      </c>
      <c r="G700" t="s">
        <v>13</v>
      </c>
      <c r="H700">
        <v>218</v>
      </c>
      <c r="I700" t="str">
        <f>VLOOKUP(B700,товар!$A$1:$C$433,2,FALSE)</f>
        <v>Сок</v>
      </c>
      <c r="J700" s="20">
        <f t="shared" si="40"/>
        <v>268.60344827586209</v>
      </c>
      <c r="K700" s="21">
        <f t="shared" si="41"/>
        <v>0.25836061364657548</v>
      </c>
      <c r="L700" t="str">
        <f>VLOOKUP(B700,товар!$A$1:$C$433,3,FALSE)</f>
        <v>Rich</v>
      </c>
      <c r="M700" s="27">
        <f>VLOOKUP(H700,клиенты!$A$1:$G$435,5,0)</f>
        <v>44721</v>
      </c>
      <c r="N700">
        <f t="shared" si="42"/>
        <v>243</v>
      </c>
      <c r="O700" s="30">
        <f t="shared" ca="1" si="43"/>
        <v>27</v>
      </c>
      <c r="P700" t="str">
        <f>VLOOKUP(H700,клиенты!$A$2:$J$435,7,0)</f>
        <v>Узбекистан</v>
      </c>
    </row>
    <row r="701" spans="1:16" x14ac:dyDescent="0.2">
      <c r="A701">
        <v>700</v>
      </c>
      <c r="B701">
        <v>423</v>
      </c>
      <c r="C701">
        <v>277</v>
      </c>
      <c r="D701">
        <v>5</v>
      </c>
      <c r="E701">
        <v>1385</v>
      </c>
      <c r="F701" s="27">
        <v>45143</v>
      </c>
      <c r="G701" t="s">
        <v>12</v>
      </c>
      <c r="H701">
        <v>331</v>
      </c>
      <c r="I701" t="str">
        <f>VLOOKUP(B701,товар!$A$1:$C$433,2,FALSE)</f>
        <v>Чипсы</v>
      </c>
      <c r="J701" s="20">
        <f t="shared" si="40"/>
        <v>273.72549019607845</v>
      </c>
      <c r="K701" s="21">
        <f t="shared" si="41"/>
        <v>1.1962750716332238E-2</v>
      </c>
      <c r="L701" t="str">
        <f>VLOOKUP(B701,товар!$A$1:$C$433,3,FALSE)</f>
        <v>Pringles</v>
      </c>
      <c r="M701" s="27">
        <f>VLOOKUP(H701,клиенты!$A$1:$G$435,5,0)</f>
        <v>44813</v>
      </c>
      <c r="N701">
        <f t="shared" si="42"/>
        <v>330</v>
      </c>
      <c r="O701" s="30">
        <f t="shared" ca="1" si="43"/>
        <v>24</v>
      </c>
      <c r="P701" t="str">
        <f>VLOOKUP(H701,клиенты!$A$2:$J$435,7,0)</f>
        <v>Узбекистан</v>
      </c>
    </row>
    <row r="702" spans="1:16" x14ac:dyDescent="0.2">
      <c r="A702">
        <v>701</v>
      </c>
      <c r="B702">
        <v>138</v>
      </c>
      <c r="C702">
        <v>427</v>
      </c>
      <c r="D702">
        <v>5</v>
      </c>
      <c r="E702">
        <v>2135</v>
      </c>
      <c r="F702" s="27">
        <v>45145</v>
      </c>
      <c r="G702" t="s">
        <v>12</v>
      </c>
      <c r="H702">
        <v>196</v>
      </c>
      <c r="I702" t="str">
        <f>VLOOKUP(B702,товар!$A$1:$C$433,2,FALSE)</f>
        <v>Сыр</v>
      </c>
      <c r="J702" s="20">
        <f t="shared" si="40"/>
        <v>262.63492063492066</v>
      </c>
      <c r="K702" s="21">
        <f t="shared" si="41"/>
        <v>0.62583101655989348</v>
      </c>
      <c r="L702" t="str">
        <f>VLOOKUP(B702,товар!$A$1:$C$433,3,FALSE)</f>
        <v>Сырная долина</v>
      </c>
      <c r="M702" s="27">
        <f>VLOOKUP(H702,клиенты!$A$1:$G$435,5,0)</f>
        <v>44835</v>
      </c>
      <c r="N702">
        <f t="shared" si="42"/>
        <v>310</v>
      </c>
      <c r="O702" s="30">
        <f t="shared" ca="1" si="43"/>
        <v>24</v>
      </c>
      <c r="P702" t="str">
        <f>VLOOKUP(H702,клиенты!$A$2:$J$435,7,0)</f>
        <v>Россия</v>
      </c>
    </row>
    <row r="703" spans="1:16" x14ac:dyDescent="0.2">
      <c r="A703">
        <v>702</v>
      </c>
      <c r="B703">
        <v>498</v>
      </c>
      <c r="C703">
        <v>169</v>
      </c>
      <c r="D703">
        <v>4</v>
      </c>
      <c r="E703">
        <v>676</v>
      </c>
      <c r="F703" s="27">
        <v>45129</v>
      </c>
      <c r="G703" t="s">
        <v>25</v>
      </c>
      <c r="H703">
        <v>36</v>
      </c>
      <c r="I703" t="str">
        <f>VLOOKUP(B703,товар!$A$1:$C$433,2,FALSE)</f>
        <v>Молоко</v>
      </c>
      <c r="J703" s="20">
        <f t="shared" si="40"/>
        <v>294.95238095238096</v>
      </c>
      <c r="K703" s="21">
        <f t="shared" si="41"/>
        <v>-0.42702615434291247</v>
      </c>
      <c r="L703" t="str">
        <f>VLOOKUP(B703,товар!$A$1:$C$433,3,FALSE)</f>
        <v>Домик в деревне</v>
      </c>
      <c r="M703" s="27">
        <f>VLOOKUP(H703,клиенты!$A$1:$G$435,5,0)</f>
        <v>44700</v>
      </c>
      <c r="N703">
        <f t="shared" si="42"/>
        <v>429</v>
      </c>
      <c r="O703" s="30">
        <f t="shared" ca="1" si="43"/>
        <v>28</v>
      </c>
      <c r="P703" t="str">
        <f>VLOOKUP(H703,клиенты!$A$2:$J$435,7,0)</f>
        <v>Россия</v>
      </c>
    </row>
    <row r="704" spans="1:16" x14ac:dyDescent="0.2">
      <c r="A704">
        <v>703</v>
      </c>
      <c r="B704">
        <v>46</v>
      </c>
      <c r="C704">
        <v>228</v>
      </c>
      <c r="D704">
        <v>5</v>
      </c>
      <c r="E704">
        <v>1140</v>
      </c>
      <c r="F704" s="27">
        <v>45017</v>
      </c>
      <c r="G704" t="s">
        <v>11</v>
      </c>
      <c r="H704">
        <v>272</v>
      </c>
      <c r="I704" t="str">
        <f>VLOOKUP(B704,товар!$A$1:$C$433,2,FALSE)</f>
        <v>Йогурт</v>
      </c>
      <c r="J704" s="20">
        <f t="shared" si="40"/>
        <v>263.25423728813558</v>
      </c>
      <c r="K704" s="21">
        <f t="shared" si="41"/>
        <v>-0.13391707442698941</v>
      </c>
      <c r="L704" t="str">
        <f>VLOOKUP(B704,товар!$A$1:$C$433,3,FALSE)</f>
        <v>Активиа</v>
      </c>
      <c r="M704" s="27">
        <f>VLOOKUP(H704,клиенты!$A$1:$G$435,5,0)</f>
        <v>44668</v>
      </c>
      <c r="N704">
        <f t="shared" si="42"/>
        <v>349</v>
      </c>
      <c r="O704" s="30">
        <f t="shared" ca="1" si="43"/>
        <v>29</v>
      </c>
      <c r="P704" t="str">
        <f>VLOOKUP(H704,клиенты!$A$2:$J$435,7,0)</f>
        <v>Таджикистан</v>
      </c>
    </row>
    <row r="705" spans="1:16" x14ac:dyDescent="0.2">
      <c r="A705">
        <v>704</v>
      </c>
      <c r="B705">
        <v>1</v>
      </c>
      <c r="C705">
        <v>322</v>
      </c>
      <c r="D705">
        <v>2</v>
      </c>
      <c r="E705">
        <v>644</v>
      </c>
      <c r="F705" s="27">
        <v>45422</v>
      </c>
      <c r="G705" t="s">
        <v>23</v>
      </c>
      <c r="H705">
        <v>22</v>
      </c>
      <c r="I705" t="str">
        <f>VLOOKUP(B705,товар!$A$1:$C$433,2,FALSE)</f>
        <v>Крупа</v>
      </c>
      <c r="J705" s="20">
        <f t="shared" si="40"/>
        <v>255.11627906976744</v>
      </c>
      <c r="K705" s="21">
        <f t="shared" si="41"/>
        <v>0.26216955332725611</v>
      </c>
      <c r="L705" t="str">
        <f>VLOOKUP(B705,товар!$A$1:$C$433,3,FALSE)</f>
        <v>Ярмарка</v>
      </c>
      <c r="M705" s="27">
        <f>VLOOKUP(H705,клиенты!$A$1:$G$435,5,0)</f>
        <v>44870</v>
      </c>
      <c r="N705">
        <f t="shared" si="42"/>
        <v>552</v>
      </c>
      <c r="O705" s="30">
        <f t="shared" ca="1" si="43"/>
        <v>23</v>
      </c>
      <c r="P705" t="str">
        <f>VLOOKUP(H705,клиенты!$A$2:$J$435,7,0)</f>
        <v>Беларусь</v>
      </c>
    </row>
    <row r="706" spans="1:16" x14ac:dyDescent="0.2">
      <c r="A706">
        <v>705</v>
      </c>
      <c r="B706">
        <v>478</v>
      </c>
      <c r="C706">
        <v>342</v>
      </c>
      <c r="D706">
        <v>3</v>
      </c>
      <c r="E706">
        <v>1026</v>
      </c>
      <c r="F706" s="27">
        <v>45037</v>
      </c>
      <c r="G706" t="s">
        <v>14</v>
      </c>
      <c r="H706">
        <v>360</v>
      </c>
      <c r="I706" t="str">
        <f>VLOOKUP(B706,товар!$A$1:$C$433,2,FALSE)</f>
        <v>Конфеты</v>
      </c>
      <c r="J706" s="20">
        <f t="shared" ref="J706:J769" si="44">AVERAGEIF($I$2:$I$1001,I706,$C$2:$C$1001)</f>
        <v>267.85483870967744</v>
      </c>
      <c r="K706" s="21">
        <f t="shared" ref="K706:K769" si="45">C706/J706-1</f>
        <v>0.27681098332028653</v>
      </c>
      <c r="L706" t="str">
        <f>VLOOKUP(B706,товар!$A$1:$C$433,3,FALSE)</f>
        <v>Рот Фронт</v>
      </c>
      <c r="M706" s="27">
        <f>VLOOKUP(H706,клиенты!$A$1:$G$435,5,0)</f>
        <v>44728</v>
      </c>
      <c r="N706">
        <f t="shared" ref="N706:N769" si="46">F706-M706</f>
        <v>309</v>
      </c>
      <c r="O706" s="30">
        <f t="shared" ref="O706:O769" ca="1" si="47">DATEDIF(M706,TODAY(),"m")</f>
        <v>27</v>
      </c>
      <c r="P706" t="str">
        <f>VLOOKUP(H706,клиенты!$A$2:$J$435,7,0)</f>
        <v>Беларусь</v>
      </c>
    </row>
    <row r="707" spans="1:16" x14ac:dyDescent="0.2">
      <c r="A707">
        <v>706</v>
      </c>
      <c r="B707">
        <v>444</v>
      </c>
      <c r="C707">
        <v>315</v>
      </c>
      <c r="D707">
        <v>4</v>
      </c>
      <c r="E707">
        <v>1260</v>
      </c>
      <c r="F707" s="27">
        <v>45041</v>
      </c>
      <c r="G707" t="s">
        <v>12</v>
      </c>
      <c r="H707">
        <v>414</v>
      </c>
      <c r="I707" t="str">
        <f>VLOOKUP(B707,товар!$A$1:$C$433,2,FALSE)</f>
        <v>Йогурт</v>
      </c>
      <c r="J707" s="20">
        <f t="shared" si="44"/>
        <v>263.25423728813558</v>
      </c>
      <c r="K707" s="21">
        <f t="shared" si="45"/>
        <v>0.19656193664692245</v>
      </c>
      <c r="L707" t="str">
        <f>VLOOKUP(B707,товар!$A$1:$C$433,3,FALSE)</f>
        <v>Эрманн</v>
      </c>
      <c r="M707" s="27">
        <f>VLOOKUP(H707,клиенты!$A$1:$G$435,5,0)</f>
        <v>44794</v>
      </c>
      <c r="N707">
        <f t="shared" si="46"/>
        <v>247</v>
      </c>
      <c r="O707" s="30">
        <f t="shared" ca="1" si="47"/>
        <v>25</v>
      </c>
      <c r="P707" t="str">
        <f>VLOOKUP(H707,клиенты!$A$2:$J$435,7,0)</f>
        <v>Беларусь</v>
      </c>
    </row>
    <row r="708" spans="1:16" x14ac:dyDescent="0.2">
      <c r="A708">
        <v>707</v>
      </c>
      <c r="B708">
        <v>110</v>
      </c>
      <c r="C708">
        <v>473</v>
      </c>
      <c r="D708">
        <v>2</v>
      </c>
      <c r="E708">
        <v>946</v>
      </c>
      <c r="F708" s="27">
        <v>45373</v>
      </c>
      <c r="G708" t="s">
        <v>25</v>
      </c>
      <c r="H708">
        <v>152</v>
      </c>
      <c r="I708" t="str">
        <f>VLOOKUP(B708,товар!$A$1:$C$433,2,FALSE)</f>
        <v>Макароны</v>
      </c>
      <c r="J708" s="20">
        <f t="shared" si="44"/>
        <v>265.47674418604652</v>
      </c>
      <c r="K708" s="21">
        <f t="shared" si="45"/>
        <v>0.78170031974070331</v>
      </c>
      <c r="L708" t="str">
        <f>VLOOKUP(B708,товар!$A$1:$C$433,3,FALSE)</f>
        <v>Паста Зара</v>
      </c>
      <c r="M708" s="27">
        <f>VLOOKUP(H708,клиенты!$A$1:$G$435,5,0)</f>
        <v>44791</v>
      </c>
      <c r="N708">
        <f t="shared" si="46"/>
        <v>582</v>
      </c>
      <c r="O708" s="30">
        <f t="shared" ca="1" si="47"/>
        <v>25</v>
      </c>
      <c r="P708" t="str">
        <f>VLOOKUP(H708,клиенты!$A$2:$J$435,7,0)</f>
        <v>Беларусь</v>
      </c>
    </row>
    <row r="709" spans="1:16" x14ac:dyDescent="0.2">
      <c r="A709">
        <v>708</v>
      </c>
      <c r="B709">
        <v>191</v>
      </c>
      <c r="C709">
        <v>248</v>
      </c>
      <c r="D709">
        <v>2</v>
      </c>
      <c r="E709">
        <v>496</v>
      </c>
      <c r="F709" s="27">
        <v>45148</v>
      </c>
      <c r="G709" t="s">
        <v>19</v>
      </c>
      <c r="H709">
        <v>177</v>
      </c>
      <c r="I709" t="str">
        <f>VLOOKUP(B709,товар!$A$1:$C$433,2,FALSE)</f>
        <v>Колбаса</v>
      </c>
      <c r="J709" s="20">
        <f t="shared" si="44"/>
        <v>286.92307692307691</v>
      </c>
      <c r="K709" s="21">
        <f t="shared" si="45"/>
        <v>-0.13565683646112592</v>
      </c>
      <c r="L709" t="str">
        <f>VLOOKUP(B709,товар!$A$1:$C$433,3,FALSE)</f>
        <v>Окраина</v>
      </c>
      <c r="M709" s="27">
        <f>VLOOKUP(H709,клиенты!$A$1:$G$435,5,0)</f>
        <v>44857</v>
      </c>
      <c r="N709">
        <f t="shared" si="46"/>
        <v>291</v>
      </c>
      <c r="O709" s="30">
        <f t="shared" ca="1" si="47"/>
        <v>23</v>
      </c>
      <c r="P709" t="str">
        <f>VLOOKUP(H709,клиенты!$A$2:$J$435,7,0)</f>
        <v>Таджикистан</v>
      </c>
    </row>
    <row r="710" spans="1:16" x14ac:dyDescent="0.2">
      <c r="A710">
        <v>709</v>
      </c>
      <c r="B710">
        <v>198</v>
      </c>
      <c r="C710">
        <v>335</v>
      </c>
      <c r="D710">
        <v>3</v>
      </c>
      <c r="E710">
        <v>1005</v>
      </c>
      <c r="F710" s="27">
        <v>45164</v>
      </c>
      <c r="G710" t="s">
        <v>18</v>
      </c>
      <c r="H710">
        <v>111</v>
      </c>
      <c r="I710" t="str">
        <f>VLOOKUP(B710,товар!$A$1:$C$433,2,FALSE)</f>
        <v>Мясо</v>
      </c>
      <c r="J710" s="20">
        <f t="shared" si="44"/>
        <v>271.74545454545455</v>
      </c>
      <c r="K710" s="21">
        <f t="shared" si="45"/>
        <v>0.23277131004951146</v>
      </c>
      <c r="L710" t="str">
        <f>VLOOKUP(B710,товар!$A$1:$C$433,3,FALSE)</f>
        <v>Мираторг</v>
      </c>
      <c r="M710" s="27">
        <f>VLOOKUP(H710,клиенты!$A$1:$G$435,5,0)</f>
        <v>44804</v>
      </c>
      <c r="N710">
        <f t="shared" si="46"/>
        <v>360</v>
      </c>
      <c r="O710" s="30">
        <f t="shared" ca="1" si="47"/>
        <v>25</v>
      </c>
      <c r="P710" t="str">
        <f>VLOOKUP(H710,клиенты!$A$2:$J$435,7,0)</f>
        <v>Узбекистан</v>
      </c>
    </row>
    <row r="711" spans="1:16" x14ac:dyDescent="0.2">
      <c r="A711">
        <v>710</v>
      </c>
      <c r="B711">
        <v>93</v>
      </c>
      <c r="C711">
        <v>343</v>
      </c>
      <c r="D711">
        <v>3</v>
      </c>
      <c r="E711">
        <v>1029</v>
      </c>
      <c r="F711" s="27">
        <v>44930</v>
      </c>
      <c r="G711" t="s">
        <v>26</v>
      </c>
      <c r="H711">
        <v>281</v>
      </c>
      <c r="I711" t="str">
        <f>VLOOKUP(B711,товар!$A$1:$C$433,2,FALSE)</f>
        <v>Чай</v>
      </c>
      <c r="J711" s="20">
        <f t="shared" si="44"/>
        <v>271.18181818181819</v>
      </c>
      <c r="K711" s="21">
        <f t="shared" si="45"/>
        <v>0.26483405967147156</v>
      </c>
      <c r="L711" t="str">
        <f>VLOOKUP(B711,товар!$A$1:$C$433,3,FALSE)</f>
        <v>Greenfield</v>
      </c>
      <c r="M711" s="27">
        <f>VLOOKUP(H711,клиенты!$A$1:$G$435,5,0)</f>
        <v>44711</v>
      </c>
      <c r="N711">
        <f t="shared" si="46"/>
        <v>219</v>
      </c>
      <c r="O711" s="30">
        <f t="shared" ca="1" si="47"/>
        <v>28</v>
      </c>
      <c r="P711" t="str">
        <f>VLOOKUP(H711,клиенты!$A$2:$J$435,7,0)</f>
        <v>Узбекистан</v>
      </c>
    </row>
    <row r="712" spans="1:16" x14ac:dyDescent="0.2">
      <c r="A712">
        <v>711</v>
      </c>
      <c r="B712">
        <v>385</v>
      </c>
      <c r="C712">
        <v>309</v>
      </c>
      <c r="D712">
        <v>1</v>
      </c>
      <c r="E712">
        <v>309</v>
      </c>
      <c r="F712" s="27">
        <v>45100</v>
      </c>
      <c r="G712" t="s">
        <v>14</v>
      </c>
      <c r="H712">
        <v>177</v>
      </c>
      <c r="I712" t="str">
        <f>VLOOKUP(B712,товар!$A$1:$C$433,2,FALSE)</f>
        <v>Макароны</v>
      </c>
      <c r="J712" s="20">
        <f t="shared" si="44"/>
        <v>265.47674418604652</v>
      </c>
      <c r="K712" s="21">
        <f t="shared" si="45"/>
        <v>0.16394376067627348</v>
      </c>
      <c r="L712" t="str">
        <f>VLOOKUP(B712,товар!$A$1:$C$433,3,FALSE)</f>
        <v>Макфа</v>
      </c>
      <c r="M712" s="27">
        <f>VLOOKUP(H712,клиенты!$A$1:$G$435,5,0)</f>
        <v>44857</v>
      </c>
      <c r="N712">
        <f t="shared" si="46"/>
        <v>243</v>
      </c>
      <c r="O712" s="30">
        <f t="shared" ca="1" si="47"/>
        <v>23</v>
      </c>
      <c r="P712" t="str">
        <f>VLOOKUP(H712,клиенты!$A$2:$J$435,7,0)</f>
        <v>Таджикистан</v>
      </c>
    </row>
    <row r="713" spans="1:16" x14ac:dyDescent="0.2">
      <c r="A713">
        <v>712</v>
      </c>
      <c r="B713">
        <v>456</v>
      </c>
      <c r="C713">
        <v>196</v>
      </c>
      <c r="D713">
        <v>4</v>
      </c>
      <c r="E713">
        <v>784</v>
      </c>
      <c r="F713" s="27">
        <v>45006</v>
      </c>
      <c r="G713" t="s">
        <v>12</v>
      </c>
      <c r="H713">
        <v>446</v>
      </c>
      <c r="I713" t="str">
        <f>VLOOKUP(B713,товар!$A$1:$C$433,2,FALSE)</f>
        <v>Колбаса</v>
      </c>
      <c r="J713" s="20">
        <f t="shared" si="44"/>
        <v>286.92307692307691</v>
      </c>
      <c r="K713" s="21">
        <f t="shared" si="45"/>
        <v>-0.31689008042895439</v>
      </c>
      <c r="L713" t="str">
        <f>VLOOKUP(B713,товар!$A$1:$C$433,3,FALSE)</f>
        <v>Окраина</v>
      </c>
      <c r="M713" s="27">
        <f>VLOOKUP(H713,клиенты!$A$1:$G$435,5,0)</f>
        <v>44671</v>
      </c>
      <c r="N713">
        <f t="shared" si="46"/>
        <v>335</v>
      </c>
      <c r="O713" s="30">
        <f t="shared" ca="1" si="47"/>
        <v>29</v>
      </c>
      <c r="P713" t="str">
        <f>VLOOKUP(H713,клиенты!$A$2:$J$435,7,0)</f>
        <v>Таджикистан</v>
      </c>
    </row>
    <row r="714" spans="1:16" x14ac:dyDescent="0.2">
      <c r="A714">
        <v>713</v>
      </c>
      <c r="B714">
        <v>147</v>
      </c>
      <c r="C714">
        <v>258</v>
      </c>
      <c r="D714">
        <v>5</v>
      </c>
      <c r="E714">
        <v>1290</v>
      </c>
      <c r="F714" s="27">
        <v>45356</v>
      </c>
      <c r="G714" t="s">
        <v>11</v>
      </c>
      <c r="H714">
        <v>202</v>
      </c>
      <c r="I714" t="str">
        <f>VLOOKUP(B714,товар!$A$1:$C$433,2,FALSE)</f>
        <v>Конфеты</v>
      </c>
      <c r="J714" s="20">
        <f t="shared" si="44"/>
        <v>267.85483870967744</v>
      </c>
      <c r="K714" s="21">
        <f t="shared" si="45"/>
        <v>-3.6791714337327752E-2</v>
      </c>
      <c r="L714" t="str">
        <f>VLOOKUP(B714,товар!$A$1:$C$433,3,FALSE)</f>
        <v>Бабаевский</v>
      </c>
      <c r="M714" s="27">
        <f>VLOOKUP(H714,клиенты!$A$1:$G$435,5,0)</f>
        <v>44766</v>
      </c>
      <c r="N714">
        <f t="shared" si="46"/>
        <v>590</v>
      </c>
      <c r="O714" s="30">
        <f t="shared" ca="1" si="47"/>
        <v>26</v>
      </c>
      <c r="P714" t="str">
        <f>VLOOKUP(H714,клиенты!$A$2:$J$435,7,0)</f>
        <v>Беларусь</v>
      </c>
    </row>
    <row r="715" spans="1:16" x14ac:dyDescent="0.2">
      <c r="A715">
        <v>714</v>
      </c>
      <c r="B715">
        <v>47</v>
      </c>
      <c r="C715">
        <v>496</v>
      </c>
      <c r="D715">
        <v>2</v>
      </c>
      <c r="E715">
        <v>992</v>
      </c>
      <c r="F715" s="27">
        <v>45196</v>
      </c>
      <c r="G715" t="s">
        <v>10</v>
      </c>
      <c r="H715">
        <v>140</v>
      </c>
      <c r="I715" t="str">
        <f>VLOOKUP(B715,товар!$A$1:$C$433,2,FALSE)</f>
        <v>Мясо</v>
      </c>
      <c r="J715" s="20">
        <f t="shared" si="44"/>
        <v>271.74545454545455</v>
      </c>
      <c r="K715" s="21">
        <f t="shared" si="45"/>
        <v>0.82523752174494835</v>
      </c>
      <c r="L715" t="str">
        <f>VLOOKUP(B715,товар!$A$1:$C$433,3,FALSE)</f>
        <v>Снежана</v>
      </c>
      <c r="M715" s="27">
        <f>VLOOKUP(H715,клиенты!$A$1:$G$435,5,0)</f>
        <v>44627</v>
      </c>
      <c r="N715">
        <f t="shared" si="46"/>
        <v>569</v>
      </c>
      <c r="O715" s="30">
        <f t="shared" ca="1" si="47"/>
        <v>30</v>
      </c>
      <c r="P715" t="str">
        <f>VLOOKUP(H715,клиенты!$A$2:$J$435,7,0)</f>
        <v>Россия</v>
      </c>
    </row>
    <row r="716" spans="1:16" x14ac:dyDescent="0.2">
      <c r="A716">
        <v>715</v>
      </c>
      <c r="B716">
        <v>369</v>
      </c>
      <c r="C716">
        <v>202</v>
      </c>
      <c r="D716">
        <v>5</v>
      </c>
      <c r="E716">
        <v>1010</v>
      </c>
      <c r="F716" s="27">
        <v>45100</v>
      </c>
      <c r="G716" t="s">
        <v>21</v>
      </c>
      <c r="H716">
        <v>321</v>
      </c>
      <c r="I716" t="str">
        <f>VLOOKUP(B716,товар!$A$1:$C$433,2,FALSE)</f>
        <v>Молоко</v>
      </c>
      <c r="J716" s="20">
        <f t="shared" si="44"/>
        <v>294.95238095238096</v>
      </c>
      <c r="K716" s="21">
        <f t="shared" si="45"/>
        <v>-0.31514368743945753</v>
      </c>
      <c r="L716" t="str">
        <f>VLOOKUP(B716,товар!$A$1:$C$433,3,FALSE)</f>
        <v>Домик в деревне</v>
      </c>
      <c r="M716" s="27">
        <f>VLOOKUP(H716,клиенты!$A$1:$G$435,5,0)</f>
        <v>44756</v>
      </c>
      <c r="N716">
        <f t="shared" si="46"/>
        <v>344</v>
      </c>
      <c r="O716" s="30">
        <f t="shared" ca="1" si="47"/>
        <v>26</v>
      </c>
      <c r="P716" t="str">
        <f>VLOOKUP(H716,клиенты!$A$2:$J$435,7,0)</f>
        <v>Таджикистан</v>
      </c>
    </row>
    <row r="717" spans="1:16" x14ac:dyDescent="0.2">
      <c r="A717">
        <v>716</v>
      </c>
      <c r="B717">
        <v>296</v>
      </c>
      <c r="C717">
        <v>155</v>
      </c>
      <c r="D717">
        <v>1</v>
      </c>
      <c r="E717">
        <v>155</v>
      </c>
      <c r="F717" s="27">
        <v>45349</v>
      </c>
      <c r="G717" t="s">
        <v>26</v>
      </c>
      <c r="H717">
        <v>188</v>
      </c>
      <c r="I717" t="str">
        <f>VLOOKUP(B717,товар!$A$1:$C$433,2,FALSE)</f>
        <v>Крупа</v>
      </c>
      <c r="J717" s="20">
        <f t="shared" si="44"/>
        <v>255.11627906976744</v>
      </c>
      <c r="K717" s="21">
        <f t="shared" si="45"/>
        <v>-0.39243391066545119</v>
      </c>
      <c r="L717" t="str">
        <f>VLOOKUP(B717,товар!$A$1:$C$433,3,FALSE)</f>
        <v>Мистраль</v>
      </c>
      <c r="M717" s="27">
        <f>VLOOKUP(H717,клиенты!$A$1:$G$435,5,0)</f>
        <v>44801</v>
      </c>
      <c r="N717">
        <f t="shared" si="46"/>
        <v>548</v>
      </c>
      <c r="O717" s="30">
        <f t="shared" ca="1" si="47"/>
        <v>25</v>
      </c>
      <c r="P717" t="str">
        <f>VLOOKUP(H717,клиенты!$A$2:$J$435,7,0)</f>
        <v>Таджикистан</v>
      </c>
    </row>
    <row r="718" spans="1:16" x14ac:dyDescent="0.2">
      <c r="A718">
        <v>717</v>
      </c>
      <c r="B718">
        <v>448</v>
      </c>
      <c r="C718">
        <v>72</v>
      </c>
      <c r="D718">
        <v>5</v>
      </c>
      <c r="E718">
        <v>360</v>
      </c>
      <c r="F718" s="27">
        <v>45409</v>
      </c>
      <c r="G718" t="s">
        <v>18</v>
      </c>
      <c r="H718">
        <v>63</v>
      </c>
      <c r="I718" t="str">
        <f>VLOOKUP(B718,товар!$A$1:$C$433,2,FALSE)</f>
        <v>Йогурт</v>
      </c>
      <c r="J718" s="20">
        <f t="shared" si="44"/>
        <v>263.25423728813558</v>
      </c>
      <c r="K718" s="21">
        <f t="shared" si="45"/>
        <v>-0.72650012876641767</v>
      </c>
      <c r="L718" t="str">
        <f>VLOOKUP(B718,товар!$A$1:$C$433,3,FALSE)</f>
        <v>Ростагроэкспорт</v>
      </c>
      <c r="M718" s="27">
        <f>VLOOKUP(H718,клиенты!$A$1:$G$435,5,0)</f>
        <v>44684</v>
      </c>
      <c r="N718">
        <f t="shared" si="46"/>
        <v>725</v>
      </c>
      <c r="O718" s="30">
        <f t="shared" ca="1" si="47"/>
        <v>29</v>
      </c>
      <c r="P718" t="str">
        <f>VLOOKUP(H718,клиенты!$A$2:$J$435,7,0)</f>
        <v>Украина</v>
      </c>
    </row>
    <row r="719" spans="1:16" x14ac:dyDescent="0.2">
      <c r="A719">
        <v>718</v>
      </c>
      <c r="B719">
        <v>38</v>
      </c>
      <c r="C719">
        <v>191</v>
      </c>
      <c r="D719">
        <v>5</v>
      </c>
      <c r="E719">
        <v>955</v>
      </c>
      <c r="F719" s="27">
        <v>44992</v>
      </c>
      <c r="G719" t="s">
        <v>22</v>
      </c>
      <c r="H719">
        <v>25</v>
      </c>
      <c r="I719" t="str">
        <f>VLOOKUP(B719,товар!$A$1:$C$433,2,FALSE)</f>
        <v>Конфеты</v>
      </c>
      <c r="J719" s="20">
        <f t="shared" si="44"/>
        <v>267.85483870967744</v>
      </c>
      <c r="K719" s="21">
        <f t="shared" si="45"/>
        <v>-0.2869271993737581</v>
      </c>
      <c r="L719" t="str">
        <f>VLOOKUP(B719,товар!$A$1:$C$433,3,FALSE)</f>
        <v>Рот Фронт</v>
      </c>
      <c r="M719" s="27">
        <f>VLOOKUP(H719,клиенты!$A$1:$G$435,5,0)</f>
        <v>44582</v>
      </c>
      <c r="N719">
        <f t="shared" si="46"/>
        <v>410</v>
      </c>
      <c r="O719" s="30">
        <f t="shared" ca="1" si="47"/>
        <v>32</v>
      </c>
      <c r="P719" t="str">
        <f>VLOOKUP(H719,клиенты!$A$2:$J$435,7,0)</f>
        <v>Таджикистан</v>
      </c>
    </row>
    <row r="720" spans="1:16" x14ac:dyDescent="0.2">
      <c r="A720">
        <v>719</v>
      </c>
      <c r="B720">
        <v>272</v>
      </c>
      <c r="C720">
        <v>362</v>
      </c>
      <c r="D720">
        <v>2</v>
      </c>
      <c r="E720">
        <v>724</v>
      </c>
      <c r="F720" s="27">
        <v>45025</v>
      </c>
      <c r="G720" t="s">
        <v>26</v>
      </c>
      <c r="H720">
        <v>409</v>
      </c>
      <c r="I720" t="str">
        <f>VLOOKUP(B720,товар!$A$1:$C$433,2,FALSE)</f>
        <v>Крупа</v>
      </c>
      <c r="J720" s="20">
        <f t="shared" si="44"/>
        <v>255.11627906976744</v>
      </c>
      <c r="K720" s="21">
        <f t="shared" si="45"/>
        <v>0.41896080218778486</v>
      </c>
      <c r="L720" t="str">
        <f>VLOOKUP(B720,товар!$A$1:$C$433,3,FALSE)</f>
        <v>Ярмарка</v>
      </c>
      <c r="M720" s="27">
        <f>VLOOKUP(H720,клиенты!$A$1:$G$435,5,0)</f>
        <v>44869</v>
      </c>
      <c r="N720">
        <f t="shared" si="46"/>
        <v>156</v>
      </c>
      <c r="O720" s="30">
        <f t="shared" ca="1" si="47"/>
        <v>23</v>
      </c>
      <c r="P720" t="str">
        <f>VLOOKUP(H720,клиенты!$A$2:$J$435,7,0)</f>
        <v>Украина</v>
      </c>
    </row>
    <row r="721" spans="1:16" x14ac:dyDescent="0.2">
      <c r="A721">
        <v>720</v>
      </c>
      <c r="B721">
        <v>426</v>
      </c>
      <c r="C721">
        <v>394</v>
      </c>
      <c r="D721">
        <v>5</v>
      </c>
      <c r="E721">
        <v>1970</v>
      </c>
      <c r="F721" s="27">
        <v>45349</v>
      </c>
      <c r="G721" t="s">
        <v>23</v>
      </c>
      <c r="H721">
        <v>386</v>
      </c>
      <c r="I721" t="str">
        <f>VLOOKUP(B721,товар!$A$1:$C$433,2,FALSE)</f>
        <v>Печенье</v>
      </c>
      <c r="J721" s="20">
        <f t="shared" si="44"/>
        <v>283.468085106383</v>
      </c>
      <c r="K721" s="21">
        <f t="shared" si="45"/>
        <v>0.38992719357502059</v>
      </c>
      <c r="L721" t="str">
        <f>VLOOKUP(B721,товар!$A$1:$C$433,3,FALSE)</f>
        <v>Посиделкино</v>
      </c>
      <c r="M721" s="27">
        <f>VLOOKUP(H721,клиенты!$A$1:$G$435,5,0)</f>
        <v>44734</v>
      </c>
      <c r="N721">
        <f t="shared" si="46"/>
        <v>615</v>
      </c>
      <c r="O721" s="30">
        <f t="shared" ca="1" si="47"/>
        <v>27</v>
      </c>
      <c r="P721" t="str">
        <f>VLOOKUP(H721,клиенты!$A$2:$J$435,7,0)</f>
        <v>Узбекистан</v>
      </c>
    </row>
    <row r="722" spans="1:16" x14ac:dyDescent="0.2">
      <c r="A722">
        <v>721</v>
      </c>
      <c r="B722">
        <v>378</v>
      </c>
      <c r="C722">
        <v>203</v>
      </c>
      <c r="D722">
        <v>4</v>
      </c>
      <c r="E722">
        <v>812</v>
      </c>
      <c r="F722" s="27">
        <v>45244</v>
      </c>
      <c r="G722" t="s">
        <v>16</v>
      </c>
      <c r="H722">
        <v>238</v>
      </c>
      <c r="I722" t="str">
        <f>VLOOKUP(B722,товар!$A$1:$C$433,2,FALSE)</f>
        <v>Сок</v>
      </c>
      <c r="J722" s="20">
        <f t="shared" si="44"/>
        <v>268.60344827586209</v>
      </c>
      <c r="K722" s="21">
        <f t="shared" si="45"/>
        <v>-0.24423903973297389</v>
      </c>
      <c r="L722" t="str">
        <f>VLOOKUP(B722,товар!$A$1:$C$433,3,FALSE)</f>
        <v>Фруктовый сад</v>
      </c>
      <c r="M722" s="27">
        <f>VLOOKUP(H722,клиенты!$A$1:$G$435,5,0)</f>
        <v>44909</v>
      </c>
      <c r="N722">
        <f t="shared" si="46"/>
        <v>335</v>
      </c>
      <c r="O722" s="30">
        <f t="shared" ca="1" si="47"/>
        <v>21</v>
      </c>
      <c r="P722" t="str">
        <f>VLOOKUP(H722,клиенты!$A$2:$J$435,7,0)</f>
        <v>Украина</v>
      </c>
    </row>
    <row r="723" spans="1:16" x14ac:dyDescent="0.2">
      <c r="A723">
        <v>722</v>
      </c>
      <c r="B723">
        <v>134</v>
      </c>
      <c r="C723">
        <v>450</v>
      </c>
      <c r="D723">
        <v>5</v>
      </c>
      <c r="E723">
        <v>2250</v>
      </c>
      <c r="F723" s="27">
        <v>45061</v>
      </c>
      <c r="G723" t="s">
        <v>8</v>
      </c>
      <c r="H723">
        <v>480</v>
      </c>
      <c r="I723" t="str">
        <f>VLOOKUP(B723,товар!$A$1:$C$433,2,FALSE)</f>
        <v>Рыба</v>
      </c>
      <c r="J723" s="20">
        <f t="shared" si="44"/>
        <v>258.5128205128205</v>
      </c>
      <c r="K723" s="21">
        <f t="shared" si="45"/>
        <v>0.74072604641936124</v>
      </c>
      <c r="L723" t="str">
        <f>VLOOKUP(B723,товар!$A$1:$C$433,3,FALSE)</f>
        <v>Меридиан</v>
      </c>
      <c r="M723" s="27">
        <f>VLOOKUP(H723,клиенты!$A$1:$G$435,5,0)</f>
        <v>44568</v>
      </c>
      <c r="N723">
        <f t="shared" si="46"/>
        <v>493</v>
      </c>
      <c r="O723" s="30">
        <f t="shared" ca="1" si="47"/>
        <v>32</v>
      </c>
      <c r="P723" t="str">
        <f>VLOOKUP(H723,клиенты!$A$2:$J$435,7,0)</f>
        <v>Узбекистан</v>
      </c>
    </row>
    <row r="724" spans="1:16" x14ac:dyDescent="0.2">
      <c r="A724">
        <v>723</v>
      </c>
      <c r="B724">
        <v>485</v>
      </c>
      <c r="C724">
        <v>323</v>
      </c>
      <c r="D724">
        <v>1</v>
      </c>
      <c r="E724">
        <v>323</v>
      </c>
      <c r="F724" s="27">
        <v>45144</v>
      </c>
      <c r="G724" t="s">
        <v>25</v>
      </c>
      <c r="H724">
        <v>157</v>
      </c>
      <c r="I724" t="str">
        <f>VLOOKUP(B724,товар!$A$1:$C$433,2,FALSE)</f>
        <v>Макароны</v>
      </c>
      <c r="J724" s="20">
        <f t="shared" si="44"/>
        <v>265.47674418604652</v>
      </c>
      <c r="K724" s="21">
        <f t="shared" si="45"/>
        <v>0.2166790766939688</v>
      </c>
      <c r="L724" t="str">
        <f>VLOOKUP(B724,товар!$A$1:$C$433,3,FALSE)</f>
        <v>Борилла</v>
      </c>
      <c r="M724" s="27">
        <f>VLOOKUP(H724,клиенты!$A$1:$G$435,5,0)</f>
        <v>44783</v>
      </c>
      <c r="N724">
        <f t="shared" si="46"/>
        <v>361</v>
      </c>
      <c r="O724" s="30">
        <f t="shared" ca="1" si="47"/>
        <v>25</v>
      </c>
      <c r="P724" t="str">
        <f>VLOOKUP(H724,клиенты!$A$2:$J$435,7,0)</f>
        <v>Россия</v>
      </c>
    </row>
    <row r="725" spans="1:16" x14ac:dyDescent="0.2">
      <c r="A725">
        <v>724</v>
      </c>
      <c r="B725">
        <v>400</v>
      </c>
      <c r="C725">
        <v>358</v>
      </c>
      <c r="D725">
        <v>4</v>
      </c>
      <c r="E725">
        <v>1432</v>
      </c>
      <c r="F725" s="27">
        <v>45103</v>
      </c>
      <c r="G725" t="s">
        <v>10</v>
      </c>
      <c r="H725">
        <v>9</v>
      </c>
      <c r="I725" t="str">
        <f>VLOOKUP(B725,товар!$A$1:$C$433,2,FALSE)</f>
        <v>Молоко</v>
      </c>
      <c r="J725" s="20">
        <f t="shared" si="44"/>
        <v>294.95238095238096</v>
      </c>
      <c r="K725" s="21">
        <f t="shared" si="45"/>
        <v>0.21375524701323867</v>
      </c>
      <c r="L725" t="str">
        <f>VLOOKUP(B725,товар!$A$1:$C$433,3,FALSE)</f>
        <v>Беллакт</v>
      </c>
      <c r="M725" s="27">
        <f>VLOOKUP(H725,клиенты!$A$1:$G$435,5,0)</f>
        <v>44900</v>
      </c>
      <c r="N725">
        <f t="shared" si="46"/>
        <v>203</v>
      </c>
      <c r="O725" s="30">
        <f t="shared" ca="1" si="47"/>
        <v>22</v>
      </c>
      <c r="P725" t="str">
        <f>VLOOKUP(H725,клиенты!$A$2:$J$435,7,0)</f>
        <v>Таджикистан</v>
      </c>
    </row>
    <row r="726" spans="1:16" x14ac:dyDescent="0.2">
      <c r="A726">
        <v>725</v>
      </c>
      <c r="B726">
        <v>28</v>
      </c>
      <c r="C726">
        <v>459</v>
      </c>
      <c r="D726">
        <v>1</v>
      </c>
      <c r="E726">
        <v>459</v>
      </c>
      <c r="F726" s="27">
        <v>45377</v>
      </c>
      <c r="G726" t="s">
        <v>8</v>
      </c>
      <c r="H726">
        <v>63</v>
      </c>
      <c r="I726" t="str">
        <f>VLOOKUP(B726,товар!$A$1:$C$433,2,FALSE)</f>
        <v>Крупа</v>
      </c>
      <c r="J726" s="20">
        <f t="shared" si="44"/>
        <v>255.11627906976744</v>
      </c>
      <c r="K726" s="21">
        <f t="shared" si="45"/>
        <v>0.79917958067456696</v>
      </c>
      <c r="L726" t="str">
        <f>VLOOKUP(B726,товар!$A$1:$C$433,3,FALSE)</f>
        <v>Националь</v>
      </c>
      <c r="M726" s="27">
        <f>VLOOKUP(H726,клиенты!$A$1:$G$435,5,0)</f>
        <v>44684</v>
      </c>
      <c r="N726">
        <f t="shared" si="46"/>
        <v>693</v>
      </c>
      <c r="O726" s="30">
        <f t="shared" ca="1" si="47"/>
        <v>29</v>
      </c>
      <c r="P726" t="str">
        <f>VLOOKUP(H726,клиенты!$A$2:$J$435,7,0)</f>
        <v>Украина</v>
      </c>
    </row>
    <row r="727" spans="1:16" x14ac:dyDescent="0.2">
      <c r="A727">
        <v>726</v>
      </c>
      <c r="B727">
        <v>195</v>
      </c>
      <c r="C727">
        <v>497</v>
      </c>
      <c r="D727">
        <v>5</v>
      </c>
      <c r="E727">
        <v>2485</v>
      </c>
      <c r="F727" s="27">
        <v>45136</v>
      </c>
      <c r="G727" t="s">
        <v>24</v>
      </c>
      <c r="H727">
        <v>105</v>
      </c>
      <c r="I727" t="str">
        <f>VLOOKUP(B727,товар!$A$1:$C$433,2,FALSE)</f>
        <v>Хлеб</v>
      </c>
      <c r="J727" s="20">
        <f t="shared" si="44"/>
        <v>300.31818181818181</v>
      </c>
      <c r="K727" s="21">
        <f t="shared" si="45"/>
        <v>0.65491145754502811</v>
      </c>
      <c r="L727" t="str">
        <f>VLOOKUP(B727,товар!$A$1:$C$433,3,FALSE)</f>
        <v>Каравай</v>
      </c>
      <c r="M727" s="27">
        <f>VLOOKUP(H727,клиенты!$A$1:$G$435,5,0)</f>
        <v>44918</v>
      </c>
      <c r="N727">
        <f t="shared" si="46"/>
        <v>218</v>
      </c>
      <c r="O727" s="30">
        <f t="shared" ca="1" si="47"/>
        <v>21</v>
      </c>
      <c r="P727" t="str">
        <f>VLOOKUP(H727,клиенты!$A$2:$J$435,7,0)</f>
        <v>Узбекистан</v>
      </c>
    </row>
    <row r="728" spans="1:16" x14ac:dyDescent="0.2">
      <c r="A728">
        <v>727</v>
      </c>
      <c r="B728">
        <v>398</v>
      </c>
      <c r="C728">
        <v>361</v>
      </c>
      <c r="D728">
        <v>1</v>
      </c>
      <c r="E728">
        <v>361</v>
      </c>
      <c r="F728" s="27">
        <v>45336</v>
      </c>
      <c r="G728" t="s">
        <v>15</v>
      </c>
      <c r="H728">
        <v>40</v>
      </c>
      <c r="I728" t="str">
        <f>VLOOKUP(B728,товар!$A$1:$C$433,2,FALSE)</f>
        <v>Сок</v>
      </c>
      <c r="J728" s="20">
        <f t="shared" si="44"/>
        <v>268.60344827586209</v>
      </c>
      <c r="K728" s="21">
        <f t="shared" si="45"/>
        <v>0.34398870274086901</v>
      </c>
      <c r="L728" t="str">
        <f>VLOOKUP(B728,товар!$A$1:$C$433,3,FALSE)</f>
        <v>Фруктовый сад</v>
      </c>
      <c r="M728" s="27">
        <f>VLOOKUP(H728,клиенты!$A$1:$G$435,5,0)</f>
        <v>44855</v>
      </c>
      <c r="N728">
        <f t="shared" si="46"/>
        <v>481</v>
      </c>
      <c r="O728" s="30">
        <f t="shared" ca="1" si="47"/>
        <v>23</v>
      </c>
      <c r="P728" t="str">
        <f>VLOOKUP(H728,клиенты!$A$2:$J$435,7,0)</f>
        <v>Россия</v>
      </c>
    </row>
    <row r="729" spans="1:16" x14ac:dyDescent="0.2">
      <c r="A729">
        <v>728</v>
      </c>
      <c r="B729">
        <v>77</v>
      </c>
      <c r="C729">
        <v>160</v>
      </c>
      <c r="D729">
        <v>2</v>
      </c>
      <c r="E729">
        <v>320</v>
      </c>
      <c r="F729" s="27">
        <v>45222</v>
      </c>
      <c r="G729" t="s">
        <v>19</v>
      </c>
      <c r="H729">
        <v>260</v>
      </c>
      <c r="I729" t="str">
        <f>VLOOKUP(B729,товар!$A$1:$C$433,2,FALSE)</f>
        <v>Макароны</v>
      </c>
      <c r="J729" s="20">
        <f t="shared" si="44"/>
        <v>265.47674418604652</v>
      </c>
      <c r="K729" s="21">
        <f t="shared" si="45"/>
        <v>-0.39731067408348297</v>
      </c>
      <c r="L729" t="str">
        <f>VLOOKUP(B729,товар!$A$1:$C$433,3,FALSE)</f>
        <v>Паста Зара</v>
      </c>
      <c r="M729" s="27">
        <f>VLOOKUP(H729,клиенты!$A$1:$G$435,5,0)</f>
        <v>44729</v>
      </c>
      <c r="N729">
        <f t="shared" si="46"/>
        <v>493</v>
      </c>
      <c r="O729" s="30">
        <f t="shared" ca="1" si="47"/>
        <v>27</v>
      </c>
      <c r="P729" t="str">
        <f>VLOOKUP(H729,клиенты!$A$2:$J$435,7,0)</f>
        <v>Украина</v>
      </c>
    </row>
    <row r="730" spans="1:16" x14ac:dyDescent="0.2">
      <c r="A730">
        <v>729</v>
      </c>
      <c r="B730">
        <v>128</v>
      </c>
      <c r="C730">
        <v>419</v>
      </c>
      <c r="D730">
        <v>5</v>
      </c>
      <c r="E730">
        <v>2095</v>
      </c>
      <c r="F730" s="27">
        <v>44943</v>
      </c>
      <c r="G730" t="s">
        <v>12</v>
      </c>
      <c r="H730">
        <v>220</v>
      </c>
      <c r="I730" t="str">
        <f>VLOOKUP(B730,товар!$A$1:$C$433,2,FALSE)</f>
        <v>Мясо</v>
      </c>
      <c r="J730" s="20">
        <f t="shared" si="44"/>
        <v>271.74545454545455</v>
      </c>
      <c r="K730" s="21">
        <f t="shared" si="45"/>
        <v>0.54188411615147869</v>
      </c>
      <c r="L730" t="str">
        <f>VLOOKUP(B730,товар!$A$1:$C$433,3,FALSE)</f>
        <v>Мираторг</v>
      </c>
      <c r="M730" s="27">
        <f>VLOOKUP(H730,клиенты!$A$1:$G$435,5,0)</f>
        <v>44570</v>
      </c>
      <c r="N730">
        <f t="shared" si="46"/>
        <v>373</v>
      </c>
      <c r="O730" s="30">
        <f t="shared" ca="1" si="47"/>
        <v>32</v>
      </c>
      <c r="P730" t="str">
        <f>VLOOKUP(H730,клиенты!$A$2:$J$435,7,0)</f>
        <v>Украина</v>
      </c>
    </row>
    <row r="731" spans="1:16" x14ac:dyDescent="0.2">
      <c r="A731">
        <v>730</v>
      </c>
      <c r="B731">
        <v>328</v>
      </c>
      <c r="C731">
        <v>429</v>
      </c>
      <c r="D731">
        <v>4</v>
      </c>
      <c r="E731">
        <v>1716</v>
      </c>
      <c r="F731" s="27">
        <v>45245</v>
      </c>
      <c r="G731" t="s">
        <v>15</v>
      </c>
      <c r="H731">
        <v>88</v>
      </c>
      <c r="I731" t="str">
        <f>VLOOKUP(B731,товар!$A$1:$C$433,2,FALSE)</f>
        <v>Чипсы</v>
      </c>
      <c r="J731" s="20">
        <f t="shared" si="44"/>
        <v>273.72549019607845</v>
      </c>
      <c r="K731" s="21">
        <f t="shared" si="45"/>
        <v>0.56726361031518602</v>
      </c>
      <c r="L731" t="str">
        <f>VLOOKUP(B731,товар!$A$1:$C$433,3,FALSE)</f>
        <v>Русская картошка</v>
      </c>
      <c r="M731" s="27">
        <f>VLOOKUP(H731,клиенты!$A$1:$G$435,5,0)</f>
        <v>44630</v>
      </c>
      <c r="N731">
        <f t="shared" si="46"/>
        <v>615</v>
      </c>
      <c r="O731" s="30">
        <f t="shared" ca="1" si="47"/>
        <v>30</v>
      </c>
      <c r="P731" t="str">
        <f>VLOOKUP(H731,клиенты!$A$2:$J$435,7,0)</f>
        <v>Украина</v>
      </c>
    </row>
    <row r="732" spans="1:16" x14ac:dyDescent="0.2">
      <c r="A732">
        <v>731</v>
      </c>
      <c r="B732">
        <v>455</v>
      </c>
      <c r="C732">
        <v>72</v>
      </c>
      <c r="D732">
        <v>2</v>
      </c>
      <c r="E732">
        <v>144</v>
      </c>
      <c r="F732" s="27">
        <v>45102</v>
      </c>
      <c r="G732" t="s">
        <v>13</v>
      </c>
      <c r="H732">
        <v>66</v>
      </c>
      <c r="I732" t="str">
        <f>VLOOKUP(B732,товар!$A$1:$C$433,2,FALSE)</f>
        <v>Соль</v>
      </c>
      <c r="J732" s="20">
        <f t="shared" si="44"/>
        <v>264.8679245283019</v>
      </c>
      <c r="K732" s="21">
        <f t="shared" si="45"/>
        <v>-0.72816640547086475</v>
      </c>
      <c r="L732" t="str">
        <f>VLOOKUP(B732,товар!$A$1:$C$433,3,FALSE)</f>
        <v>Славянская</v>
      </c>
      <c r="M732" s="27">
        <f>VLOOKUP(H732,клиенты!$A$1:$G$435,5,0)</f>
        <v>44777</v>
      </c>
      <c r="N732">
        <f t="shared" si="46"/>
        <v>325</v>
      </c>
      <c r="O732" s="30">
        <f t="shared" ca="1" si="47"/>
        <v>26</v>
      </c>
      <c r="P732" t="str">
        <f>VLOOKUP(H732,клиенты!$A$2:$J$435,7,0)</f>
        <v>Россия</v>
      </c>
    </row>
    <row r="733" spans="1:16" x14ac:dyDescent="0.2">
      <c r="A733">
        <v>732</v>
      </c>
      <c r="B733">
        <v>371</v>
      </c>
      <c r="C733">
        <v>97</v>
      </c>
      <c r="D733">
        <v>3</v>
      </c>
      <c r="E733">
        <v>291</v>
      </c>
      <c r="F733" s="27">
        <v>45134</v>
      </c>
      <c r="G733" t="s">
        <v>9</v>
      </c>
      <c r="H733">
        <v>15</v>
      </c>
      <c r="I733" t="str">
        <f>VLOOKUP(B733,товар!$A$1:$C$433,2,FALSE)</f>
        <v>Сахар</v>
      </c>
      <c r="J733" s="20">
        <f t="shared" si="44"/>
        <v>252.76271186440678</v>
      </c>
      <c r="K733" s="21">
        <f t="shared" si="45"/>
        <v>-0.6162408636759874</v>
      </c>
      <c r="L733" t="str">
        <f>VLOOKUP(B733,товар!$A$1:$C$433,3,FALSE)</f>
        <v>Русский сахар</v>
      </c>
      <c r="M733" s="27">
        <f>VLOOKUP(H733,клиенты!$A$1:$G$435,5,0)</f>
        <v>44711</v>
      </c>
      <c r="N733">
        <f t="shared" si="46"/>
        <v>423</v>
      </c>
      <c r="O733" s="30">
        <f t="shared" ca="1" si="47"/>
        <v>28</v>
      </c>
      <c r="P733" t="str">
        <f>VLOOKUP(H733,клиенты!$A$2:$J$435,7,0)</f>
        <v>Украина</v>
      </c>
    </row>
    <row r="734" spans="1:16" x14ac:dyDescent="0.2">
      <c r="A734">
        <v>733</v>
      </c>
      <c r="B734">
        <v>486</v>
      </c>
      <c r="C734">
        <v>57</v>
      </c>
      <c r="D734">
        <v>2</v>
      </c>
      <c r="E734">
        <v>114</v>
      </c>
      <c r="F734" s="27">
        <v>45198</v>
      </c>
      <c r="G734" t="s">
        <v>8</v>
      </c>
      <c r="H734">
        <v>485</v>
      </c>
      <c r="I734" t="str">
        <f>VLOOKUP(B734,товар!$A$1:$C$433,2,FALSE)</f>
        <v>Соль</v>
      </c>
      <c r="J734" s="20">
        <f t="shared" si="44"/>
        <v>264.8679245283019</v>
      </c>
      <c r="K734" s="21">
        <f t="shared" si="45"/>
        <v>-0.78479840433110137</v>
      </c>
      <c r="L734" t="str">
        <f>VLOOKUP(B734,товар!$A$1:$C$433,3,FALSE)</f>
        <v>Илецкая</v>
      </c>
      <c r="M734" s="27">
        <f>VLOOKUP(H734,клиенты!$A$1:$G$435,5,0)</f>
        <v>44723</v>
      </c>
      <c r="N734">
        <f t="shared" si="46"/>
        <v>475</v>
      </c>
      <c r="O734" s="30">
        <f t="shared" ca="1" si="47"/>
        <v>27</v>
      </c>
      <c r="P734" t="str">
        <f>VLOOKUP(H734,клиенты!$A$2:$J$435,7,0)</f>
        <v>Россия</v>
      </c>
    </row>
    <row r="735" spans="1:16" x14ac:dyDescent="0.2">
      <c r="A735">
        <v>734</v>
      </c>
      <c r="B735">
        <v>359</v>
      </c>
      <c r="C735">
        <v>126</v>
      </c>
      <c r="D735">
        <v>4</v>
      </c>
      <c r="E735">
        <v>504</v>
      </c>
      <c r="F735" s="27">
        <v>45065</v>
      </c>
      <c r="G735" t="s">
        <v>15</v>
      </c>
      <c r="H735">
        <v>394</v>
      </c>
      <c r="I735" t="str">
        <f>VLOOKUP(B735,товар!$A$1:$C$433,2,FALSE)</f>
        <v>Мясо</v>
      </c>
      <c r="J735" s="20">
        <f t="shared" si="44"/>
        <v>271.74545454545455</v>
      </c>
      <c r="K735" s="21">
        <f t="shared" si="45"/>
        <v>-0.53633079084704938</v>
      </c>
      <c r="L735" t="str">
        <f>VLOOKUP(B735,товар!$A$1:$C$433,3,FALSE)</f>
        <v>Мираторг</v>
      </c>
      <c r="M735" s="27">
        <f>VLOOKUP(H735,клиенты!$A$1:$G$435,5,0)</f>
        <v>44708</v>
      </c>
      <c r="N735">
        <f t="shared" si="46"/>
        <v>357</v>
      </c>
      <c r="O735" s="30">
        <f t="shared" ca="1" si="47"/>
        <v>28</v>
      </c>
      <c r="P735" t="str">
        <f>VLOOKUP(H735,клиенты!$A$2:$J$435,7,0)</f>
        <v>Россия</v>
      </c>
    </row>
    <row r="736" spans="1:16" x14ac:dyDescent="0.2">
      <c r="A736">
        <v>735</v>
      </c>
      <c r="B736">
        <v>267</v>
      </c>
      <c r="C736">
        <v>54</v>
      </c>
      <c r="D736">
        <v>2</v>
      </c>
      <c r="E736">
        <v>108</v>
      </c>
      <c r="F736" s="27">
        <v>45251</v>
      </c>
      <c r="G736" t="s">
        <v>23</v>
      </c>
      <c r="H736">
        <v>290</v>
      </c>
      <c r="I736" t="str">
        <f>VLOOKUP(B736,товар!$A$1:$C$433,2,FALSE)</f>
        <v>Овощи</v>
      </c>
      <c r="J736" s="20">
        <f t="shared" si="44"/>
        <v>250.48780487804879</v>
      </c>
      <c r="K736" s="21">
        <f t="shared" si="45"/>
        <v>-0.78442064264849076</v>
      </c>
      <c r="L736" t="str">
        <f>VLOOKUP(B736,товар!$A$1:$C$433,3,FALSE)</f>
        <v>Семко</v>
      </c>
      <c r="M736" s="27">
        <f>VLOOKUP(H736,клиенты!$A$1:$G$435,5,0)</f>
        <v>44777</v>
      </c>
      <c r="N736">
        <f t="shared" si="46"/>
        <v>474</v>
      </c>
      <c r="O736" s="30">
        <f t="shared" ca="1" si="47"/>
        <v>26</v>
      </c>
      <c r="P736" t="str">
        <f>VLOOKUP(H736,клиенты!$A$2:$J$435,7,0)</f>
        <v>Россия</v>
      </c>
    </row>
    <row r="737" spans="1:16" x14ac:dyDescent="0.2">
      <c r="A737">
        <v>736</v>
      </c>
      <c r="B737">
        <v>52</v>
      </c>
      <c r="C737">
        <v>150</v>
      </c>
      <c r="D737">
        <v>4</v>
      </c>
      <c r="E737">
        <v>600</v>
      </c>
      <c r="F737" s="27">
        <v>45303</v>
      </c>
      <c r="G737" t="s">
        <v>11</v>
      </c>
      <c r="H737">
        <v>279</v>
      </c>
      <c r="I737" t="str">
        <f>VLOOKUP(B737,товар!$A$1:$C$433,2,FALSE)</f>
        <v>Соль</v>
      </c>
      <c r="J737" s="20">
        <f t="shared" si="44"/>
        <v>264.8679245283019</v>
      </c>
      <c r="K737" s="21">
        <f t="shared" si="45"/>
        <v>-0.43368001139763501</v>
      </c>
      <c r="L737" t="str">
        <f>VLOOKUP(B737,товар!$A$1:$C$433,3,FALSE)</f>
        <v>Илецкая</v>
      </c>
      <c r="M737" s="27">
        <f>VLOOKUP(H737,клиенты!$A$1:$G$435,5,0)</f>
        <v>44786</v>
      </c>
      <c r="N737">
        <f t="shared" si="46"/>
        <v>517</v>
      </c>
      <c r="O737" s="30">
        <f t="shared" ca="1" si="47"/>
        <v>25</v>
      </c>
      <c r="P737" t="str">
        <f>VLOOKUP(H737,клиенты!$A$2:$J$435,7,0)</f>
        <v>Узбекистан</v>
      </c>
    </row>
    <row r="738" spans="1:16" x14ac:dyDescent="0.2">
      <c r="A738">
        <v>737</v>
      </c>
      <c r="B738">
        <v>187</v>
      </c>
      <c r="C738">
        <v>233</v>
      </c>
      <c r="D738">
        <v>4</v>
      </c>
      <c r="E738">
        <v>932</v>
      </c>
      <c r="F738" s="27">
        <v>45086</v>
      </c>
      <c r="G738" t="s">
        <v>17</v>
      </c>
      <c r="H738">
        <v>245</v>
      </c>
      <c r="I738" t="str">
        <f>VLOOKUP(B738,товар!$A$1:$C$433,2,FALSE)</f>
        <v>Макароны</v>
      </c>
      <c r="J738" s="20">
        <f t="shared" si="44"/>
        <v>265.47674418604652</v>
      </c>
      <c r="K738" s="21">
        <f t="shared" si="45"/>
        <v>-0.12233366913407206</v>
      </c>
      <c r="L738" t="str">
        <f>VLOOKUP(B738,товар!$A$1:$C$433,3,FALSE)</f>
        <v>Паста Зара</v>
      </c>
      <c r="M738" s="27">
        <f>VLOOKUP(H738,клиенты!$A$1:$G$435,5,0)</f>
        <v>44695</v>
      </c>
      <c r="N738">
        <f t="shared" si="46"/>
        <v>391</v>
      </c>
      <c r="O738" s="30">
        <f t="shared" ca="1" si="47"/>
        <v>28</v>
      </c>
      <c r="P738" t="str">
        <f>VLOOKUP(H738,клиенты!$A$2:$J$435,7,0)</f>
        <v>Узбекистан</v>
      </c>
    </row>
    <row r="739" spans="1:16" x14ac:dyDescent="0.2">
      <c r="A739">
        <v>738</v>
      </c>
      <c r="B739">
        <v>118</v>
      </c>
      <c r="C739">
        <v>156</v>
      </c>
      <c r="D739">
        <v>5</v>
      </c>
      <c r="E739">
        <v>780</v>
      </c>
      <c r="F739" s="27">
        <v>45303</v>
      </c>
      <c r="G739" t="s">
        <v>21</v>
      </c>
      <c r="H739">
        <v>261</v>
      </c>
      <c r="I739" t="str">
        <f>VLOOKUP(B739,товар!$A$1:$C$433,2,FALSE)</f>
        <v>Сахар</v>
      </c>
      <c r="J739" s="20">
        <f t="shared" si="44"/>
        <v>252.76271186440678</v>
      </c>
      <c r="K739" s="21">
        <f t="shared" si="45"/>
        <v>-0.38282035807684567</v>
      </c>
      <c r="L739" t="str">
        <f>VLOOKUP(B739,товар!$A$1:$C$433,3,FALSE)</f>
        <v>Продимекс</v>
      </c>
      <c r="M739" s="27">
        <f>VLOOKUP(H739,клиенты!$A$1:$G$435,5,0)</f>
        <v>44848</v>
      </c>
      <c r="N739">
        <f t="shared" si="46"/>
        <v>455</v>
      </c>
      <c r="O739" s="30">
        <f t="shared" ca="1" si="47"/>
        <v>23</v>
      </c>
      <c r="P739" t="str">
        <f>VLOOKUP(H739,клиенты!$A$2:$J$435,7,0)</f>
        <v>Россия</v>
      </c>
    </row>
    <row r="740" spans="1:16" x14ac:dyDescent="0.2">
      <c r="A740">
        <v>739</v>
      </c>
      <c r="B740">
        <v>218</v>
      </c>
      <c r="C740">
        <v>383</v>
      </c>
      <c r="D740">
        <v>2</v>
      </c>
      <c r="E740">
        <v>766</v>
      </c>
      <c r="F740" s="27">
        <v>45338</v>
      </c>
      <c r="G740" t="s">
        <v>9</v>
      </c>
      <c r="H740">
        <v>9</v>
      </c>
      <c r="I740" t="str">
        <f>VLOOKUP(B740,товар!$A$1:$C$433,2,FALSE)</f>
        <v>Колбаса</v>
      </c>
      <c r="J740" s="20">
        <f t="shared" si="44"/>
        <v>286.92307692307691</v>
      </c>
      <c r="K740" s="21">
        <f t="shared" si="45"/>
        <v>0.33485254691689015</v>
      </c>
      <c r="L740" t="str">
        <f>VLOOKUP(B740,товар!$A$1:$C$433,3,FALSE)</f>
        <v>Дымов</v>
      </c>
      <c r="M740" s="27">
        <f>VLOOKUP(H740,клиенты!$A$1:$G$435,5,0)</f>
        <v>44900</v>
      </c>
      <c r="N740">
        <f t="shared" si="46"/>
        <v>438</v>
      </c>
      <c r="O740" s="30">
        <f t="shared" ca="1" si="47"/>
        <v>22</v>
      </c>
      <c r="P740" t="str">
        <f>VLOOKUP(H740,клиенты!$A$2:$J$435,7,0)</f>
        <v>Таджикистан</v>
      </c>
    </row>
    <row r="741" spans="1:16" x14ac:dyDescent="0.2">
      <c r="A741">
        <v>740</v>
      </c>
      <c r="B741">
        <v>46</v>
      </c>
      <c r="C741">
        <v>370</v>
      </c>
      <c r="D741">
        <v>5</v>
      </c>
      <c r="E741">
        <v>1850</v>
      </c>
      <c r="F741" s="27">
        <v>45034</v>
      </c>
      <c r="G741" t="s">
        <v>25</v>
      </c>
      <c r="H741">
        <v>103</v>
      </c>
      <c r="I741" t="str">
        <f>VLOOKUP(B741,товар!$A$1:$C$433,2,FALSE)</f>
        <v>Йогурт</v>
      </c>
      <c r="J741" s="20">
        <f t="shared" si="44"/>
        <v>263.25423728813558</v>
      </c>
      <c r="K741" s="21">
        <f t="shared" si="45"/>
        <v>0.40548544939479791</v>
      </c>
      <c r="L741" t="str">
        <f>VLOOKUP(B741,товар!$A$1:$C$433,3,FALSE)</f>
        <v>Активиа</v>
      </c>
      <c r="M741" s="27">
        <f>VLOOKUP(H741,клиенты!$A$1:$G$435,5,0)</f>
        <v>44787</v>
      </c>
      <c r="N741">
        <f t="shared" si="46"/>
        <v>247</v>
      </c>
      <c r="O741" s="30">
        <f t="shared" ca="1" si="47"/>
        <v>25</v>
      </c>
      <c r="P741" t="str">
        <f>VLOOKUP(H741,клиенты!$A$2:$J$435,7,0)</f>
        <v>Узбекистан</v>
      </c>
    </row>
    <row r="742" spans="1:16" x14ac:dyDescent="0.2">
      <c r="A742">
        <v>741</v>
      </c>
      <c r="B742">
        <v>263</v>
      </c>
      <c r="C742">
        <v>173</v>
      </c>
      <c r="D742">
        <v>3</v>
      </c>
      <c r="E742">
        <v>519</v>
      </c>
      <c r="F742" s="27">
        <v>45390</v>
      </c>
      <c r="G742" t="s">
        <v>22</v>
      </c>
      <c r="H742">
        <v>142</v>
      </c>
      <c r="I742" t="str">
        <f>VLOOKUP(B742,товар!$A$1:$C$433,2,FALSE)</f>
        <v>Йогурт</v>
      </c>
      <c r="J742" s="20">
        <f t="shared" si="44"/>
        <v>263.25423728813558</v>
      </c>
      <c r="K742" s="21">
        <f t="shared" si="45"/>
        <v>-0.34284058717486476</v>
      </c>
      <c r="L742" t="str">
        <f>VLOOKUP(B742,товар!$A$1:$C$433,3,FALSE)</f>
        <v>Активиа</v>
      </c>
      <c r="M742" s="27">
        <f>VLOOKUP(H742,клиенты!$A$1:$G$435,5,0)</f>
        <v>44683</v>
      </c>
      <c r="N742">
        <f t="shared" si="46"/>
        <v>707</v>
      </c>
      <c r="O742" s="30">
        <f t="shared" ca="1" si="47"/>
        <v>29</v>
      </c>
      <c r="P742" t="str">
        <f>VLOOKUP(H742,клиенты!$A$2:$J$435,7,0)</f>
        <v>Россия</v>
      </c>
    </row>
    <row r="743" spans="1:16" x14ac:dyDescent="0.2">
      <c r="A743">
        <v>742</v>
      </c>
      <c r="B743">
        <v>201</v>
      </c>
      <c r="C743">
        <v>113</v>
      </c>
      <c r="D743">
        <v>5</v>
      </c>
      <c r="E743">
        <v>565</v>
      </c>
      <c r="F743" s="27">
        <v>44959</v>
      </c>
      <c r="G743" t="s">
        <v>21</v>
      </c>
      <c r="H743">
        <v>470</v>
      </c>
      <c r="I743" t="str">
        <f>VLOOKUP(B743,товар!$A$1:$C$433,2,FALSE)</f>
        <v>Печенье</v>
      </c>
      <c r="J743" s="20">
        <f t="shared" si="44"/>
        <v>283.468085106383</v>
      </c>
      <c r="K743" s="21">
        <f t="shared" si="45"/>
        <v>-0.60136605869548898</v>
      </c>
      <c r="L743" t="str">
        <f>VLOOKUP(B743,товар!$A$1:$C$433,3,FALSE)</f>
        <v>Белогорье</v>
      </c>
      <c r="M743" s="27">
        <f>VLOOKUP(H743,клиенты!$A$1:$G$435,5,0)</f>
        <v>44690</v>
      </c>
      <c r="N743">
        <f t="shared" si="46"/>
        <v>269</v>
      </c>
      <c r="O743" s="30">
        <f t="shared" ca="1" si="47"/>
        <v>28</v>
      </c>
      <c r="P743" t="str">
        <f>VLOOKUP(H743,клиенты!$A$2:$J$435,7,0)</f>
        <v>Таджикистан</v>
      </c>
    </row>
    <row r="744" spans="1:16" x14ac:dyDescent="0.2">
      <c r="A744">
        <v>743</v>
      </c>
      <c r="B744">
        <v>434</v>
      </c>
      <c r="C744">
        <v>366</v>
      </c>
      <c r="D744">
        <v>4</v>
      </c>
      <c r="E744">
        <v>1464</v>
      </c>
      <c r="F744" s="27">
        <v>45107</v>
      </c>
      <c r="G744" t="s">
        <v>13</v>
      </c>
      <c r="H744">
        <v>490</v>
      </c>
      <c r="I744" t="str">
        <f>VLOOKUP(B744,товар!$A$1:$C$433,2,FALSE)</f>
        <v>Сыр</v>
      </c>
      <c r="J744" s="20">
        <f t="shared" si="44"/>
        <v>262.63492063492066</v>
      </c>
      <c r="K744" s="21">
        <f t="shared" si="45"/>
        <v>0.39356944276562289</v>
      </c>
      <c r="L744" t="str">
        <f>VLOOKUP(B744,товар!$A$1:$C$433,3,FALSE)</f>
        <v>Сырная долина</v>
      </c>
      <c r="M744" s="27">
        <f>VLOOKUP(H744,клиенты!$A$1:$G$435,5,0)</f>
        <v>44603</v>
      </c>
      <c r="N744">
        <f t="shared" si="46"/>
        <v>504</v>
      </c>
      <c r="O744" s="30">
        <f t="shared" ca="1" si="47"/>
        <v>31</v>
      </c>
      <c r="P744" t="str">
        <f>VLOOKUP(H744,клиенты!$A$2:$J$435,7,0)</f>
        <v>Россия</v>
      </c>
    </row>
    <row r="745" spans="1:16" x14ac:dyDescent="0.2">
      <c r="A745">
        <v>744</v>
      </c>
      <c r="B745">
        <v>99</v>
      </c>
      <c r="C745">
        <v>92</v>
      </c>
      <c r="D745">
        <v>4</v>
      </c>
      <c r="E745">
        <v>368</v>
      </c>
      <c r="F745" s="27">
        <v>45073</v>
      </c>
      <c r="G745" t="s">
        <v>14</v>
      </c>
      <c r="H745">
        <v>255</v>
      </c>
      <c r="I745" t="str">
        <f>VLOOKUP(B745,товар!$A$1:$C$433,2,FALSE)</f>
        <v>Овощи</v>
      </c>
      <c r="J745" s="20">
        <f t="shared" si="44"/>
        <v>250.48780487804879</v>
      </c>
      <c r="K745" s="21">
        <f t="shared" si="45"/>
        <v>-0.63271665043816938</v>
      </c>
      <c r="L745" t="str">
        <f>VLOOKUP(B745,товар!$A$1:$C$433,3,FALSE)</f>
        <v>Семко</v>
      </c>
      <c r="M745" s="27">
        <f>VLOOKUP(H745,клиенты!$A$1:$G$435,5,0)</f>
        <v>44793</v>
      </c>
      <c r="N745">
        <f t="shared" si="46"/>
        <v>280</v>
      </c>
      <c r="O745" s="30">
        <f t="shared" ca="1" si="47"/>
        <v>25</v>
      </c>
      <c r="P745" t="str">
        <f>VLOOKUP(H745,клиенты!$A$2:$J$435,7,0)</f>
        <v>Украина</v>
      </c>
    </row>
    <row r="746" spans="1:16" x14ac:dyDescent="0.2">
      <c r="A746">
        <v>745</v>
      </c>
      <c r="B746">
        <v>357</v>
      </c>
      <c r="C746">
        <v>290</v>
      </c>
      <c r="D746">
        <v>4</v>
      </c>
      <c r="E746">
        <v>1160</v>
      </c>
      <c r="F746" s="27">
        <v>45077</v>
      </c>
      <c r="G746" t="s">
        <v>13</v>
      </c>
      <c r="H746">
        <v>422</v>
      </c>
      <c r="I746" t="str">
        <f>VLOOKUP(B746,товар!$A$1:$C$433,2,FALSE)</f>
        <v>Мясо</v>
      </c>
      <c r="J746" s="20">
        <f t="shared" si="44"/>
        <v>271.74545454545455</v>
      </c>
      <c r="K746" s="21">
        <f t="shared" si="45"/>
        <v>6.7175163923457681E-2</v>
      </c>
      <c r="L746" t="str">
        <f>VLOOKUP(B746,товар!$A$1:$C$433,3,FALSE)</f>
        <v>Снежана</v>
      </c>
      <c r="M746" s="27">
        <f>VLOOKUP(H746,клиенты!$A$1:$G$435,5,0)</f>
        <v>44784</v>
      </c>
      <c r="N746">
        <f t="shared" si="46"/>
        <v>293</v>
      </c>
      <c r="O746" s="30">
        <f t="shared" ca="1" si="47"/>
        <v>25</v>
      </c>
      <c r="P746" t="str">
        <f>VLOOKUP(H746,клиенты!$A$2:$J$435,7,0)</f>
        <v>Украина</v>
      </c>
    </row>
    <row r="747" spans="1:16" x14ac:dyDescent="0.2">
      <c r="A747">
        <v>746</v>
      </c>
      <c r="B747">
        <v>337</v>
      </c>
      <c r="C747">
        <v>453</v>
      </c>
      <c r="D747">
        <v>4</v>
      </c>
      <c r="E747">
        <v>1812</v>
      </c>
      <c r="F747" s="27">
        <v>45415</v>
      </c>
      <c r="G747" t="s">
        <v>26</v>
      </c>
      <c r="H747">
        <v>115</v>
      </c>
      <c r="I747" t="str">
        <f>VLOOKUP(B747,товар!$A$1:$C$433,2,FALSE)</f>
        <v>Макароны</v>
      </c>
      <c r="J747" s="20">
        <f t="shared" si="44"/>
        <v>265.47674418604652</v>
      </c>
      <c r="K747" s="21">
        <f t="shared" si="45"/>
        <v>0.70636415400113872</v>
      </c>
      <c r="L747" t="str">
        <f>VLOOKUP(B747,товар!$A$1:$C$433,3,FALSE)</f>
        <v>Паста Зара</v>
      </c>
      <c r="M747" s="27">
        <f>VLOOKUP(H747,клиенты!$A$1:$G$435,5,0)</f>
        <v>44832</v>
      </c>
      <c r="N747">
        <f t="shared" si="46"/>
        <v>583</v>
      </c>
      <c r="O747" s="30">
        <f t="shared" ca="1" si="47"/>
        <v>24</v>
      </c>
      <c r="P747" t="str">
        <f>VLOOKUP(H747,клиенты!$A$2:$J$435,7,0)</f>
        <v>Беларусь</v>
      </c>
    </row>
    <row r="748" spans="1:16" x14ac:dyDescent="0.2">
      <c r="A748">
        <v>747</v>
      </c>
      <c r="B748">
        <v>230</v>
      </c>
      <c r="C748">
        <v>104</v>
      </c>
      <c r="D748">
        <v>4</v>
      </c>
      <c r="E748">
        <v>416</v>
      </c>
      <c r="F748" s="27">
        <v>44965</v>
      </c>
      <c r="G748" t="s">
        <v>12</v>
      </c>
      <c r="H748">
        <v>163</v>
      </c>
      <c r="I748" t="str">
        <f>VLOOKUP(B748,товар!$A$1:$C$433,2,FALSE)</f>
        <v>Сок</v>
      </c>
      <c r="J748" s="20">
        <f t="shared" si="44"/>
        <v>268.60344827586209</v>
      </c>
      <c r="K748" s="21">
        <f t="shared" si="45"/>
        <v>-0.61281211887797682</v>
      </c>
      <c r="L748" t="str">
        <f>VLOOKUP(B748,товар!$A$1:$C$433,3,FALSE)</f>
        <v>Фруктовый сад</v>
      </c>
      <c r="M748" s="27">
        <f>VLOOKUP(H748,клиенты!$A$1:$G$435,5,0)</f>
        <v>44571</v>
      </c>
      <c r="N748">
        <f t="shared" si="46"/>
        <v>394</v>
      </c>
      <c r="O748" s="30">
        <f t="shared" ca="1" si="47"/>
        <v>32</v>
      </c>
      <c r="P748" t="str">
        <f>VLOOKUP(H748,клиенты!$A$2:$J$435,7,0)</f>
        <v>Узбекистан</v>
      </c>
    </row>
    <row r="749" spans="1:16" x14ac:dyDescent="0.2">
      <c r="A749">
        <v>748</v>
      </c>
      <c r="B749">
        <v>293</v>
      </c>
      <c r="C749">
        <v>57</v>
      </c>
      <c r="D749">
        <v>5</v>
      </c>
      <c r="E749">
        <v>285</v>
      </c>
      <c r="F749" s="27">
        <v>45004</v>
      </c>
      <c r="G749" t="s">
        <v>26</v>
      </c>
      <c r="H749">
        <v>248</v>
      </c>
      <c r="I749" t="str">
        <f>VLOOKUP(B749,товар!$A$1:$C$433,2,FALSE)</f>
        <v>Конфеты</v>
      </c>
      <c r="J749" s="20">
        <f t="shared" si="44"/>
        <v>267.85483870967744</v>
      </c>
      <c r="K749" s="21">
        <f t="shared" si="45"/>
        <v>-0.78719816944661891</v>
      </c>
      <c r="L749" t="str">
        <f>VLOOKUP(B749,товар!$A$1:$C$433,3,FALSE)</f>
        <v>Бабаевский</v>
      </c>
      <c r="M749" s="27">
        <f>VLOOKUP(H749,клиенты!$A$1:$G$435,5,0)</f>
        <v>44694</v>
      </c>
      <c r="N749">
        <f t="shared" si="46"/>
        <v>310</v>
      </c>
      <c r="O749" s="30">
        <f t="shared" ca="1" si="47"/>
        <v>28</v>
      </c>
      <c r="P749" t="str">
        <f>VLOOKUP(H749,клиенты!$A$2:$J$435,7,0)</f>
        <v>Россия</v>
      </c>
    </row>
    <row r="750" spans="1:16" x14ac:dyDescent="0.2">
      <c r="A750">
        <v>749</v>
      </c>
      <c r="B750">
        <v>254</v>
      </c>
      <c r="C750">
        <v>326</v>
      </c>
      <c r="D750">
        <v>1</v>
      </c>
      <c r="E750">
        <v>326</v>
      </c>
      <c r="F750" s="27">
        <v>45372</v>
      </c>
      <c r="G750" t="s">
        <v>10</v>
      </c>
      <c r="H750">
        <v>201</v>
      </c>
      <c r="I750" t="str">
        <f>VLOOKUP(B750,товар!$A$1:$C$433,2,FALSE)</f>
        <v>Соль</v>
      </c>
      <c r="J750" s="20">
        <f t="shared" si="44"/>
        <v>264.8679245283019</v>
      </c>
      <c r="K750" s="21">
        <f t="shared" si="45"/>
        <v>0.23080210856247318</v>
      </c>
      <c r="L750" t="str">
        <f>VLOOKUP(B750,товар!$A$1:$C$433,3,FALSE)</f>
        <v>Илецкая</v>
      </c>
      <c r="M750" s="27">
        <f>VLOOKUP(H750,клиенты!$A$1:$G$435,5,0)</f>
        <v>44843</v>
      </c>
      <c r="N750">
        <f t="shared" si="46"/>
        <v>529</v>
      </c>
      <c r="O750" s="30">
        <f t="shared" ca="1" si="47"/>
        <v>23</v>
      </c>
      <c r="P750" t="str">
        <f>VLOOKUP(H750,клиенты!$A$2:$J$435,7,0)</f>
        <v>Таджикистан</v>
      </c>
    </row>
    <row r="751" spans="1:16" x14ac:dyDescent="0.2">
      <c r="A751">
        <v>750</v>
      </c>
      <c r="B751">
        <v>248</v>
      </c>
      <c r="C751">
        <v>176</v>
      </c>
      <c r="D751">
        <v>5</v>
      </c>
      <c r="E751">
        <v>880</v>
      </c>
      <c r="F751" s="27">
        <v>44946</v>
      </c>
      <c r="G751" t="s">
        <v>16</v>
      </c>
      <c r="H751">
        <v>434</v>
      </c>
      <c r="I751" t="str">
        <f>VLOOKUP(B751,товар!$A$1:$C$433,2,FALSE)</f>
        <v>Конфеты</v>
      </c>
      <c r="J751" s="20">
        <f t="shared" si="44"/>
        <v>267.85483870967744</v>
      </c>
      <c r="K751" s="21">
        <f t="shared" si="45"/>
        <v>-0.34292768109833205</v>
      </c>
      <c r="L751" t="str">
        <f>VLOOKUP(B751,товар!$A$1:$C$433,3,FALSE)</f>
        <v>Красный Октябрь</v>
      </c>
      <c r="M751" s="27">
        <f>VLOOKUP(H751,клиенты!$A$1:$G$435,5,0)</f>
        <v>44730</v>
      </c>
      <c r="N751">
        <f t="shared" si="46"/>
        <v>216</v>
      </c>
      <c r="O751" s="30">
        <f t="shared" ca="1" si="47"/>
        <v>27</v>
      </c>
      <c r="P751" t="str">
        <f>VLOOKUP(H751,клиенты!$A$2:$J$435,7,0)</f>
        <v>Украина</v>
      </c>
    </row>
    <row r="752" spans="1:16" x14ac:dyDescent="0.2">
      <c r="A752">
        <v>751</v>
      </c>
      <c r="B752">
        <v>156</v>
      </c>
      <c r="C752">
        <v>490</v>
      </c>
      <c r="D752">
        <v>1</v>
      </c>
      <c r="E752">
        <v>490</v>
      </c>
      <c r="F752" s="27">
        <v>45237</v>
      </c>
      <c r="G752" t="s">
        <v>17</v>
      </c>
      <c r="H752">
        <v>140</v>
      </c>
      <c r="I752" t="str">
        <f>VLOOKUP(B752,товар!$A$1:$C$433,2,FALSE)</f>
        <v>Фрукты</v>
      </c>
      <c r="J752" s="20">
        <f t="shared" si="44"/>
        <v>274.16279069767444</v>
      </c>
      <c r="K752" s="21">
        <f t="shared" si="45"/>
        <v>0.78725930952582912</v>
      </c>
      <c r="L752" t="str">
        <f>VLOOKUP(B752,товар!$A$1:$C$433,3,FALSE)</f>
        <v>Фрукты-Ягоды</v>
      </c>
      <c r="M752" s="27">
        <f>VLOOKUP(H752,клиенты!$A$1:$G$435,5,0)</f>
        <v>44627</v>
      </c>
      <c r="N752">
        <f t="shared" si="46"/>
        <v>610</v>
      </c>
      <c r="O752" s="30">
        <f t="shared" ca="1" si="47"/>
        <v>30</v>
      </c>
      <c r="P752" t="str">
        <f>VLOOKUP(H752,клиенты!$A$2:$J$435,7,0)</f>
        <v>Россия</v>
      </c>
    </row>
    <row r="753" spans="1:16" x14ac:dyDescent="0.2">
      <c r="A753">
        <v>752</v>
      </c>
      <c r="B753">
        <v>370</v>
      </c>
      <c r="C753">
        <v>95</v>
      </c>
      <c r="D753">
        <v>5</v>
      </c>
      <c r="E753">
        <v>475</v>
      </c>
      <c r="F753" s="27">
        <v>45202</v>
      </c>
      <c r="G753" t="s">
        <v>13</v>
      </c>
      <c r="H753">
        <v>250</v>
      </c>
      <c r="I753" t="str">
        <f>VLOOKUP(B753,товар!$A$1:$C$433,2,FALSE)</f>
        <v>Сок</v>
      </c>
      <c r="J753" s="20">
        <f t="shared" si="44"/>
        <v>268.60344827586209</v>
      </c>
      <c r="K753" s="21">
        <f t="shared" si="45"/>
        <v>-0.64631876243661335</v>
      </c>
      <c r="L753" t="str">
        <f>VLOOKUP(B753,товар!$A$1:$C$433,3,FALSE)</f>
        <v>Фруктовый сад</v>
      </c>
      <c r="M753" s="27">
        <f>VLOOKUP(H753,клиенты!$A$1:$G$435,5,0)</f>
        <v>44856</v>
      </c>
      <c r="N753">
        <f t="shared" si="46"/>
        <v>346</v>
      </c>
      <c r="O753" s="30">
        <f t="shared" ca="1" si="47"/>
        <v>23</v>
      </c>
      <c r="P753" t="str">
        <f>VLOOKUP(H753,клиенты!$A$2:$J$435,7,0)</f>
        <v>Россия</v>
      </c>
    </row>
    <row r="754" spans="1:16" x14ac:dyDescent="0.2">
      <c r="A754">
        <v>753</v>
      </c>
      <c r="B754">
        <v>61</v>
      </c>
      <c r="C754">
        <v>183</v>
      </c>
      <c r="D754">
        <v>5</v>
      </c>
      <c r="E754">
        <v>915</v>
      </c>
      <c r="F754" s="27">
        <v>45062</v>
      </c>
      <c r="G754" t="s">
        <v>17</v>
      </c>
      <c r="H754">
        <v>191</v>
      </c>
      <c r="I754" t="str">
        <f>VLOOKUP(B754,товар!$A$1:$C$433,2,FALSE)</f>
        <v>Йогурт</v>
      </c>
      <c r="J754" s="20">
        <f t="shared" si="44"/>
        <v>263.25423728813558</v>
      </c>
      <c r="K754" s="21">
        <f t="shared" si="45"/>
        <v>-0.30485449394797837</v>
      </c>
      <c r="L754" t="str">
        <f>VLOOKUP(B754,товар!$A$1:$C$433,3,FALSE)</f>
        <v>Эрманн</v>
      </c>
      <c r="M754" s="27">
        <f>VLOOKUP(H754,клиенты!$A$1:$G$435,5,0)</f>
        <v>44866</v>
      </c>
      <c r="N754">
        <f t="shared" si="46"/>
        <v>196</v>
      </c>
      <c r="O754" s="30">
        <f t="shared" ca="1" si="47"/>
        <v>23</v>
      </c>
      <c r="P754" t="str">
        <f>VLOOKUP(H754,клиенты!$A$2:$J$435,7,0)</f>
        <v>Украина</v>
      </c>
    </row>
    <row r="755" spans="1:16" x14ac:dyDescent="0.2">
      <c r="A755">
        <v>754</v>
      </c>
      <c r="B755">
        <v>246</v>
      </c>
      <c r="C755">
        <v>302</v>
      </c>
      <c r="D755">
        <v>5</v>
      </c>
      <c r="E755">
        <v>1510</v>
      </c>
      <c r="F755" s="27">
        <v>45407</v>
      </c>
      <c r="G755" t="s">
        <v>13</v>
      </c>
      <c r="H755">
        <v>336</v>
      </c>
      <c r="I755" t="str">
        <f>VLOOKUP(B755,товар!$A$1:$C$433,2,FALSE)</f>
        <v>Сыр</v>
      </c>
      <c r="J755" s="20">
        <f t="shared" si="44"/>
        <v>262.63492063492066</v>
      </c>
      <c r="K755" s="21">
        <f t="shared" si="45"/>
        <v>0.14988516862081469</v>
      </c>
      <c r="L755" t="str">
        <f>VLOOKUP(B755,товар!$A$1:$C$433,3,FALSE)</f>
        <v>President</v>
      </c>
      <c r="M755" s="27">
        <f>VLOOKUP(H755,клиенты!$A$1:$G$435,5,0)</f>
        <v>44856</v>
      </c>
      <c r="N755">
        <f t="shared" si="46"/>
        <v>551</v>
      </c>
      <c r="O755" s="30">
        <f t="shared" ca="1" si="47"/>
        <v>23</v>
      </c>
      <c r="P755" t="str">
        <f>VLOOKUP(H755,клиенты!$A$2:$J$435,7,0)</f>
        <v>Узбекистан</v>
      </c>
    </row>
    <row r="756" spans="1:16" x14ac:dyDescent="0.2">
      <c r="A756">
        <v>755</v>
      </c>
      <c r="B756">
        <v>322</v>
      </c>
      <c r="C756">
        <v>417</v>
      </c>
      <c r="D756">
        <v>2</v>
      </c>
      <c r="E756">
        <v>834</v>
      </c>
      <c r="F756" s="27">
        <v>45376</v>
      </c>
      <c r="G756" t="s">
        <v>24</v>
      </c>
      <c r="H756">
        <v>3</v>
      </c>
      <c r="I756" t="str">
        <f>VLOOKUP(B756,товар!$A$1:$C$433,2,FALSE)</f>
        <v>Крупа</v>
      </c>
      <c r="J756" s="20">
        <f t="shared" si="44"/>
        <v>255.11627906976744</v>
      </c>
      <c r="K756" s="21">
        <f t="shared" si="45"/>
        <v>0.6345487693710119</v>
      </c>
      <c r="L756" t="str">
        <f>VLOOKUP(B756,товар!$A$1:$C$433,3,FALSE)</f>
        <v>Увелка</v>
      </c>
      <c r="M756" s="27">
        <f>VLOOKUP(H756,клиенты!$A$1:$G$435,5,0)</f>
        <v>44666</v>
      </c>
      <c r="N756">
        <f t="shared" si="46"/>
        <v>710</v>
      </c>
      <c r="O756" s="30">
        <f t="shared" ca="1" si="47"/>
        <v>29</v>
      </c>
      <c r="P756" t="str">
        <f>VLOOKUP(H756,клиенты!$A$2:$J$435,7,0)</f>
        <v>Украина</v>
      </c>
    </row>
    <row r="757" spans="1:16" x14ac:dyDescent="0.2">
      <c r="A757">
        <v>756</v>
      </c>
      <c r="B757">
        <v>51</v>
      </c>
      <c r="C757">
        <v>439</v>
      </c>
      <c r="D757">
        <v>5</v>
      </c>
      <c r="E757">
        <v>2195</v>
      </c>
      <c r="F757" s="27">
        <v>45353</v>
      </c>
      <c r="G757" t="s">
        <v>17</v>
      </c>
      <c r="H757">
        <v>435</v>
      </c>
      <c r="I757" t="str">
        <f>VLOOKUP(B757,товар!$A$1:$C$433,2,FALSE)</f>
        <v>Колбаса</v>
      </c>
      <c r="J757" s="20">
        <f t="shared" si="44"/>
        <v>286.92307692307691</v>
      </c>
      <c r="K757" s="21">
        <f t="shared" si="45"/>
        <v>0.53002680965147464</v>
      </c>
      <c r="L757" t="str">
        <f>VLOOKUP(B757,товар!$A$1:$C$433,3,FALSE)</f>
        <v>Дымов</v>
      </c>
      <c r="M757" s="27">
        <f>VLOOKUP(H757,клиенты!$A$1:$G$435,5,0)</f>
        <v>44618</v>
      </c>
      <c r="N757">
        <f t="shared" si="46"/>
        <v>735</v>
      </c>
      <c r="O757" s="30">
        <f t="shared" ca="1" si="47"/>
        <v>31</v>
      </c>
      <c r="P757" t="str">
        <f>VLOOKUP(H757,клиенты!$A$2:$J$435,7,0)</f>
        <v>Узбекистан</v>
      </c>
    </row>
    <row r="758" spans="1:16" x14ac:dyDescent="0.2">
      <c r="A758">
        <v>757</v>
      </c>
      <c r="B758">
        <v>189</v>
      </c>
      <c r="C758">
        <v>136</v>
      </c>
      <c r="D758">
        <v>5</v>
      </c>
      <c r="E758">
        <v>680</v>
      </c>
      <c r="F758" s="27">
        <v>45232</v>
      </c>
      <c r="G758" t="s">
        <v>26</v>
      </c>
      <c r="H758">
        <v>80</v>
      </c>
      <c r="I758" t="str">
        <f>VLOOKUP(B758,товар!$A$1:$C$433,2,FALSE)</f>
        <v>Хлеб</v>
      </c>
      <c r="J758" s="20">
        <f t="shared" si="44"/>
        <v>300.31818181818181</v>
      </c>
      <c r="K758" s="21">
        <f t="shared" si="45"/>
        <v>-0.54714696533979112</v>
      </c>
      <c r="L758" t="str">
        <f>VLOOKUP(B758,товар!$A$1:$C$433,3,FALSE)</f>
        <v>Дарница</v>
      </c>
      <c r="M758" s="27">
        <f>VLOOKUP(H758,клиенты!$A$1:$G$435,5,0)</f>
        <v>44623</v>
      </c>
      <c r="N758">
        <f t="shared" si="46"/>
        <v>609</v>
      </c>
      <c r="O758" s="30">
        <f t="shared" ca="1" si="47"/>
        <v>31</v>
      </c>
      <c r="P758" t="str">
        <f>VLOOKUP(H758,клиенты!$A$2:$J$435,7,0)</f>
        <v>Беларусь</v>
      </c>
    </row>
    <row r="759" spans="1:16" x14ac:dyDescent="0.2">
      <c r="A759">
        <v>758</v>
      </c>
      <c r="B759">
        <v>67</v>
      </c>
      <c r="C759">
        <v>274</v>
      </c>
      <c r="D759">
        <v>4</v>
      </c>
      <c r="E759">
        <v>1096</v>
      </c>
      <c r="F759" s="27">
        <v>45298</v>
      </c>
      <c r="G759" t="s">
        <v>10</v>
      </c>
      <c r="H759">
        <v>262</v>
      </c>
      <c r="I759" t="str">
        <f>VLOOKUP(B759,товар!$A$1:$C$433,2,FALSE)</f>
        <v>Йогурт</v>
      </c>
      <c r="J759" s="20">
        <f t="shared" si="44"/>
        <v>263.25423728813558</v>
      </c>
      <c r="K759" s="21">
        <f t="shared" si="45"/>
        <v>4.0818954416688147E-2</v>
      </c>
      <c r="L759" t="str">
        <f>VLOOKUP(B759,товар!$A$1:$C$433,3,FALSE)</f>
        <v>Чудо</v>
      </c>
      <c r="M759" s="27">
        <f>VLOOKUP(H759,клиенты!$A$1:$G$435,5,0)</f>
        <v>44778</v>
      </c>
      <c r="N759">
        <f t="shared" si="46"/>
        <v>520</v>
      </c>
      <c r="O759" s="30">
        <f t="shared" ca="1" si="47"/>
        <v>26</v>
      </c>
      <c r="P759" t="str">
        <f>VLOOKUP(H759,клиенты!$A$2:$J$435,7,0)</f>
        <v>Таджикистан</v>
      </c>
    </row>
    <row r="760" spans="1:16" x14ac:dyDescent="0.2">
      <c r="A760">
        <v>759</v>
      </c>
      <c r="B760">
        <v>301</v>
      </c>
      <c r="C760">
        <v>189</v>
      </c>
      <c r="D760">
        <v>3</v>
      </c>
      <c r="E760">
        <v>567</v>
      </c>
      <c r="F760" s="27">
        <v>45144</v>
      </c>
      <c r="G760" t="s">
        <v>23</v>
      </c>
      <c r="H760">
        <v>43</v>
      </c>
      <c r="I760" t="str">
        <f>VLOOKUP(B760,товар!$A$1:$C$433,2,FALSE)</f>
        <v>Фрукты</v>
      </c>
      <c r="J760" s="20">
        <f t="shared" si="44"/>
        <v>274.16279069767444</v>
      </c>
      <c r="K760" s="21">
        <f t="shared" si="45"/>
        <v>-0.31062855204003736</v>
      </c>
      <c r="L760" t="str">
        <f>VLOOKUP(B760,товар!$A$1:$C$433,3,FALSE)</f>
        <v>Экзотик</v>
      </c>
      <c r="M760" s="27">
        <f>VLOOKUP(H760,клиенты!$A$1:$G$435,5,0)</f>
        <v>44912</v>
      </c>
      <c r="N760">
        <f t="shared" si="46"/>
        <v>232</v>
      </c>
      <c r="O760" s="30">
        <f t="shared" ca="1" si="47"/>
        <v>21</v>
      </c>
      <c r="P760" t="str">
        <f>VLOOKUP(H760,клиенты!$A$2:$J$435,7,0)</f>
        <v>Россия</v>
      </c>
    </row>
    <row r="761" spans="1:16" x14ac:dyDescent="0.2">
      <c r="A761">
        <v>760</v>
      </c>
      <c r="B761">
        <v>463</v>
      </c>
      <c r="C761">
        <v>77</v>
      </c>
      <c r="D761">
        <v>4</v>
      </c>
      <c r="E761">
        <v>308</v>
      </c>
      <c r="F761" s="27">
        <v>45293</v>
      </c>
      <c r="G761" t="s">
        <v>21</v>
      </c>
      <c r="H761">
        <v>163</v>
      </c>
      <c r="I761" t="str">
        <f>VLOOKUP(B761,товар!$A$1:$C$433,2,FALSE)</f>
        <v>Кофе</v>
      </c>
      <c r="J761" s="20">
        <f t="shared" si="44"/>
        <v>249.02380952380952</v>
      </c>
      <c r="K761" s="21">
        <f t="shared" si="45"/>
        <v>-0.69079261879720821</v>
      </c>
      <c r="L761" t="str">
        <f>VLOOKUP(B761,товар!$A$1:$C$433,3,FALSE)</f>
        <v>Черная Карта</v>
      </c>
      <c r="M761" s="27">
        <f>VLOOKUP(H761,клиенты!$A$1:$G$435,5,0)</f>
        <v>44571</v>
      </c>
      <c r="N761">
        <f t="shared" si="46"/>
        <v>722</v>
      </c>
      <c r="O761" s="30">
        <f t="shared" ca="1" si="47"/>
        <v>32</v>
      </c>
      <c r="P761" t="str">
        <f>VLOOKUP(H761,клиенты!$A$2:$J$435,7,0)</f>
        <v>Узбекистан</v>
      </c>
    </row>
    <row r="762" spans="1:16" x14ac:dyDescent="0.2">
      <c r="A762">
        <v>761</v>
      </c>
      <c r="B762">
        <v>151</v>
      </c>
      <c r="C762">
        <v>239</v>
      </c>
      <c r="D762">
        <v>2</v>
      </c>
      <c r="E762">
        <v>478</v>
      </c>
      <c r="F762" s="27">
        <v>45056</v>
      </c>
      <c r="G762" t="s">
        <v>14</v>
      </c>
      <c r="H762">
        <v>386</v>
      </c>
      <c r="I762" t="str">
        <f>VLOOKUP(B762,товар!$A$1:$C$433,2,FALSE)</f>
        <v>Молоко</v>
      </c>
      <c r="J762" s="20">
        <f t="shared" si="44"/>
        <v>294.95238095238096</v>
      </c>
      <c r="K762" s="21">
        <f t="shared" si="45"/>
        <v>-0.18969970939618985</v>
      </c>
      <c r="L762" t="str">
        <f>VLOOKUP(B762,товар!$A$1:$C$433,3,FALSE)</f>
        <v>Беллакт</v>
      </c>
      <c r="M762" s="27">
        <f>VLOOKUP(H762,клиенты!$A$1:$G$435,5,0)</f>
        <v>44734</v>
      </c>
      <c r="N762">
        <f t="shared" si="46"/>
        <v>322</v>
      </c>
      <c r="O762" s="30">
        <f t="shared" ca="1" si="47"/>
        <v>27</v>
      </c>
      <c r="P762" t="str">
        <f>VLOOKUP(H762,клиенты!$A$2:$J$435,7,0)</f>
        <v>Узбекистан</v>
      </c>
    </row>
    <row r="763" spans="1:16" x14ac:dyDescent="0.2">
      <c r="A763">
        <v>762</v>
      </c>
      <c r="B763">
        <v>398</v>
      </c>
      <c r="C763">
        <v>464</v>
      </c>
      <c r="D763">
        <v>5</v>
      </c>
      <c r="E763">
        <v>2320</v>
      </c>
      <c r="F763" s="27">
        <v>45040</v>
      </c>
      <c r="G763" t="s">
        <v>11</v>
      </c>
      <c r="H763">
        <v>342</v>
      </c>
      <c r="I763" t="str">
        <f>VLOOKUP(B763,товар!$A$1:$C$433,2,FALSE)</f>
        <v>Сок</v>
      </c>
      <c r="J763" s="20">
        <f t="shared" si="44"/>
        <v>268.60344827586209</v>
      </c>
      <c r="K763" s="21">
        <f t="shared" si="45"/>
        <v>0.72745362346748821</v>
      </c>
      <c r="L763" t="str">
        <f>VLOOKUP(B763,товар!$A$1:$C$433,3,FALSE)</f>
        <v>Фруктовый сад</v>
      </c>
      <c r="M763" s="27">
        <f>VLOOKUP(H763,клиенты!$A$1:$G$435,5,0)</f>
        <v>44570</v>
      </c>
      <c r="N763">
        <f t="shared" si="46"/>
        <v>470</v>
      </c>
      <c r="O763" s="30">
        <f t="shared" ca="1" si="47"/>
        <v>32</v>
      </c>
      <c r="P763" t="str">
        <f>VLOOKUP(H763,клиенты!$A$2:$J$435,7,0)</f>
        <v>Таджикистан</v>
      </c>
    </row>
    <row r="764" spans="1:16" x14ac:dyDescent="0.2">
      <c r="A764">
        <v>763</v>
      </c>
      <c r="B764">
        <v>483</v>
      </c>
      <c r="C764">
        <v>140</v>
      </c>
      <c r="D764">
        <v>5</v>
      </c>
      <c r="E764">
        <v>700</v>
      </c>
      <c r="F764" s="27">
        <v>45244</v>
      </c>
      <c r="G764" t="s">
        <v>11</v>
      </c>
      <c r="H764">
        <v>7</v>
      </c>
      <c r="I764" t="str">
        <f>VLOOKUP(B764,товар!$A$1:$C$433,2,FALSE)</f>
        <v>Колбаса</v>
      </c>
      <c r="J764" s="20">
        <f t="shared" si="44"/>
        <v>286.92307692307691</v>
      </c>
      <c r="K764" s="21">
        <f t="shared" si="45"/>
        <v>-0.51206434316353877</v>
      </c>
      <c r="L764" t="str">
        <f>VLOOKUP(B764,товар!$A$1:$C$433,3,FALSE)</f>
        <v>Дымов</v>
      </c>
      <c r="M764" s="27">
        <f>VLOOKUP(H764,клиенты!$A$1:$G$435,5,0)</f>
        <v>44893</v>
      </c>
      <c r="N764">
        <f t="shared" si="46"/>
        <v>351</v>
      </c>
      <c r="O764" s="30">
        <f t="shared" ca="1" si="47"/>
        <v>22</v>
      </c>
      <c r="P764" t="str">
        <f>VLOOKUP(H764,клиенты!$A$2:$J$435,7,0)</f>
        <v>Россия</v>
      </c>
    </row>
    <row r="765" spans="1:16" x14ac:dyDescent="0.2">
      <c r="A765">
        <v>764</v>
      </c>
      <c r="B765">
        <v>86</v>
      </c>
      <c r="C765">
        <v>353</v>
      </c>
      <c r="D765">
        <v>2</v>
      </c>
      <c r="E765">
        <v>706</v>
      </c>
      <c r="F765" s="27">
        <v>45333</v>
      </c>
      <c r="G765" t="s">
        <v>27</v>
      </c>
      <c r="H765">
        <v>264</v>
      </c>
      <c r="I765" t="str">
        <f>VLOOKUP(B765,товар!$A$1:$C$433,2,FALSE)</f>
        <v>Сахар</v>
      </c>
      <c r="J765" s="20">
        <f t="shared" si="44"/>
        <v>252.76271186440678</v>
      </c>
      <c r="K765" s="21">
        <f t="shared" si="45"/>
        <v>0.39656675383893236</v>
      </c>
      <c r="L765" t="str">
        <f>VLOOKUP(B765,товар!$A$1:$C$433,3,FALSE)</f>
        <v>Русский сахар</v>
      </c>
      <c r="M765" s="27">
        <f>VLOOKUP(H765,клиенты!$A$1:$G$435,5,0)</f>
        <v>44907</v>
      </c>
      <c r="N765">
        <f t="shared" si="46"/>
        <v>426</v>
      </c>
      <c r="O765" s="30">
        <f t="shared" ca="1" si="47"/>
        <v>21</v>
      </c>
      <c r="P765" t="str">
        <f>VLOOKUP(H765,клиенты!$A$2:$J$435,7,0)</f>
        <v>Беларусь</v>
      </c>
    </row>
    <row r="766" spans="1:16" x14ac:dyDescent="0.2">
      <c r="A766">
        <v>765</v>
      </c>
      <c r="B766">
        <v>158</v>
      </c>
      <c r="C766">
        <v>318</v>
      </c>
      <c r="D766">
        <v>5</v>
      </c>
      <c r="E766">
        <v>1590</v>
      </c>
      <c r="F766" s="27">
        <v>44958</v>
      </c>
      <c r="G766" t="s">
        <v>15</v>
      </c>
      <c r="H766">
        <v>99</v>
      </c>
      <c r="I766" t="str">
        <f>VLOOKUP(B766,товар!$A$1:$C$433,2,FALSE)</f>
        <v>Сахар</v>
      </c>
      <c r="J766" s="20">
        <f t="shared" si="44"/>
        <v>252.76271186440678</v>
      </c>
      <c r="K766" s="21">
        <f t="shared" si="45"/>
        <v>0.25809696238181457</v>
      </c>
      <c r="L766" t="str">
        <f>VLOOKUP(B766,товар!$A$1:$C$433,3,FALSE)</f>
        <v>Сладов</v>
      </c>
      <c r="M766" s="27">
        <f>VLOOKUP(H766,клиенты!$A$1:$G$435,5,0)</f>
        <v>44886</v>
      </c>
      <c r="N766">
        <f t="shared" si="46"/>
        <v>72</v>
      </c>
      <c r="O766" s="30">
        <f t="shared" ca="1" si="47"/>
        <v>22</v>
      </c>
      <c r="P766" t="str">
        <f>VLOOKUP(H766,клиенты!$A$2:$J$435,7,0)</f>
        <v>Россия</v>
      </c>
    </row>
    <row r="767" spans="1:16" x14ac:dyDescent="0.2">
      <c r="A767">
        <v>766</v>
      </c>
      <c r="B767">
        <v>199</v>
      </c>
      <c r="C767">
        <v>80</v>
      </c>
      <c r="D767">
        <v>5</v>
      </c>
      <c r="E767">
        <v>400</v>
      </c>
      <c r="F767" s="27">
        <v>45408</v>
      </c>
      <c r="G767" t="s">
        <v>17</v>
      </c>
      <c r="H767">
        <v>404</v>
      </c>
      <c r="I767" t="str">
        <f>VLOOKUP(B767,товар!$A$1:$C$433,2,FALSE)</f>
        <v>Макароны</v>
      </c>
      <c r="J767" s="20">
        <f t="shared" si="44"/>
        <v>265.47674418604652</v>
      </c>
      <c r="K767" s="21">
        <f t="shared" si="45"/>
        <v>-0.69865533704174143</v>
      </c>
      <c r="L767" t="str">
        <f>VLOOKUP(B767,товар!$A$1:$C$433,3,FALSE)</f>
        <v>Борилла</v>
      </c>
      <c r="M767" s="27">
        <f>VLOOKUP(H767,клиенты!$A$1:$G$435,5,0)</f>
        <v>44913</v>
      </c>
      <c r="N767">
        <f t="shared" si="46"/>
        <v>495</v>
      </c>
      <c r="O767" s="30">
        <f t="shared" ca="1" si="47"/>
        <v>21</v>
      </c>
      <c r="P767" t="str">
        <f>VLOOKUP(H767,клиенты!$A$2:$J$435,7,0)</f>
        <v>Украина</v>
      </c>
    </row>
    <row r="768" spans="1:16" x14ac:dyDescent="0.2">
      <c r="A768">
        <v>767</v>
      </c>
      <c r="B768">
        <v>259</v>
      </c>
      <c r="C768">
        <v>90</v>
      </c>
      <c r="D768">
        <v>4</v>
      </c>
      <c r="E768">
        <v>360</v>
      </c>
      <c r="F768" s="27">
        <v>45058</v>
      </c>
      <c r="G768" t="s">
        <v>12</v>
      </c>
      <c r="H768">
        <v>79</v>
      </c>
      <c r="I768" t="str">
        <f>VLOOKUP(B768,товар!$A$1:$C$433,2,FALSE)</f>
        <v>Йогурт</v>
      </c>
      <c r="J768" s="20">
        <f t="shared" si="44"/>
        <v>263.25423728813558</v>
      </c>
      <c r="K768" s="21">
        <f t="shared" si="45"/>
        <v>-0.65812516095802209</v>
      </c>
      <c r="L768" t="str">
        <f>VLOOKUP(B768,товар!$A$1:$C$433,3,FALSE)</f>
        <v>Ростагроэкспорт</v>
      </c>
      <c r="M768" s="27">
        <f>VLOOKUP(H768,клиенты!$A$1:$G$435,5,0)</f>
        <v>44716</v>
      </c>
      <c r="N768">
        <f t="shared" si="46"/>
        <v>342</v>
      </c>
      <c r="O768" s="30">
        <f t="shared" ca="1" si="47"/>
        <v>28</v>
      </c>
      <c r="P768" t="str">
        <f>VLOOKUP(H768,клиенты!$A$2:$J$435,7,0)</f>
        <v>Таджикистан</v>
      </c>
    </row>
    <row r="769" spans="1:16" x14ac:dyDescent="0.2">
      <c r="A769">
        <v>768</v>
      </c>
      <c r="B769">
        <v>468</v>
      </c>
      <c r="C769">
        <v>167</v>
      </c>
      <c r="D769">
        <v>4</v>
      </c>
      <c r="E769">
        <v>668</v>
      </c>
      <c r="F769" s="27">
        <v>45211</v>
      </c>
      <c r="G769" t="s">
        <v>27</v>
      </c>
      <c r="H769">
        <v>377</v>
      </c>
      <c r="I769" t="str">
        <f>VLOOKUP(B769,товар!$A$1:$C$433,2,FALSE)</f>
        <v>Йогурт</v>
      </c>
      <c r="J769" s="20">
        <f t="shared" si="44"/>
        <v>263.25423728813558</v>
      </c>
      <c r="K769" s="21">
        <f t="shared" si="45"/>
        <v>-0.36563224311099662</v>
      </c>
      <c r="L769" t="str">
        <f>VLOOKUP(B769,товар!$A$1:$C$433,3,FALSE)</f>
        <v>Чудо</v>
      </c>
      <c r="M769" s="27">
        <f>VLOOKUP(H769,клиенты!$A$1:$G$435,5,0)</f>
        <v>44794</v>
      </c>
      <c r="N769">
        <f t="shared" si="46"/>
        <v>417</v>
      </c>
      <c r="O769" s="30">
        <f t="shared" ca="1" si="47"/>
        <v>25</v>
      </c>
      <c r="P769" t="str">
        <f>VLOOKUP(H769,клиенты!$A$2:$J$435,7,0)</f>
        <v>Узбекистан</v>
      </c>
    </row>
    <row r="770" spans="1:16" x14ac:dyDescent="0.2">
      <c r="A770">
        <v>769</v>
      </c>
      <c r="B770">
        <v>4</v>
      </c>
      <c r="C770">
        <v>478</v>
      </c>
      <c r="D770">
        <v>4</v>
      </c>
      <c r="E770">
        <v>1912</v>
      </c>
      <c r="F770" s="27">
        <v>45156</v>
      </c>
      <c r="G770" t="s">
        <v>21</v>
      </c>
      <c r="H770">
        <v>146</v>
      </c>
      <c r="I770" t="str">
        <f>VLOOKUP(B770,товар!$A$1:$C$433,2,FALSE)</f>
        <v>Рис</v>
      </c>
      <c r="J770" s="20">
        <f t="shared" ref="J770:J833" si="48">AVERAGEIF($I$2:$I$1001,I770,$C$2:$C$1001)</f>
        <v>258.375</v>
      </c>
      <c r="K770" s="21">
        <f t="shared" ref="K770:K833" si="49">C770/J770-1</f>
        <v>0.85002418964683124</v>
      </c>
      <c r="L770" t="str">
        <f>VLOOKUP(B770,товар!$A$1:$C$433,3,FALSE)</f>
        <v>Белый Злат</v>
      </c>
      <c r="M770" s="27">
        <f>VLOOKUP(H770,клиенты!$A$1:$G$435,5,0)</f>
        <v>44617</v>
      </c>
      <c r="N770">
        <f t="shared" ref="N770:N833" si="50">F770-M770</f>
        <v>539</v>
      </c>
      <c r="O770" s="30">
        <f t="shared" ref="O770:O833" ca="1" si="51">DATEDIF(M770,TODAY(),"m")</f>
        <v>31</v>
      </c>
      <c r="P770" t="str">
        <f>VLOOKUP(H770,клиенты!$A$2:$J$435,7,0)</f>
        <v>Беларусь</v>
      </c>
    </row>
    <row r="771" spans="1:16" x14ac:dyDescent="0.2">
      <c r="A771">
        <v>770</v>
      </c>
      <c r="B771">
        <v>155</v>
      </c>
      <c r="C771">
        <v>310</v>
      </c>
      <c r="D771">
        <v>4</v>
      </c>
      <c r="E771">
        <v>1240</v>
      </c>
      <c r="F771" s="27">
        <v>44930</v>
      </c>
      <c r="G771" t="s">
        <v>19</v>
      </c>
      <c r="H771">
        <v>346</v>
      </c>
      <c r="I771" t="str">
        <f>VLOOKUP(B771,товар!$A$1:$C$433,2,FALSE)</f>
        <v>Йогурт</v>
      </c>
      <c r="J771" s="20">
        <f t="shared" si="48"/>
        <v>263.25423728813558</v>
      </c>
      <c r="K771" s="21">
        <f t="shared" si="49"/>
        <v>0.17756889003347931</v>
      </c>
      <c r="L771" t="str">
        <f>VLOOKUP(B771,товар!$A$1:$C$433,3,FALSE)</f>
        <v>Эрманн</v>
      </c>
      <c r="M771" s="27">
        <f>VLOOKUP(H771,клиенты!$A$1:$G$435,5,0)</f>
        <v>44636</v>
      </c>
      <c r="N771">
        <f t="shared" si="50"/>
        <v>294</v>
      </c>
      <c r="O771" s="30">
        <f t="shared" ca="1" si="51"/>
        <v>30</v>
      </c>
      <c r="P771" t="str">
        <f>VLOOKUP(H771,клиенты!$A$2:$J$435,7,0)</f>
        <v>Россия</v>
      </c>
    </row>
    <row r="772" spans="1:16" x14ac:dyDescent="0.2">
      <c r="A772">
        <v>771</v>
      </c>
      <c r="B772">
        <v>413</v>
      </c>
      <c r="C772">
        <v>210</v>
      </c>
      <c r="D772">
        <v>5</v>
      </c>
      <c r="E772">
        <v>1050</v>
      </c>
      <c r="F772" s="27">
        <v>45422</v>
      </c>
      <c r="G772" t="s">
        <v>19</v>
      </c>
      <c r="H772">
        <v>436</v>
      </c>
      <c r="I772" t="str">
        <f>VLOOKUP(B772,товар!$A$1:$C$433,2,FALSE)</f>
        <v>Кофе</v>
      </c>
      <c r="J772" s="20">
        <f t="shared" si="48"/>
        <v>249.02380952380952</v>
      </c>
      <c r="K772" s="21">
        <f t="shared" si="49"/>
        <v>-0.15670714217420401</v>
      </c>
      <c r="L772" t="str">
        <f>VLOOKUP(B772,товар!$A$1:$C$433,3,FALSE)</f>
        <v>Jacobs</v>
      </c>
      <c r="M772" s="27">
        <f>VLOOKUP(H772,клиенты!$A$1:$G$435,5,0)</f>
        <v>44683</v>
      </c>
      <c r="N772">
        <f t="shared" si="50"/>
        <v>739</v>
      </c>
      <c r="O772" s="30">
        <f t="shared" ca="1" si="51"/>
        <v>29</v>
      </c>
      <c r="P772" t="str">
        <f>VLOOKUP(H772,клиенты!$A$2:$J$435,7,0)</f>
        <v>Россия</v>
      </c>
    </row>
    <row r="773" spans="1:16" x14ac:dyDescent="0.2">
      <c r="A773">
        <v>772</v>
      </c>
      <c r="B773">
        <v>200</v>
      </c>
      <c r="C773">
        <v>67</v>
      </c>
      <c r="D773">
        <v>1</v>
      </c>
      <c r="E773">
        <v>67</v>
      </c>
      <c r="F773" s="27">
        <v>45163</v>
      </c>
      <c r="G773" t="s">
        <v>14</v>
      </c>
      <c r="H773">
        <v>103</v>
      </c>
      <c r="I773" t="str">
        <f>VLOOKUP(B773,товар!$A$1:$C$433,2,FALSE)</f>
        <v>Чипсы</v>
      </c>
      <c r="J773" s="20">
        <f t="shared" si="48"/>
        <v>273.72549019607845</v>
      </c>
      <c r="K773" s="21">
        <f t="shared" si="49"/>
        <v>-0.75522922636103151</v>
      </c>
      <c r="L773" t="str">
        <f>VLOOKUP(B773,товар!$A$1:$C$433,3,FALSE)</f>
        <v>Estrella</v>
      </c>
      <c r="M773" s="27">
        <f>VLOOKUP(H773,клиенты!$A$1:$G$435,5,0)</f>
        <v>44787</v>
      </c>
      <c r="N773">
        <f t="shared" si="50"/>
        <v>376</v>
      </c>
      <c r="O773" s="30">
        <f t="shared" ca="1" si="51"/>
        <v>25</v>
      </c>
      <c r="P773" t="str">
        <f>VLOOKUP(H773,клиенты!$A$2:$J$435,7,0)</f>
        <v>Узбекистан</v>
      </c>
    </row>
    <row r="774" spans="1:16" x14ac:dyDescent="0.2">
      <c r="A774">
        <v>773</v>
      </c>
      <c r="B774">
        <v>295</v>
      </c>
      <c r="C774">
        <v>294</v>
      </c>
      <c r="D774">
        <v>5</v>
      </c>
      <c r="E774">
        <v>1470</v>
      </c>
      <c r="F774" s="27">
        <v>45147</v>
      </c>
      <c r="G774" t="s">
        <v>26</v>
      </c>
      <c r="H774">
        <v>493</v>
      </c>
      <c r="I774" t="str">
        <f>VLOOKUP(B774,товар!$A$1:$C$433,2,FALSE)</f>
        <v>Печенье</v>
      </c>
      <c r="J774" s="20">
        <f t="shared" si="48"/>
        <v>283.468085106383</v>
      </c>
      <c r="K774" s="21">
        <f t="shared" si="49"/>
        <v>3.715379419049758E-2</v>
      </c>
      <c r="L774" t="str">
        <f>VLOOKUP(B774,товар!$A$1:$C$433,3,FALSE)</f>
        <v>Белогорье</v>
      </c>
      <c r="M774" s="27">
        <f>VLOOKUP(H774,клиенты!$A$1:$G$435,5,0)</f>
        <v>44855</v>
      </c>
      <c r="N774">
        <f t="shared" si="50"/>
        <v>292</v>
      </c>
      <c r="O774" s="30">
        <f t="shared" ca="1" si="51"/>
        <v>23</v>
      </c>
      <c r="P774" t="str">
        <f>VLOOKUP(H774,клиенты!$A$2:$J$435,7,0)</f>
        <v>Украина</v>
      </c>
    </row>
    <row r="775" spans="1:16" x14ac:dyDescent="0.2">
      <c r="A775">
        <v>774</v>
      </c>
      <c r="B775">
        <v>39</v>
      </c>
      <c r="C775">
        <v>404</v>
      </c>
      <c r="D775">
        <v>2</v>
      </c>
      <c r="E775">
        <v>808</v>
      </c>
      <c r="F775" s="27">
        <v>45175</v>
      </c>
      <c r="G775" t="s">
        <v>15</v>
      </c>
      <c r="H775">
        <v>252</v>
      </c>
      <c r="I775" t="str">
        <f>VLOOKUP(B775,товар!$A$1:$C$433,2,FALSE)</f>
        <v>Сыр</v>
      </c>
      <c r="J775" s="20">
        <f t="shared" si="48"/>
        <v>262.63492063492066</v>
      </c>
      <c r="K775" s="21">
        <f t="shared" si="49"/>
        <v>0.53825698053910287</v>
      </c>
      <c r="L775" t="str">
        <f>VLOOKUP(B775,товар!$A$1:$C$433,3,FALSE)</f>
        <v>Сырная долина</v>
      </c>
      <c r="M775" s="27">
        <f>VLOOKUP(H775,клиенты!$A$1:$G$435,5,0)</f>
        <v>44643</v>
      </c>
      <c r="N775">
        <f t="shared" si="50"/>
        <v>532</v>
      </c>
      <c r="O775" s="30">
        <f t="shared" ca="1" si="51"/>
        <v>30</v>
      </c>
      <c r="P775" t="str">
        <f>VLOOKUP(H775,клиенты!$A$2:$J$435,7,0)</f>
        <v>Россия</v>
      </c>
    </row>
    <row r="776" spans="1:16" x14ac:dyDescent="0.2">
      <c r="A776">
        <v>775</v>
      </c>
      <c r="B776">
        <v>228</v>
      </c>
      <c r="C776">
        <v>98</v>
      </c>
      <c r="D776">
        <v>2</v>
      </c>
      <c r="E776">
        <v>196</v>
      </c>
      <c r="F776" s="27">
        <v>45344</v>
      </c>
      <c r="G776" t="s">
        <v>12</v>
      </c>
      <c r="H776">
        <v>338</v>
      </c>
      <c r="I776" t="str">
        <f>VLOOKUP(B776,товар!$A$1:$C$433,2,FALSE)</f>
        <v>Рис</v>
      </c>
      <c r="J776" s="20">
        <f t="shared" si="48"/>
        <v>258.375</v>
      </c>
      <c r="K776" s="21">
        <f t="shared" si="49"/>
        <v>-0.62070633768746974</v>
      </c>
      <c r="L776" t="str">
        <f>VLOOKUP(B776,товар!$A$1:$C$433,3,FALSE)</f>
        <v>Мистраль</v>
      </c>
      <c r="M776" s="27">
        <f>VLOOKUP(H776,клиенты!$A$1:$G$435,5,0)</f>
        <v>44577</v>
      </c>
      <c r="N776">
        <f t="shared" si="50"/>
        <v>767</v>
      </c>
      <c r="O776" s="30">
        <f t="shared" ca="1" si="51"/>
        <v>32</v>
      </c>
      <c r="P776" t="str">
        <f>VLOOKUP(H776,клиенты!$A$2:$J$435,7,0)</f>
        <v>Таджикистан</v>
      </c>
    </row>
    <row r="777" spans="1:16" x14ac:dyDescent="0.2">
      <c r="A777">
        <v>776</v>
      </c>
      <c r="B777">
        <v>37</v>
      </c>
      <c r="C777">
        <v>139</v>
      </c>
      <c r="D777">
        <v>3</v>
      </c>
      <c r="E777">
        <v>417</v>
      </c>
      <c r="F777" s="27">
        <v>45014</v>
      </c>
      <c r="G777" t="s">
        <v>17</v>
      </c>
      <c r="H777">
        <v>397</v>
      </c>
      <c r="I777" t="str">
        <f>VLOOKUP(B777,товар!$A$1:$C$433,2,FALSE)</f>
        <v>Соль</v>
      </c>
      <c r="J777" s="20">
        <f t="shared" si="48"/>
        <v>264.8679245283019</v>
      </c>
      <c r="K777" s="21">
        <f t="shared" si="49"/>
        <v>-0.47521014389514182</v>
      </c>
      <c r="L777" t="str">
        <f>VLOOKUP(B777,товар!$A$1:$C$433,3,FALSE)</f>
        <v>Илецкая</v>
      </c>
      <c r="M777" s="27">
        <f>VLOOKUP(H777,клиенты!$A$1:$G$435,5,0)</f>
        <v>44728</v>
      </c>
      <c r="N777">
        <f t="shared" si="50"/>
        <v>286</v>
      </c>
      <c r="O777" s="30">
        <f t="shared" ca="1" si="51"/>
        <v>27</v>
      </c>
      <c r="P777" t="str">
        <f>VLOOKUP(H777,клиенты!$A$2:$J$435,7,0)</f>
        <v>Беларусь</v>
      </c>
    </row>
    <row r="778" spans="1:16" x14ac:dyDescent="0.2">
      <c r="A778">
        <v>777</v>
      </c>
      <c r="B778">
        <v>62</v>
      </c>
      <c r="C778">
        <v>241</v>
      </c>
      <c r="D778">
        <v>2</v>
      </c>
      <c r="E778">
        <v>482</v>
      </c>
      <c r="F778" s="27">
        <v>45231</v>
      </c>
      <c r="G778" t="s">
        <v>8</v>
      </c>
      <c r="H778">
        <v>247</v>
      </c>
      <c r="I778" t="str">
        <f>VLOOKUP(B778,товар!$A$1:$C$433,2,FALSE)</f>
        <v>Рыба</v>
      </c>
      <c r="J778" s="20">
        <f t="shared" si="48"/>
        <v>258.5128205128205</v>
      </c>
      <c r="K778" s="21">
        <f t="shared" si="49"/>
        <v>-6.7744495139853145E-2</v>
      </c>
      <c r="L778" t="str">
        <f>VLOOKUP(B778,товар!$A$1:$C$433,3,FALSE)</f>
        <v>Балтийский берег</v>
      </c>
      <c r="M778" s="27">
        <f>VLOOKUP(H778,клиенты!$A$1:$G$435,5,0)</f>
        <v>44762</v>
      </c>
      <c r="N778">
        <f t="shared" si="50"/>
        <v>469</v>
      </c>
      <c r="O778" s="30">
        <f t="shared" ca="1" si="51"/>
        <v>26</v>
      </c>
      <c r="P778" t="str">
        <f>VLOOKUP(H778,клиенты!$A$2:$J$435,7,0)</f>
        <v>Узбекистан</v>
      </c>
    </row>
    <row r="779" spans="1:16" x14ac:dyDescent="0.2">
      <c r="A779">
        <v>778</v>
      </c>
      <c r="B779">
        <v>468</v>
      </c>
      <c r="C779">
        <v>182</v>
      </c>
      <c r="D779">
        <v>5</v>
      </c>
      <c r="E779">
        <v>910</v>
      </c>
      <c r="F779" s="27">
        <v>45005</v>
      </c>
      <c r="G779" t="s">
        <v>24</v>
      </c>
      <c r="H779">
        <v>445</v>
      </c>
      <c r="I779" t="str">
        <f>VLOOKUP(B779,товар!$A$1:$C$433,2,FALSE)</f>
        <v>Йогурт</v>
      </c>
      <c r="J779" s="20">
        <f t="shared" si="48"/>
        <v>263.25423728813558</v>
      </c>
      <c r="K779" s="21">
        <f t="shared" si="49"/>
        <v>-0.30865310327066697</v>
      </c>
      <c r="L779" t="str">
        <f>VLOOKUP(B779,товар!$A$1:$C$433,3,FALSE)</f>
        <v>Чудо</v>
      </c>
      <c r="M779" s="27">
        <f>VLOOKUP(H779,клиенты!$A$1:$G$435,5,0)</f>
        <v>44676</v>
      </c>
      <c r="N779">
        <f t="shared" si="50"/>
        <v>329</v>
      </c>
      <c r="O779" s="30">
        <f t="shared" ca="1" si="51"/>
        <v>29</v>
      </c>
      <c r="P779" t="str">
        <f>VLOOKUP(H779,клиенты!$A$2:$J$435,7,0)</f>
        <v>Россия</v>
      </c>
    </row>
    <row r="780" spans="1:16" x14ac:dyDescent="0.2">
      <c r="A780">
        <v>779</v>
      </c>
      <c r="B780">
        <v>497</v>
      </c>
      <c r="C780">
        <v>275</v>
      </c>
      <c r="D780">
        <v>4</v>
      </c>
      <c r="E780">
        <v>1100</v>
      </c>
      <c r="F780" s="27">
        <v>45236</v>
      </c>
      <c r="G780" t="s">
        <v>11</v>
      </c>
      <c r="H780">
        <v>477</v>
      </c>
      <c r="I780" t="str">
        <f>VLOOKUP(B780,товар!$A$1:$C$433,2,FALSE)</f>
        <v>Конфеты</v>
      </c>
      <c r="J780" s="20">
        <f t="shared" si="48"/>
        <v>267.85483870967744</v>
      </c>
      <c r="K780" s="21">
        <f t="shared" si="49"/>
        <v>2.667549828385618E-2</v>
      </c>
      <c r="L780" t="str">
        <f>VLOOKUP(B780,товар!$A$1:$C$433,3,FALSE)</f>
        <v>Бабаевский</v>
      </c>
      <c r="M780" s="27">
        <f>VLOOKUP(H780,клиенты!$A$1:$G$435,5,0)</f>
        <v>44738</v>
      </c>
      <c r="N780">
        <f t="shared" si="50"/>
        <v>498</v>
      </c>
      <c r="O780" s="30">
        <f t="shared" ca="1" si="51"/>
        <v>27</v>
      </c>
      <c r="P780" t="str">
        <f>VLOOKUP(H780,клиенты!$A$2:$J$435,7,0)</f>
        <v>Узбекистан</v>
      </c>
    </row>
    <row r="781" spans="1:16" x14ac:dyDescent="0.2">
      <c r="A781">
        <v>780</v>
      </c>
      <c r="B781">
        <v>372</v>
      </c>
      <c r="C781">
        <v>182</v>
      </c>
      <c r="D781">
        <v>2</v>
      </c>
      <c r="E781">
        <v>364</v>
      </c>
      <c r="F781" s="27">
        <v>44991</v>
      </c>
      <c r="G781" t="s">
        <v>22</v>
      </c>
      <c r="H781">
        <v>402</v>
      </c>
      <c r="I781" t="str">
        <f>VLOOKUP(B781,товар!$A$1:$C$433,2,FALSE)</f>
        <v>Кофе</v>
      </c>
      <c r="J781" s="20">
        <f t="shared" si="48"/>
        <v>249.02380952380952</v>
      </c>
      <c r="K781" s="21">
        <f t="shared" si="49"/>
        <v>-0.26914618988431016</v>
      </c>
      <c r="L781" t="str">
        <f>VLOOKUP(B781,товар!$A$1:$C$433,3,FALSE)</f>
        <v>Черная Карта</v>
      </c>
      <c r="M781" s="27">
        <f>VLOOKUP(H781,клиенты!$A$1:$G$435,5,0)</f>
        <v>44742</v>
      </c>
      <c r="N781">
        <f t="shared" si="50"/>
        <v>249</v>
      </c>
      <c r="O781" s="30">
        <f t="shared" ca="1" si="51"/>
        <v>27</v>
      </c>
      <c r="P781" t="str">
        <f>VLOOKUP(H781,клиенты!$A$2:$J$435,7,0)</f>
        <v>Узбекистан</v>
      </c>
    </row>
    <row r="782" spans="1:16" x14ac:dyDescent="0.2">
      <c r="A782">
        <v>781</v>
      </c>
      <c r="B782">
        <v>354</v>
      </c>
      <c r="C782">
        <v>203</v>
      </c>
      <c r="D782">
        <v>5</v>
      </c>
      <c r="E782">
        <v>1015</v>
      </c>
      <c r="F782" s="27">
        <v>45234</v>
      </c>
      <c r="G782" t="s">
        <v>25</v>
      </c>
      <c r="H782">
        <v>265</v>
      </c>
      <c r="I782" t="str">
        <f>VLOOKUP(B782,товар!$A$1:$C$433,2,FALSE)</f>
        <v>Чай</v>
      </c>
      <c r="J782" s="20">
        <f t="shared" si="48"/>
        <v>271.18181818181819</v>
      </c>
      <c r="K782" s="21">
        <f t="shared" si="49"/>
        <v>-0.25142474019443517</v>
      </c>
      <c r="L782" t="str">
        <f>VLOOKUP(B782,товар!$A$1:$C$433,3,FALSE)</f>
        <v>Lipton</v>
      </c>
      <c r="M782" s="27">
        <f>VLOOKUP(H782,клиенты!$A$1:$G$435,5,0)</f>
        <v>44756</v>
      </c>
      <c r="N782">
        <f t="shared" si="50"/>
        <v>478</v>
      </c>
      <c r="O782" s="30">
        <f t="shared" ca="1" si="51"/>
        <v>26</v>
      </c>
      <c r="P782" t="str">
        <f>VLOOKUP(H782,клиенты!$A$2:$J$435,7,0)</f>
        <v>Узбекистан</v>
      </c>
    </row>
    <row r="783" spans="1:16" x14ac:dyDescent="0.2">
      <c r="A783">
        <v>782</v>
      </c>
      <c r="B783">
        <v>460</v>
      </c>
      <c r="C783">
        <v>103</v>
      </c>
      <c r="D783">
        <v>5</v>
      </c>
      <c r="E783">
        <v>515</v>
      </c>
      <c r="F783" s="27">
        <v>45411</v>
      </c>
      <c r="G783" t="s">
        <v>20</v>
      </c>
      <c r="H783">
        <v>124</v>
      </c>
      <c r="I783" t="str">
        <f>VLOOKUP(B783,товар!$A$1:$C$433,2,FALSE)</f>
        <v>Кофе</v>
      </c>
      <c r="J783" s="20">
        <f t="shared" si="48"/>
        <v>249.02380952380952</v>
      </c>
      <c r="K783" s="21">
        <f t="shared" si="49"/>
        <v>-0.58638493163782379</v>
      </c>
      <c r="L783" t="str">
        <f>VLOOKUP(B783,товар!$A$1:$C$433,3,FALSE)</f>
        <v>Tchibo</v>
      </c>
      <c r="M783" s="27">
        <f>VLOOKUP(H783,клиенты!$A$1:$G$435,5,0)</f>
        <v>44795</v>
      </c>
      <c r="N783">
        <f t="shared" si="50"/>
        <v>616</v>
      </c>
      <c r="O783" s="30">
        <f t="shared" ca="1" si="51"/>
        <v>25</v>
      </c>
      <c r="P783" t="str">
        <f>VLOOKUP(H783,клиенты!$A$2:$J$435,7,0)</f>
        <v>Россия</v>
      </c>
    </row>
    <row r="784" spans="1:16" x14ac:dyDescent="0.2">
      <c r="A784">
        <v>783</v>
      </c>
      <c r="B784">
        <v>63</v>
      </c>
      <c r="C784">
        <v>344</v>
      </c>
      <c r="D784">
        <v>2</v>
      </c>
      <c r="E784">
        <v>688</v>
      </c>
      <c r="F784" s="27">
        <v>45194</v>
      </c>
      <c r="G784" t="s">
        <v>21</v>
      </c>
      <c r="H784">
        <v>208</v>
      </c>
      <c r="I784" t="str">
        <f>VLOOKUP(B784,товар!$A$1:$C$433,2,FALSE)</f>
        <v>Рыба</v>
      </c>
      <c r="J784" s="20">
        <f t="shared" si="48"/>
        <v>258.5128205128205</v>
      </c>
      <c r="K784" s="21">
        <f t="shared" si="49"/>
        <v>0.33068835548502284</v>
      </c>
      <c r="L784" t="str">
        <f>VLOOKUP(B784,товар!$A$1:$C$433,3,FALSE)</f>
        <v>Балтийский берег</v>
      </c>
      <c r="M784" s="27">
        <f>VLOOKUP(H784,клиенты!$A$1:$G$435,5,0)</f>
        <v>44736</v>
      </c>
      <c r="N784">
        <f t="shared" si="50"/>
        <v>458</v>
      </c>
      <c r="O784" s="30">
        <f t="shared" ca="1" si="51"/>
        <v>27</v>
      </c>
      <c r="P784" t="str">
        <f>VLOOKUP(H784,клиенты!$A$2:$J$435,7,0)</f>
        <v>Украина</v>
      </c>
    </row>
    <row r="785" spans="1:16" x14ac:dyDescent="0.2">
      <c r="A785">
        <v>784</v>
      </c>
      <c r="B785">
        <v>467</v>
      </c>
      <c r="C785">
        <v>436</v>
      </c>
      <c r="D785">
        <v>3</v>
      </c>
      <c r="E785">
        <v>1308</v>
      </c>
      <c r="F785" s="27">
        <v>45289</v>
      </c>
      <c r="G785" t="s">
        <v>13</v>
      </c>
      <c r="H785">
        <v>343</v>
      </c>
      <c r="I785" t="str">
        <f>VLOOKUP(B785,товар!$A$1:$C$433,2,FALSE)</f>
        <v>Макароны</v>
      </c>
      <c r="J785" s="20">
        <f t="shared" si="48"/>
        <v>265.47674418604652</v>
      </c>
      <c r="K785" s="21">
        <f t="shared" si="49"/>
        <v>0.64232841312250888</v>
      </c>
      <c r="L785" t="str">
        <f>VLOOKUP(B785,товар!$A$1:$C$433,3,FALSE)</f>
        <v>Борилла</v>
      </c>
      <c r="M785" s="27">
        <f>VLOOKUP(H785,клиенты!$A$1:$G$435,5,0)</f>
        <v>44874</v>
      </c>
      <c r="N785">
        <f t="shared" si="50"/>
        <v>415</v>
      </c>
      <c r="O785" s="30">
        <f t="shared" ca="1" si="51"/>
        <v>22</v>
      </c>
      <c r="P785" t="str">
        <f>VLOOKUP(H785,клиенты!$A$2:$J$435,7,0)</f>
        <v>Украина</v>
      </c>
    </row>
    <row r="786" spans="1:16" x14ac:dyDescent="0.2">
      <c r="A786">
        <v>785</v>
      </c>
      <c r="B786">
        <v>184</v>
      </c>
      <c r="C786">
        <v>79</v>
      </c>
      <c r="D786">
        <v>4</v>
      </c>
      <c r="E786">
        <v>316</v>
      </c>
      <c r="F786" s="27">
        <v>45407</v>
      </c>
      <c r="G786" t="s">
        <v>9</v>
      </c>
      <c r="H786">
        <v>394</v>
      </c>
      <c r="I786" t="str">
        <f>VLOOKUP(B786,товар!$A$1:$C$433,2,FALSE)</f>
        <v>Конфеты</v>
      </c>
      <c r="J786" s="20">
        <f t="shared" si="48"/>
        <v>267.85483870967744</v>
      </c>
      <c r="K786" s="21">
        <f t="shared" si="49"/>
        <v>-0.7050641295839104</v>
      </c>
      <c r="L786" t="str">
        <f>VLOOKUP(B786,товар!$A$1:$C$433,3,FALSE)</f>
        <v>Славянка</v>
      </c>
      <c r="M786" s="27">
        <f>VLOOKUP(H786,клиенты!$A$1:$G$435,5,0)</f>
        <v>44708</v>
      </c>
      <c r="N786">
        <f t="shared" si="50"/>
        <v>699</v>
      </c>
      <c r="O786" s="30">
        <f t="shared" ca="1" si="51"/>
        <v>28</v>
      </c>
      <c r="P786" t="str">
        <f>VLOOKUP(H786,клиенты!$A$2:$J$435,7,0)</f>
        <v>Россия</v>
      </c>
    </row>
    <row r="787" spans="1:16" x14ac:dyDescent="0.2">
      <c r="A787">
        <v>786</v>
      </c>
      <c r="B787">
        <v>265</v>
      </c>
      <c r="C787">
        <v>339</v>
      </c>
      <c r="D787">
        <v>3</v>
      </c>
      <c r="E787">
        <v>1017</v>
      </c>
      <c r="F787" s="27">
        <v>44944</v>
      </c>
      <c r="G787" t="s">
        <v>9</v>
      </c>
      <c r="H787">
        <v>242</v>
      </c>
      <c r="I787" t="str">
        <f>VLOOKUP(B787,товар!$A$1:$C$433,2,FALSE)</f>
        <v>Мясо</v>
      </c>
      <c r="J787" s="20">
        <f t="shared" si="48"/>
        <v>271.74545454545455</v>
      </c>
      <c r="K787" s="21">
        <f t="shared" si="49"/>
        <v>0.24749096748293864</v>
      </c>
      <c r="L787" t="str">
        <f>VLOOKUP(B787,товар!$A$1:$C$433,3,FALSE)</f>
        <v>Мираторг</v>
      </c>
      <c r="M787" s="27">
        <f>VLOOKUP(H787,клиенты!$A$1:$G$435,5,0)</f>
        <v>44747</v>
      </c>
      <c r="N787">
        <f t="shared" si="50"/>
        <v>197</v>
      </c>
      <c r="O787" s="30">
        <f t="shared" ca="1" si="51"/>
        <v>27</v>
      </c>
      <c r="P787" t="str">
        <f>VLOOKUP(H787,клиенты!$A$2:$J$435,7,0)</f>
        <v>Россия</v>
      </c>
    </row>
    <row r="788" spans="1:16" x14ac:dyDescent="0.2">
      <c r="A788">
        <v>787</v>
      </c>
      <c r="B788">
        <v>130</v>
      </c>
      <c r="C788">
        <v>319</v>
      </c>
      <c r="D788">
        <v>3</v>
      </c>
      <c r="E788">
        <v>957</v>
      </c>
      <c r="F788" s="27">
        <v>45145</v>
      </c>
      <c r="G788" t="s">
        <v>27</v>
      </c>
      <c r="H788">
        <v>56</v>
      </c>
      <c r="I788" t="str">
        <f>VLOOKUP(B788,товар!$A$1:$C$433,2,FALSE)</f>
        <v>Соль</v>
      </c>
      <c r="J788" s="20">
        <f t="shared" si="48"/>
        <v>264.8679245283019</v>
      </c>
      <c r="K788" s="21">
        <f t="shared" si="49"/>
        <v>0.20437384242769618</v>
      </c>
      <c r="L788" t="str">
        <f>VLOOKUP(B788,товар!$A$1:$C$433,3,FALSE)</f>
        <v>Илецкая</v>
      </c>
      <c r="M788" s="27">
        <f>VLOOKUP(H788,клиенты!$A$1:$G$435,5,0)</f>
        <v>44662</v>
      </c>
      <c r="N788">
        <f t="shared" si="50"/>
        <v>483</v>
      </c>
      <c r="O788" s="30">
        <f t="shared" ca="1" si="51"/>
        <v>29</v>
      </c>
      <c r="P788" t="str">
        <f>VLOOKUP(H788,клиенты!$A$2:$J$435,7,0)</f>
        <v>Таджикистан</v>
      </c>
    </row>
    <row r="789" spans="1:16" x14ac:dyDescent="0.2">
      <c r="A789">
        <v>788</v>
      </c>
      <c r="B789">
        <v>443</v>
      </c>
      <c r="C789">
        <v>348</v>
      </c>
      <c r="D789">
        <v>3</v>
      </c>
      <c r="E789">
        <v>1044</v>
      </c>
      <c r="F789" s="27">
        <v>44930</v>
      </c>
      <c r="G789" t="s">
        <v>24</v>
      </c>
      <c r="H789">
        <v>324</v>
      </c>
      <c r="I789" t="str">
        <f>VLOOKUP(B789,товар!$A$1:$C$433,2,FALSE)</f>
        <v>Кофе</v>
      </c>
      <c r="J789" s="20">
        <f t="shared" si="48"/>
        <v>249.02380952380952</v>
      </c>
      <c r="K789" s="21">
        <f t="shared" si="49"/>
        <v>0.3974567358256047</v>
      </c>
      <c r="L789" t="str">
        <f>VLOOKUP(B789,товар!$A$1:$C$433,3,FALSE)</f>
        <v>Jacobs</v>
      </c>
      <c r="M789" s="27">
        <f>VLOOKUP(H789,клиенты!$A$1:$G$435,5,0)</f>
        <v>44761</v>
      </c>
      <c r="N789">
        <f t="shared" si="50"/>
        <v>169</v>
      </c>
      <c r="O789" s="30">
        <f t="shared" ca="1" si="51"/>
        <v>26</v>
      </c>
      <c r="P789" t="str">
        <f>VLOOKUP(H789,клиенты!$A$2:$J$435,7,0)</f>
        <v>Узбекистан</v>
      </c>
    </row>
    <row r="790" spans="1:16" x14ac:dyDescent="0.2">
      <c r="A790">
        <v>789</v>
      </c>
      <c r="B790">
        <v>408</v>
      </c>
      <c r="C790">
        <v>60</v>
      </c>
      <c r="D790">
        <v>4</v>
      </c>
      <c r="E790">
        <v>240</v>
      </c>
      <c r="F790" s="27">
        <v>45299</v>
      </c>
      <c r="G790" t="s">
        <v>15</v>
      </c>
      <c r="H790">
        <v>486</v>
      </c>
      <c r="I790" t="str">
        <f>VLOOKUP(B790,товар!$A$1:$C$433,2,FALSE)</f>
        <v>Йогурт</v>
      </c>
      <c r="J790" s="20">
        <f t="shared" si="48"/>
        <v>263.25423728813558</v>
      </c>
      <c r="K790" s="21">
        <f t="shared" si="49"/>
        <v>-0.7720834406386814</v>
      </c>
      <c r="L790" t="str">
        <f>VLOOKUP(B790,товар!$A$1:$C$433,3,FALSE)</f>
        <v>Эрманн</v>
      </c>
      <c r="M790" s="27">
        <f>VLOOKUP(H790,клиенты!$A$1:$G$435,5,0)</f>
        <v>44723</v>
      </c>
      <c r="N790">
        <f t="shared" si="50"/>
        <v>576</v>
      </c>
      <c r="O790" s="30">
        <f t="shared" ca="1" si="51"/>
        <v>27</v>
      </c>
      <c r="P790" t="str">
        <f>VLOOKUP(H790,клиенты!$A$2:$J$435,7,0)</f>
        <v>Россия</v>
      </c>
    </row>
    <row r="791" spans="1:16" x14ac:dyDescent="0.2">
      <c r="A791">
        <v>790</v>
      </c>
      <c r="B791">
        <v>249</v>
      </c>
      <c r="C791">
        <v>125</v>
      </c>
      <c r="D791">
        <v>5</v>
      </c>
      <c r="E791">
        <v>625</v>
      </c>
      <c r="F791" s="27">
        <v>45322</v>
      </c>
      <c r="G791" t="s">
        <v>11</v>
      </c>
      <c r="H791">
        <v>71</v>
      </c>
      <c r="I791" t="str">
        <f>VLOOKUP(B791,товар!$A$1:$C$433,2,FALSE)</f>
        <v>Чай</v>
      </c>
      <c r="J791" s="20">
        <f t="shared" si="48"/>
        <v>271.18181818181819</v>
      </c>
      <c r="K791" s="21">
        <f t="shared" si="49"/>
        <v>-0.539054642976869</v>
      </c>
      <c r="L791" t="str">
        <f>VLOOKUP(B791,товар!$A$1:$C$433,3,FALSE)</f>
        <v>Lipton</v>
      </c>
      <c r="M791" s="27">
        <f>VLOOKUP(H791,клиенты!$A$1:$G$435,5,0)</f>
        <v>44762</v>
      </c>
      <c r="N791">
        <f t="shared" si="50"/>
        <v>560</v>
      </c>
      <c r="O791" s="30">
        <f t="shared" ca="1" si="51"/>
        <v>26</v>
      </c>
      <c r="P791" t="str">
        <f>VLOOKUP(H791,клиенты!$A$2:$J$435,7,0)</f>
        <v>Украина</v>
      </c>
    </row>
    <row r="792" spans="1:16" x14ac:dyDescent="0.2">
      <c r="A792">
        <v>791</v>
      </c>
      <c r="B792">
        <v>241</v>
      </c>
      <c r="C792">
        <v>490</v>
      </c>
      <c r="D792">
        <v>1</v>
      </c>
      <c r="E792">
        <v>490</v>
      </c>
      <c r="F792" s="27">
        <v>45271</v>
      </c>
      <c r="G792" t="s">
        <v>15</v>
      </c>
      <c r="H792">
        <v>299</v>
      </c>
      <c r="I792" t="str">
        <f>VLOOKUP(B792,товар!$A$1:$C$433,2,FALSE)</f>
        <v>Колбаса</v>
      </c>
      <c r="J792" s="20">
        <f t="shared" si="48"/>
        <v>286.92307692307691</v>
      </c>
      <c r="K792" s="21">
        <f t="shared" si="49"/>
        <v>0.70777479892761397</v>
      </c>
      <c r="L792" t="str">
        <f>VLOOKUP(B792,товар!$A$1:$C$433,3,FALSE)</f>
        <v>Окраина</v>
      </c>
      <c r="M792" s="27">
        <f>VLOOKUP(H792,клиенты!$A$1:$G$435,5,0)</f>
        <v>44666</v>
      </c>
      <c r="N792">
        <f t="shared" si="50"/>
        <v>605</v>
      </c>
      <c r="O792" s="30">
        <f t="shared" ca="1" si="51"/>
        <v>29</v>
      </c>
      <c r="P792" t="str">
        <f>VLOOKUP(H792,клиенты!$A$2:$J$435,7,0)</f>
        <v>Украина</v>
      </c>
    </row>
    <row r="793" spans="1:16" x14ac:dyDescent="0.2">
      <c r="A793">
        <v>792</v>
      </c>
      <c r="B793">
        <v>202</v>
      </c>
      <c r="C793">
        <v>298</v>
      </c>
      <c r="D793">
        <v>4</v>
      </c>
      <c r="E793">
        <v>1192</v>
      </c>
      <c r="F793" s="27">
        <v>44979</v>
      </c>
      <c r="G793" t="s">
        <v>24</v>
      </c>
      <c r="H793">
        <v>265</v>
      </c>
      <c r="I793" t="str">
        <f>VLOOKUP(B793,товар!$A$1:$C$433,2,FALSE)</f>
        <v>Овощи</v>
      </c>
      <c r="J793" s="20">
        <f t="shared" si="48"/>
        <v>250.48780487804879</v>
      </c>
      <c r="K793" s="21">
        <f t="shared" si="49"/>
        <v>0.18967867575462516</v>
      </c>
      <c r="L793" t="str">
        <f>VLOOKUP(B793,товар!$A$1:$C$433,3,FALSE)</f>
        <v>Овощной ряд</v>
      </c>
      <c r="M793" s="27">
        <f>VLOOKUP(H793,клиенты!$A$1:$G$435,5,0)</f>
        <v>44756</v>
      </c>
      <c r="N793">
        <f t="shared" si="50"/>
        <v>223</v>
      </c>
      <c r="O793" s="30">
        <f t="shared" ca="1" si="51"/>
        <v>26</v>
      </c>
      <c r="P793" t="str">
        <f>VLOOKUP(H793,клиенты!$A$2:$J$435,7,0)</f>
        <v>Узбекистан</v>
      </c>
    </row>
    <row r="794" spans="1:16" x14ac:dyDescent="0.2">
      <c r="A794">
        <v>793</v>
      </c>
      <c r="B794">
        <v>376</v>
      </c>
      <c r="C794">
        <v>441</v>
      </c>
      <c r="D794">
        <v>2</v>
      </c>
      <c r="E794">
        <v>882</v>
      </c>
      <c r="F794" s="27">
        <v>45364</v>
      </c>
      <c r="G794" t="s">
        <v>25</v>
      </c>
      <c r="H794">
        <v>272</v>
      </c>
      <c r="I794" t="str">
        <f>VLOOKUP(B794,товар!$A$1:$C$433,2,FALSE)</f>
        <v>Конфеты</v>
      </c>
      <c r="J794" s="20">
        <f t="shared" si="48"/>
        <v>267.85483870967744</v>
      </c>
      <c r="K794" s="21">
        <f t="shared" si="49"/>
        <v>0.64641416270247465</v>
      </c>
      <c r="L794" t="str">
        <f>VLOOKUP(B794,товар!$A$1:$C$433,3,FALSE)</f>
        <v>Красный Октябрь</v>
      </c>
      <c r="M794" s="27">
        <f>VLOOKUP(H794,клиенты!$A$1:$G$435,5,0)</f>
        <v>44668</v>
      </c>
      <c r="N794">
        <f t="shared" si="50"/>
        <v>696</v>
      </c>
      <c r="O794" s="30">
        <f t="shared" ca="1" si="51"/>
        <v>29</v>
      </c>
      <c r="P794" t="str">
        <f>VLOOKUP(H794,клиенты!$A$2:$J$435,7,0)</f>
        <v>Таджикистан</v>
      </c>
    </row>
    <row r="795" spans="1:16" x14ac:dyDescent="0.2">
      <c r="A795">
        <v>794</v>
      </c>
      <c r="B795">
        <v>371</v>
      </c>
      <c r="C795">
        <v>126</v>
      </c>
      <c r="D795">
        <v>5</v>
      </c>
      <c r="E795">
        <v>630</v>
      </c>
      <c r="F795" s="27">
        <v>45230</v>
      </c>
      <c r="G795" t="s">
        <v>13</v>
      </c>
      <c r="H795">
        <v>371</v>
      </c>
      <c r="I795" t="str">
        <f>VLOOKUP(B795,товар!$A$1:$C$433,2,FALSE)</f>
        <v>Сахар</v>
      </c>
      <c r="J795" s="20">
        <f t="shared" si="48"/>
        <v>252.76271186440678</v>
      </c>
      <c r="K795" s="21">
        <f t="shared" si="49"/>
        <v>-0.5015087507543754</v>
      </c>
      <c r="L795" t="str">
        <f>VLOOKUP(B795,товар!$A$1:$C$433,3,FALSE)</f>
        <v>Русский сахар</v>
      </c>
      <c r="M795" s="27">
        <f>VLOOKUP(H795,клиенты!$A$1:$G$435,5,0)</f>
        <v>44844</v>
      </c>
      <c r="N795">
        <f t="shared" si="50"/>
        <v>386</v>
      </c>
      <c r="O795" s="30">
        <f t="shared" ca="1" si="51"/>
        <v>23</v>
      </c>
      <c r="P795" t="str">
        <f>VLOOKUP(H795,клиенты!$A$2:$J$435,7,0)</f>
        <v>Украина</v>
      </c>
    </row>
    <row r="796" spans="1:16" x14ac:dyDescent="0.2">
      <c r="A796">
        <v>795</v>
      </c>
      <c r="B796">
        <v>308</v>
      </c>
      <c r="C796">
        <v>416</v>
      </c>
      <c r="D796">
        <v>4</v>
      </c>
      <c r="E796">
        <v>1664</v>
      </c>
      <c r="F796" s="27">
        <v>45217</v>
      </c>
      <c r="G796" t="s">
        <v>14</v>
      </c>
      <c r="H796">
        <v>360</v>
      </c>
      <c r="I796" t="str">
        <f>VLOOKUP(B796,товар!$A$1:$C$433,2,FALSE)</f>
        <v>Конфеты</v>
      </c>
      <c r="J796" s="20">
        <f t="shared" si="48"/>
        <v>267.85483870967744</v>
      </c>
      <c r="K796" s="21">
        <f t="shared" si="49"/>
        <v>0.55308002649485144</v>
      </c>
      <c r="L796" t="str">
        <f>VLOOKUP(B796,товар!$A$1:$C$433,3,FALSE)</f>
        <v>Бабаевский</v>
      </c>
      <c r="M796" s="27">
        <f>VLOOKUP(H796,клиенты!$A$1:$G$435,5,0)</f>
        <v>44728</v>
      </c>
      <c r="N796">
        <f t="shared" si="50"/>
        <v>489</v>
      </c>
      <c r="O796" s="30">
        <f t="shared" ca="1" si="51"/>
        <v>27</v>
      </c>
      <c r="P796" t="str">
        <f>VLOOKUP(H796,клиенты!$A$2:$J$435,7,0)</f>
        <v>Беларусь</v>
      </c>
    </row>
    <row r="797" spans="1:16" x14ac:dyDescent="0.2">
      <c r="A797">
        <v>796</v>
      </c>
      <c r="B797">
        <v>146</v>
      </c>
      <c r="C797">
        <v>387</v>
      </c>
      <c r="D797">
        <v>4</v>
      </c>
      <c r="E797">
        <v>1548</v>
      </c>
      <c r="F797" s="27">
        <v>45027</v>
      </c>
      <c r="G797" t="s">
        <v>10</v>
      </c>
      <c r="H797">
        <v>368</v>
      </c>
      <c r="I797" t="str">
        <f>VLOOKUP(B797,товар!$A$1:$C$433,2,FALSE)</f>
        <v>Сок</v>
      </c>
      <c r="J797" s="20">
        <f t="shared" si="48"/>
        <v>268.60344827586209</v>
      </c>
      <c r="K797" s="21">
        <f t="shared" si="49"/>
        <v>0.44078567302137484</v>
      </c>
      <c r="L797" t="str">
        <f>VLOOKUP(B797,товар!$A$1:$C$433,3,FALSE)</f>
        <v>Добрый</v>
      </c>
      <c r="M797" s="27">
        <f>VLOOKUP(H797,клиенты!$A$1:$G$435,5,0)</f>
        <v>44872</v>
      </c>
      <c r="N797">
        <f t="shared" si="50"/>
        <v>155</v>
      </c>
      <c r="O797" s="30">
        <f t="shared" ca="1" si="51"/>
        <v>22</v>
      </c>
      <c r="P797" t="str">
        <f>VLOOKUP(H797,клиенты!$A$2:$J$435,7,0)</f>
        <v>Узбекистан</v>
      </c>
    </row>
    <row r="798" spans="1:16" x14ac:dyDescent="0.2">
      <c r="A798">
        <v>797</v>
      </c>
      <c r="B798">
        <v>77</v>
      </c>
      <c r="C798">
        <v>151</v>
      </c>
      <c r="D798">
        <v>2</v>
      </c>
      <c r="E798">
        <v>302</v>
      </c>
      <c r="F798" s="27">
        <v>45067</v>
      </c>
      <c r="G798" t="s">
        <v>27</v>
      </c>
      <c r="H798">
        <v>481</v>
      </c>
      <c r="I798" t="str">
        <f>VLOOKUP(B798,товар!$A$1:$C$433,2,FALSE)</f>
        <v>Макароны</v>
      </c>
      <c r="J798" s="20">
        <f t="shared" si="48"/>
        <v>265.47674418604652</v>
      </c>
      <c r="K798" s="21">
        <f t="shared" si="49"/>
        <v>-0.43121194866628709</v>
      </c>
      <c r="L798" t="str">
        <f>VLOOKUP(B798,товар!$A$1:$C$433,3,FALSE)</f>
        <v>Паста Зара</v>
      </c>
      <c r="M798" s="27">
        <f>VLOOKUP(H798,клиенты!$A$1:$G$435,5,0)</f>
        <v>44756</v>
      </c>
      <c r="N798">
        <f t="shared" si="50"/>
        <v>311</v>
      </c>
      <c r="O798" s="30">
        <f t="shared" ca="1" si="51"/>
        <v>26</v>
      </c>
      <c r="P798" t="str">
        <f>VLOOKUP(H798,клиенты!$A$2:$J$435,7,0)</f>
        <v>Беларусь</v>
      </c>
    </row>
    <row r="799" spans="1:16" x14ac:dyDescent="0.2">
      <c r="A799">
        <v>798</v>
      </c>
      <c r="B799">
        <v>407</v>
      </c>
      <c r="C799">
        <v>157</v>
      </c>
      <c r="D799">
        <v>3</v>
      </c>
      <c r="E799">
        <v>471</v>
      </c>
      <c r="F799" s="27">
        <v>45275</v>
      </c>
      <c r="G799" t="s">
        <v>9</v>
      </c>
      <c r="H799">
        <v>354</v>
      </c>
      <c r="I799" t="str">
        <f>VLOOKUP(B799,товар!$A$1:$C$433,2,FALSE)</f>
        <v>Конфеты</v>
      </c>
      <c r="J799" s="20">
        <f t="shared" si="48"/>
        <v>267.85483870967744</v>
      </c>
      <c r="K799" s="21">
        <f t="shared" si="49"/>
        <v>-0.41386162461612575</v>
      </c>
      <c r="L799" t="str">
        <f>VLOOKUP(B799,товар!$A$1:$C$433,3,FALSE)</f>
        <v>Славянка</v>
      </c>
      <c r="M799" s="27">
        <f>VLOOKUP(H799,клиенты!$A$1:$G$435,5,0)</f>
        <v>44811</v>
      </c>
      <c r="N799">
        <f t="shared" si="50"/>
        <v>464</v>
      </c>
      <c r="O799" s="30">
        <f t="shared" ca="1" si="51"/>
        <v>24</v>
      </c>
      <c r="P799" t="str">
        <f>VLOOKUP(H799,клиенты!$A$2:$J$435,7,0)</f>
        <v>Узбекистан</v>
      </c>
    </row>
    <row r="800" spans="1:16" x14ac:dyDescent="0.2">
      <c r="A800">
        <v>799</v>
      </c>
      <c r="B800">
        <v>357</v>
      </c>
      <c r="C800">
        <v>55</v>
      </c>
      <c r="D800">
        <v>5</v>
      </c>
      <c r="E800">
        <v>275</v>
      </c>
      <c r="F800" s="27">
        <v>45302</v>
      </c>
      <c r="G800" t="s">
        <v>24</v>
      </c>
      <c r="H800">
        <v>8</v>
      </c>
      <c r="I800" t="str">
        <f>VLOOKUP(B800,товар!$A$1:$C$433,2,FALSE)</f>
        <v>Мясо</v>
      </c>
      <c r="J800" s="20">
        <f t="shared" si="48"/>
        <v>271.74545454545455</v>
      </c>
      <c r="K800" s="21">
        <f t="shared" si="49"/>
        <v>-0.79760471029037872</v>
      </c>
      <c r="L800" t="str">
        <f>VLOOKUP(B800,товар!$A$1:$C$433,3,FALSE)</f>
        <v>Снежана</v>
      </c>
      <c r="M800" s="27">
        <f>VLOOKUP(H800,клиенты!$A$1:$G$435,5,0)</f>
        <v>44883</v>
      </c>
      <c r="N800">
        <f t="shared" si="50"/>
        <v>419</v>
      </c>
      <c r="O800" s="30">
        <f t="shared" ca="1" si="51"/>
        <v>22</v>
      </c>
      <c r="P800" t="str">
        <f>VLOOKUP(H800,клиенты!$A$2:$J$435,7,0)</f>
        <v>Беларусь</v>
      </c>
    </row>
    <row r="801" spans="1:16" x14ac:dyDescent="0.2">
      <c r="A801">
        <v>800</v>
      </c>
      <c r="B801">
        <v>409</v>
      </c>
      <c r="C801">
        <v>235</v>
      </c>
      <c r="D801">
        <v>5</v>
      </c>
      <c r="E801">
        <v>1175</v>
      </c>
      <c r="F801" s="27">
        <v>44960</v>
      </c>
      <c r="G801" t="s">
        <v>16</v>
      </c>
      <c r="H801">
        <v>1</v>
      </c>
      <c r="I801" t="str">
        <f>VLOOKUP(B801,товар!$A$1:$C$433,2,FALSE)</f>
        <v>Фрукты</v>
      </c>
      <c r="J801" s="20">
        <f t="shared" si="48"/>
        <v>274.16279069767444</v>
      </c>
      <c r="K801" s="21">
        <f t="shared" si="49"/>
        <v>-0.14284502502332685</v>
      </c>
      <c r="L801" t="str">
        <f>VLOOKUP(B801,товар!$A$1:$C$433,3,FALSE)</f>
        <v>Фруктовый Рай</v>
      </c>
      <c r="M801" s="27">
        <f>VLOOKUP(H801,клиенты!$A$1:$G$435,5,0)</f>
        <v>44585</v>
      </c>
      <c r="N801">
        <f t="shared" si="50"/>
        <v>375</v>
      </c>
      <c r="O801" s="30">
        <f t="shared" ca="1" si="51"/>
        <v>32</v>
      </c>
      <c r="P801" t="str">
        <f>VLOOKUP(H801,клиенты!$A$2:$J$435,7,0)</f>
        <v>Россия</v>
      </c>
    </row>
    <row r="802" spans="1:16" x14ac:dyDescent="0.2">
      <c r="A802">
        <v>801</v>
      </c>
      <c r="B802">
        <v>148</v>
      </c>
      <c r="C802">
        <v>474</v>
      </c>
      <c r="D802">
        <v>4</v>
      </c>
      <c r="E802">
        <v>1896</v>
      </c>
      <c r="F802" s="27">
        <v>45074</v>
      </c>
      <c r="G802" t="s">
        <v>19</v>
      </c>
      <c r="H802">
        <v>333</v>
      </c>
      <c r="I802" t="str">
        <f>VLOOKUP(B802,товар!$A$1:$C$433,2,FALSE)</f>
        <v>Сок</v>
      </c>
      <c r="J802" s="20">
        <f t="shared" si="48"/>
        <v>268.60344827586209</v>
      </c>
      <c r="K802" s="21">
        <f t="shared" si="49"/>
        <v>0.76468322742152872</v>
      </c>
      <c r="L802" t="str">
        <f>VLOOKUP(B802,товар!$A$1:$C$433,3,FALSE)</f>
        <v>Фруктовый сад</v>
      </c>
      <c r="M802" s="27">
        <f>VLOOKUP(H802,клиенты!$A$1:$G$435,5,0)</f>
        <v>44857</v>
      </c>
      <c r="N802">
        <f t="shared" si="50"/>
        <v>217</v>
      </c>
      <c r="O802" s="30">
        <f t="shared" ca="1" si="51"/>
        <v>23</v>
      </c>
      <c r="P802" t="str">
        <f>VLOOKUP(H802,клиенты!$A$2:$J$435,7,0)</f>
        <v>Россия</v>
      </c>
    </row>
    <row r="803" spans="1:16" x14ac:dyDescent="0.2">
      <c r="A803">
        <v>802</v>
      </c>
      <c r="B803">
        <v>63</v>
      </c>
      <c r="C803">
        <v>479</v>
      </c>
      <c r="D803">
        <v>4</v>
      </c>
      <c r="E803">
        <v>1916</v>
      </c>
      <c r="F803" s="27">
        <v>45235</v>
      </c>
      <c r="G803" t="s">
        <v>11</v>
      </c>
      <c r="H803">
        <v>396</v>
      </c>
      <c r="I803" t="str">
        <f>VLOOKUP(B803,товар!$A$1:$C$433,2,FALSE)</f>
        <v>Рыба</v>
      </c>
      <c r="J803" s="20">
        <f t="shared" si="48"/>
        <v>258.5128205128205</v>
      </c>
      <c r="K803" s="21">
        <f t="shared" si="49"/>
        <v>0.85290616941083131</v>
      </c>
      <c r="L803" t="str">
        <f>VLOOKUP(B803,товар!$A$1:$C$433,3,FALSE)</f>
        <v>Балтийский берег</v>
      </c>
      <c r="M803" s="27">
        <f>VLOOKUP(H803,клиенты!$A$1:$G$435,5,0)</f>
        <v>44871</v>
      </c>
      <c r="N803">
        <f t="shared" si="50"/>
        <v>364</v>
      </c>
      <c r="O803" s="30">
        <f t="shared" ca="1" si="51"/>
        <v>23</v>
      </c>
      <c r="P803" t="str">
        <f>VLOOKUP(H803,клиенты!$A$2:$J$435,7,0)</f>
        <v>Украина</v>
      </c>
    </row>
    <row r="804" spans="1:16" x14ac:dyDescent="0.2">
      <c r="A804">
        <v>803</v>
      </c>
      <c r="B804">
        <v>410</v>
      </c>
      <c r="C804">
        <v>320</v>
      </c>
      <c r="D804">
        <v>4</v>
      </c>
      <c r="E804">
        <v>1280</v>
      </c>
      <c r="F804" s="27">
        <v>45045</v>
      </c>
      <c r="G804" t="s">
        <v>16</v>
      </c>
      <c r="H804">
        <v>401</v>
      </c>
      <c r="I804" t="str">
        <f>VLOOKUP(B804,товар!$A$1:$C$433,2,FALSE)</f>
        <v>Чипсы</v>
      </c>
      <c r="J804" s="20">
        <f t="shared" si="48"/>
        <v>273.72549019607845</v>
      </c>
      <c r="K804" s="21">
        <f t="shared" si="49"/>
        <v>0.16905444126074487</v>
      </c>
      <c r="L804" t="str">
        <f>VLOOKUP(B804,товар!$A$1:$C$433,3,FALSE)</f>
        <v>Lay's</v>
      </c>
      <c r="M804" s="27">
        <f>VLOOKUP(H804,клиенты!$A$1:$G$435,5,0)</f>
        <v>44856</v>
      </c>
      <c r="N804">
        <f t="shared" si="50"/>
        <v>189</v>
      </c>
      <c r="O804" s="30">
        <f t="shared" ca="1" si="51"/>
        <v>23</v>
      </c>
      <c r="P804" t="str">
        <f>VLOOKUP(H804,клиенты!$A$2:$J$435,7,0)</f>
        <v>Россия</v>
      </c>
    </row>
    <row r="805" spans="1:16" x14ac:dyDescent="0.2">
      <c r="A805">
        <v>804</v>
      </c>
      <c r="B805">
        <v>223</v>
      </c>
      <c r="C805">
        <v>477</v>
      </c>
      <c r="D805">
        <v>4</v>
      </c>
      <c r="E805">
        <v>1908</v>
      </c>
      <c r="F805" s="27">
        <v>45064</v>
      </c>
      <c r="G805" t="s">
        <v>15</v>
      </c>
      <c r="H805">
        <v>121</v>
      </c>
      <c r="I805" t="str">
        <f>VLOOKUP(B805,товар!$A$1:$C$433,2,FALSE)</f>
        <v>Чай</v>
      </c>
      <c r="J805" s="20">
        <f t="shared" si="48"/>
        <v>271.18181818181819</v>
      </c>
      <c r="K805" s="21">
        <f t="shared" si="49"/>
        <v>0.75896748240026812</v>
      </c>
      <c r="L805" t="str">
        <f>VLOOKUP(B805,товар!$A$1:$C$433,3,FALSE)</f>
        <v>Greenfield</v>
      </c>
      <c r="M805" s="27">
        <f>VLOOKUP(H805,клиенты!$A$1:$G$435,5,0)</f>
        <v>44763</v>
      </c>
      <c r="N805">
        <f t="shared" si="50"/>
        <v>301</v>
      </c>
      <c r="O805" s="30">
        <f t="shared" ca="1" si="51"/>
        <v>26</v>
      </c>
      <c r="P805" t="str">
        <f>VLOOKUP(H805,клиенты!$A$2:$J$435,7,0)</f>
        <v>Россия</v>
      </c>
    </row>
    <row r="806" spans="1:16" x14ac:dyDescent="0.2">
      <c r="A806">
        <v>805</v>
      </c>
      <c r="B806">
        <v>35</v>
      </c>
      <c r="C806">
        <v>277</v>
      </c>
      <c r="D806">
        <v>4</v>
      </c>
      <c r="E806">
        <v>1108</v>
      </c>
      <c r="F806" s="27">
        <v>45422</v>
      </c>
      <c r="G806" t="s">
        <v>10</v>
      </c>
      <c r="H806">
        <v>108</v>
      </c>
      <c r="I806" t="str">
        <f>VLOOKUP(B806,товар!$A$1:$C$433,2,FALSE)</f>
        <v>Крупа</v>
      </c>
      <c r="J806" s="20">
        <f t="shared" si="48"/>
        <v>255.11627906976744</v>
      </c>
      <c r="K806" s="21">
        <f t="shared" si="49"/>
        <v>8.5779398359161263E-2</v>
      </c>
      <c r="L806" t="str">
        <f>VLOOKUP(B806,товар!$A$1:$C$433,3,FALSE)</f>
        <v>Мистраль</v>
      </c>
      <c r="M806" s="27">
        <f>VLOOKUP(H806,клиенты!$A$1:$G$435,5,0)</f>
        <v>44835</v>
      </c>
      <c r="N806">
        <f t="shared" si="50"/>
        <v>587</v>
      </c>
      <c r="O806" s="30">
        <f t="shared" ca="1" si="51"/>
        <v>24</v>
      </c>
      <c r="P806" t="str">
        <f>VLOOKUP(H806,клиенты!$A$2:$J$435,7,0)</f>
        <v>Узбекистан</v>
      </c>
    </row>
    <row r="807" spans="1:16" x14ac:dyDescent="0.2">
      <c r="A807">
        <v>806</v>
      </c>
      <c r="B807">
        <v>398</v>
      </c>
      <c r="C807">
        <v>127</v>
      </c>
      <c r="D807">
        <v>5</v>
      </c>
      <c r="E807">
        <v>635</v>
      </c>
      <c r="F807" s="27">
        <v>45253</v>
      </c>
      <c r="G807" t="s">
        <v>15</v>
      </c>
      <c r="H807">
        <v>191</v>
      </c>
      <c r="I807" t="str">
        <f>VLOOKUP(B807,товар!$A$1:$C$433,2,FALSE)</f>
        <v>Сок</v>
      </c>
      <c r="J807" s="20">
        <f t="shared" si="48"/>
        <v>268.60344827586209</v>
      </c>
      <c r="K807" s="21">
        <f t="shared" si="49"/>
        <v>-0.52718402978368317</v>
      </c>
      <c r="L807" t="str">
        <f>VLOOKUP(B807,товар!$A$1:$C$433,3,FALSE)</f>
        <v>Фруктовый сад</v>
      </c>
      <c r="M807" s="27">
        <f>VLOOKUP(H807,клиенты!$A$1:$G$435,5,0)</f>
        <v>44866</v>
      </c>
      <c r="N807">
        <f t="shared" si="50"/>
        <v>387</v>
      </c>
      <c r="O807" s="30">
        <f t="shared" ca="1" si="51"/>
        <v>23</v>
      </c>
      <c r="P807" t="str">
        <f>VLOOKUP(H807,клиенты!$A$2:$J$435,7,0)</f>
        <v>Украина</v>
      </c>
    </row>
    <row r="808" spans="1:16" x14ac:dyDescent="0.2">
      <c r="A808">
        <v>807</v>
      </c>
      <c r="B808">
        <v>132</v>
      </c>
      <c r="C808">
        <v>154</v>
      </c>
      <c r="D808">
        <v>3</v>
      </c>
      <c r="E808">
        <v>462</v>
      </c>
      <c r="F808" s="27">
        <v>45294</v>
      </c>
      <c r="G808" t="s">
        <v>19</v>
      </c>
      <c r="H808">
        <v>443</v>
      </c>
      <c r="I808" t="str">
        <f>VLOOKUP(B808,товар!$A$1:$C$433,2,FALSE)</f>
        <v>Рыба</v>
      </c>
      <c r="J808" s="20">
        <f t="shared" si="48"/>
        <v>258.5128205128205</v>
      </c>
      <c r="K808" s="21">
        <f t="shared" si="49"/>
        <v>-0.40428486411426301</v>
      </c>
      <c r="L808" t="str">
        <f>VLOOKUP(B808,товар!$A$1:$C$433,3,FALSE)</f>
        <v>Меридиан</v>
      </c>
      <c r="M808" s="27">
        <f>VLOOKUP(H808,клиенты!$A$1:$G$435,5,0)</f>
        <v>44649</v>
      </c>
      <c r="N808">
        <f t="shared" si="50"/>
        <v>645</v>
      </c>
      <c r="O808" s="30">
        <f t="shared" ca="1" si="51"/>
        <v>30</v>
      </c>
      <c r="P808" t="str">
        <f>VLOOKUP(H808,клиенты!$A$2:$J$435,7,0)</f>
        <v>Россия</v>
      </c>
    </row>
    <row r="809" spans="1:16" x14ac:dyDescent="0.2">
      <c r="A809">
        <v>808</v>
      </c>
      <c r="B809">
        <v>415</v>
      </c>
      <c r="C809">
        <v>84</v>
      </c>
      <c r="D809">
        <v>5</v>
      </c>
      <c r="E809">
        <v>420</v>
      </c>
      <c r="F809" s="27">
        <v>45156</v>
      </c>
      <c r="G809" t="s">
        <v>26</v>
      </c>
      <c r="H809">
        <v>191</v>
      </c>
      <c r="I809" t="str">
        <f>VLOOKUP(B809,товар!$A$1:$C$433,2,FALSE)</f>
        <v>Чипсы</v>
      </c>
      <c r="J809" s="20">
        <f t="shared" si="48"/>
        <v>273.72549019607845</v>
      </c>
      <c r="K809" s="21">
        <f t="shared" si="49"/>
        <v>-0.69312320916905446</v>
      </c>
      <c r="L809" t="str">
        <f>VLOOKUP(B809,товар!$A$1:$C$433,3,FALSE)</f>
        <v>Pringles</v>
      </c>
      <c r="M809" s="27">
        <f>VLOOKUP(H809,клиенты!$A$1:$G$435,5,0)</f>
        <v>44866</v>
      </c>
      <c r="N809">
        <f t="shared" si="50"/>
        <v>290</v>
      </c>
      <c r="O809" s="30">
        <f t="shared" ca="1" si="51"/>
        <v>23</v>
      </c>
      <c r="P809" t="str">
        <f>VLOOKUP(H809,клиенты!$A$2:$J$435,7,0)</f>
        <v>Украина</v>
      </c>
    </row>
    <row r="810" spans="1:16" x14ac:dyDescent="0.2">
      <c r="A810">
        <v>809</v>
      </c>
      <c r="B810">
        <v>384</v>
      </c>
      <c r="C810">
        <v>423</v>
      </c>
      <c r="D810">
        <v>5</v>
      </c>
      <c r="E810">
        <v>2115</v>
      </c>
      <c r="F810" s="27">
        <v>45346</v>
      </c>
      <c r="G810" t="s">
        <v>25</v>
      </c>
      <c r="H810">
        <v>249</v>
      </c>
      <c r="I810" t="str">
        <f>VLOOKUP(B810,товар!$A$1:$C$433,2,FALSE)</f>
        <v>Сахар</v>
      </c>
      <c r="J810" s="20">
        <f t="shared" si="48"/>
        <v>252.76271186440678</v>
      </c>
      <c r="K810" s="21">
        <f t="shared" si="49"/>
        <v>0.6735063367531684</v>
      </c>
      <c r="L810" t="str">
        <f>VLOOKUP(B810,товар!$A$1:$C$433,3,FALSE)</f>
        <v>Сладов</v>
      </c>
      <c r="M810" s="27">
        <f>VLOOKUP(H810,клиенты!$A$1:$G$435,5,0)</f>
        <v>44781</v>
      </c>
      <c r="N810">
        <f t="shared" si="50"/>
        <v>565</v>
      </c>
      <c r="O810" s="30">
        <f t="shared" ca="1" si="51"/>
        <v>25</v>
      </c>
      <c r="P810" t="str">
        <f>VLOOKUP(H810,клиенты!$A$2:$J$435,7,0)</f>
        <v>Россия</v>
      </c>
    </row>
    <row r="811" spans="1:16" x14ac:dyDescent="0.2">
      <c r="A811">
        <v>810</v>
      </c>
      <c r="B811">
        <v>311</v>
      </c>
      <c r="C811">
        <v>470</v>
      </c>
      <c r="D811">
        <v>2</v>
      </c>
      <c r="E811">
        <v>940</v>
      </c>
      <c r="F811" s="27">
        <v>45304</v>
      </c>
      <c r="G811" t="s">
        <v>19</v>
      </c>
      <c r="H811">
        <v>418</v>
      </c>
      <c r="I811" t="str">
        <f>VLOOKUP(B811,товар!$A$1:$C$433,2,FALSE)</f>
        <v>Макароны</v>
      </c>
      <c r="J811" s="20">
        <f t="shared" si="48"/>
        <v>265.47674418604652</v>
      </c>
      <c r="K811" s="21">
        <f t="shared" si="49"/>
        <v>0.77039989487976879</v>
      </c>
      <c r="L811" t="str">
        <f>VLOOKUP(B811,товар!$A$1:$C$433,3,FALSE)</f>
        <v>Паста Зара</v>
      </c>
      <c r="M811" s="27">
        <f>VLOOKUP(H811,клиенты!$A$1:$G$435,5,0)</f>
        <v>44700</v>
      </c>
      <c r="N811">
        <f t="shared" si="50"/>
        <v>604</v>
      </c>
      <c r="O811" s="30">
        <f t="shared" ca="1" si="51"/>
        <v>28</v>
      </c>
      <c r="P811" t="str">
        <f>VLOOKUP(H811,клиенты!$A$2:$J$435,7,0)</f>
        <v>Беларусь</v>
      </c>
    </row>
    <row r="812" spans="1:16" x14ac:dyDescent="0.2">
      <c r="A812">
        <v>811</v>
      </c>
      <c r="B812">
        <v>328</v>
      </c>
      <c r="C812">
        <v>59</v>
      </c>
      <c r="D812">
        <v>1</v>
      </c>
      <c r="E812">
        <v>59</v>
      </c>
      <c r="F812" s="27">
        <v>44991</v>
      </c>
      <c r="G812" t="s">
        <v>22</v>
      </c>
      <c r="H812">
        <v>126</v>
      </c>
      <c r="I812" t="str">
        <f>VLOOKUP(B812,товар!$A$1:$C$433,2,FALSE)</f>
        <v>Чипсы</v>
      </c>
      <c r="J812" s="20">
        <f t="shared" si="48"/>
        <v>273.72549019607845</v>
      </c>
      <c r="K812" s="21">
        <f t="shared" si="49"/>
        <v>-0.78445558739255017</v>
      </c>
      <c r="L812" t="str">
        <f>VLOOKUP(B812,товар!$A$1:$C$433,3,FALSE)</f>
        <v>Русская картошка</v>
      </c>
      <c r="M812" s="27">
        <f>VLOOKUP(H812,клиенты!$A$1:$G$435,5,0)</f>
        <v>44822</v>
      </c>
      <c r="N812">
        <f t="shared" si="50"/>
        <v>169</v>
      </c>
      <c r="O812" s="30">
        <f t="shared" ca="1" si="51"/>
        <v>24</v>
      </c>
      <c r="P812" t="str">
        <f>VLOOKUP(H812,клиенты!$A$2:$J$435,7,0)</f>
        <v>Узбекистан</v>
      </c>
    </row>
    <row r="813" spans="1:16" x14ac:dyDescent="0.2">
      <c r="A813">
        <v>812</v>
      </c>
      <c r="B813">
        <v>74</v>
      </c>
      <c r="C813">
        <v>332</v>
      </c>
      <c r="D813">
        <v>3</v>
      </c>
      <c r="E813">
        <v>996</v>
      </c>
      <c r="F813" s="27">
        <v>45000</v>
      </c>
      <c r="G813" t="s">
        <v>24</v>
      </c>
      <c r="H813">
        <v>497</v>
      </c>
      <c r="I813" t="str">
        <f>VLOOKUP(B813,товар!$A$1:$C$433,2,FALSE)</f>
        <v>Колбаса</v>
      </c>
      <c r="J813" s="20">
        <f t="shared" si="48"/>
        <v>286.92307692307691</v>
      </c>
      <c r="K813" s="21">
        <f t="shared" si="49"/>
        <v>0.15710455764075082</v>
      </c>
      <c r="L813" t="str">
        <f>VLOOKUP(B813,товар!$A$1:$C$433,3,FALSE)</f>
        <v>Черкизово</v>
      </c>
      <c r="M813" s="27">
        <f>VLOOKUP(H813,клиенты!$A$1:$G$435,5,0)</f>
        <v>44826</v>
      </c>
      <c r="N813">
        <f t="shared" si="50"/>
        <v>174</v>
      </c>
      <c r="O813" s="30">
        <f t="shared" ca="1" si="51"/>
        <v>24</v>
      </c>
      <c r="P813" t="str">
        <f>VLOOKUP(H813,клиенты!$A$2:$J$435,7,0)</f>
        <v>Узбекистан</v>
      </c>
    </row>
    <row r="814" spans="1:16" x14ac:dyDescent="0.2">
      <c r="A814">
        <v>813</v>
      </c>
      <c r="B814">
        <v>152</v>
      </c>
      <c r="C814">
        <v>94</v>
      </c>
      <c r="D814">
        <v>5</v>
      </c>
      <c r="E814">
        <v>470</v>
      </c>
      <c r="F814" s="27">
        <v>44942</v>
      </c>
      <c r="G814" t="s">
        <v>24</v>
      </c>
      <c r="H814">
        <v>332</v>
      </c>
      <c r="I814" t="str">
        <f>VLOOKUP(B814,товар!$A$1:$C$433,2,FALSE)</f>
        <v>Печенье</v>
      </c>
      <c r="J814" s="20">
        <f t="shared" si="48"/>
        <v>283.468085106383</v>
      </c>
      <c r="K814" s="21">
        <f t="shared" si="49"/>
        <v>-0.66839300457854844</v>
      </c>
      <c r="L814" t="str">
        <f>VLOOKUP(B814,товар!$A$1:$C$433,3,FALSE)</f>
        <v>Белогорье</v>
      </c>
      <c r="M814" s="27">
        <f>VLOOKUP(H814,клиенты!$A$1:$G$435,5,0)</f>
        <v>44858</v>
      </c>
      <c r="N814">
        <f t="shared" si="50"/>
        <v>84</v>
      </c>
      <c r="O814" s="30">
        <f t="shared" ca="1" si="51"/>
        <v>23</v>
      </c>
      <c r="P814" t="str">
        <f>VLOOKUP(H814,клиенты!$A$2:$J$435,7,0)</f>
        <v>Узбекистан</v>
      </c>
    </row>
    <row r="815" spans="1:16" x14ac:dyDescent="0.2">
      <c r="A815">
        <v>814</v>
      </c>
      <c r="B815">
        <v>319</v>
      </c>
      <c r="C815">
        <v>148</v>
      </c>
      <c r="D815">
        <v>1</v>
      </c>
      <c r="E815">
        <v>148</v>
      </c>
      <c r="F815" s="27">
        <v>45143</v>
      </c>
      <c r="G815" t="s">
        <v>14</v>
      </c>
      <c r="H815">
        <v>445</v>
      </c>
      <c r="I815" t="str">
        <f>VLOOKUP(B815,товар!$A$1:$C$433,2,FALSE)</f>
        <v>Йогурт</v>
      </c>
      <c r="J815" s="20">
        <f t="shared" si="48"/>
        <v>263.25423728813558</v>
      </c>
      <c r="K815" s="21">
        <f t="shared" si="49"/>
        <v>-0.43780582024208081</v>
      </c>
      <c r="L815" t="str">
        <f>VLOOKUP(B815,товар!$A$1:$C$433,3,FALSE)</f>
        <v>Эрманн</v>
      </c>
      <c r="M815" s="27">
        <f>VLOOKUP(H815,клиенты!$A$1:$G$435,5,0)</f>
        <v>44676</v>
      </c>
      <c r="N815">
        <f t="shared" si="50"/>
        <v>467</v>
      </c>
      <c r="O815" s="30">
        <f t="shared" ca="1" si="51"/>
        <v>29</v>
      </c>
      <c r="P815" t="str">
        <f>VLOOKUP(H815,клиенты!$A$2:$J$435,7,0)</f>
        <v>Россия</v>
      </c>
    </row>
    <row r="816" spans="1:16" x14ac:dyDescent="0.2">
      <c r="A816">
        <v>815</v>
      </c>
      <c r="B816">
        <v>19</v>
      </c>
      <c r="C816">
        <v>378</v>
      </c>
      <c r="D816">
        <v>2</v>
      </c>
      <c r="E816">
        <v>756</v>
      </c>
      <c r="F816" s="27">
        <v>45358</v>
      </c>
      <c r="G816" t="s">
        <v>23</v>
      </c>
      <c r="H816">
        <v>167</v>
      </c>
      <c r="I816" t="str">
        <f>VLOOKUP(B816,товар!$A$1:$C$433,2,FALSE)</f>
        <v>Мясо</v>
      </c>
      <c r="J816" s="20">
        <f t="shared" si="48"/>
        <v>271.74545454545455</v>
      </c>
      <c r="K816" s="21">
        <f t="shared" si="49"/>
        <v>0.39100762745885187</v>
      </c>
      <c r="L816" t="str">
        <f>VLOOKUP(B816,товар!$A$1:$C$433,3,FALSE)</f>
        <v>Снежана</v>
      </c>
      <c r="M816" s="27">
        <f>VLOOKUP(H816,клиенты!$A$1:$G$435,5,0)</f>
        <v>44563</v>
      </c>
      <c r="N816">
        <f t="shared" si="50"/>
        <v>795</v>
      </c>
      <c r="O816" s="30">
        <f t="shared" ca="1" si="51"/>
        <v>33</v>
      </c>
      <c r="P816" t="str">
        <f>VLOOKUP(H816,клиенты!$A$2:$J$435,7,0)</f>
        <v>Узбекистан</v>
      </c>
    </row>
    <row r="817" spans="1:16" x14ac:dyDescent="0.2">
      <c r="A817">
        <v>816</v>
      </c>
      <c r="B817">
        <v>242</v>
      </c>
      <c r="C817">
        <v>265</v>
      </c>
      <c r="D817">
        <v>4</v>
      </c>
      <c r="E817">
        <v>1060</v>
      </c>
      <c r="F817" s="27">
        <v>44931</v>
      </c>
      <c r="G817" t="s">
        <v>27</v>
      </c>
      <c r="H817">
        <v>415</v>
      </c>
      <c r="I817" t="str">
        <f>VLOOKUP(B817,товар!$A$1:$C$433,2,FALSE)</f>
        <v>Овощи</v>
      </c>
      <c r="J817" s="20">
        <f t="shared" si="48"/>
        <v>250.48780487804879</v>
      </c>
      <c r="K817" s="21">
        <f t="shared" si="49"/>
        <v>5.7935735150924872E-2</v>
      </c>
      <c r="L817" t="str">
        <f>VLOOKUP(B817,товар!$A$1:$C$433,3,FALSE)</f>
        <v>Овощной ряд</v>
      </c>
      <c r="M817" s="27">
        <f>VLOOKUP(H817,клиенты!$A$1:$G$435,5,0)</f>
        <v>44661</v>
      </c>
      <c r="N817">
        <f t="shared" si="50"/>
        <v>270</v>
      </c>
      <c r="O817" s="30">
        <f t="shared" ca="1" si="51"/>
        <v>29</v>
      </c>
      <c r="P817" t="str">
        <f>VLOOKUP(H817,клиенты!$A$2:$J$435,7,0)</f>
        <v>Украина</v>
      </c>
    </row>
    <row r="818" spans="1:16" x14ac:dyDescent="0.2">
      <c r="A818">
        <v>817</v>
      </c>
      <c r="B818">
        <v>354</v>
      </c>
      <c r="C818">
        <v>431</v>
      </c>
      <c r="D818">
        <v>1</v>
      </c>
      <c r="E818">
        <v>431</v>
      </c>
      <c r="F818" s="27">
        <v>45419</v>
      </c>
      <c r="G818" t="s">
        <v>20</v>
      </c>
      <c r="H818">
        <v>229</v>
      </c>
      <c r="I818" t="str">
        <f>VLOOKUP(B818,товар!$A$1:$C$433,2,FALSE)</f>
        <v>Чай</v>
      </c>
      <c r="J818" s="20">
        <f t="shared" si="48"/>
        <v>271.18181818181819</v>
      </c>
      <c r="K818" s="21">
        <f t="shared" si="49"/>
        <v>0.58933959101575595</v>
      </c>
      <c r="L818" t="str">
        <f>VLOOKUP(B818,товар!$A$1:$C$433,3,FALSE)</f>
        <v>Lipton</v>
      </c>
      <c r="M818" s="27">
        <f>VLOOKUP(H818,клиенты!$A$1:$G$435,5,0)</f>
        <v>44766</v>
      </c>
      <c r="N818">
        <f t="shared" si="50"/>
        <v>653</v>
      </c>
      <c r="O818" s="30">
        <f t="shared" ca="1" si="51"/>
        <v>26</v>
      </c>
      <c r="P818" t="str">
        <f>VLOOKUP(H818,клиенты!$A$2:$J$435,7,0)</f>
        <v>Беларусь</v>
      </c>
    </row>
    <row r="819" spans="1:16" x14ac:dyDescent="0.2">
      <c r="A819">
        <v>818</v>
      </c>
      <c r="B819">
        <v>354</v>
      </c>
      <c r="C819">
        <v>382</v>
      </c>
      <c r="D819">
        <v>4</v>
      </c>
      <c r="E819">
        <v>1528</v>
      </c>
      <c r="F819" s="27">
        <v>44939</v>
      </c>
      <c r="G819" t="s">
        <v>16</v>
      </c>
      <c r="H819">
        <v>119</v>
      </c>
      <c r="I819" t="str">
        <f>VLOOKUP(B819,товар!$A$1:$C$433,2,FALSE)</f>
        <v>Чай</v>
      </c>
      <c r="J819" s="20">
        <f t="shared" si="48"/>
        <v>271.18181818181819</v>
      </c>
      <c r="K819" s="21">
        <f t="shared" si="49"/>
        <v>0.40864901106268858</v>
      </c>
      <c r="L819" t="str">
        <f>VLOOKUP(B819,товар!$A$1:$C$433,3,FALSE)</f>
        <v>Lipton</v>
      </c>
      <c r="M819" s="27">
        <f>VLOOKUP(H819,клиенты!$A$1:$G$435,5,0)</f>
        <v>44690</v>
      </c>
      <c r="N819">
        <f t="shared" si="50"/>
        <v>249</v>
      </c>
      <c r="O819" s="30">
        <f t="shared" ca="1" si="51"/>
        <v>28</v>
      </c>
      <c r="P819" t="str">
        <f>VLOOKUP(H819,клиенты!$A$2:$J$435,7,0)</f>
        <v>Россия</v>
      </c>
    </row>
    <row r="820" spans="1:16" x14ac:dyDescent="0.2">
      <c r="A820">
        <v>819</v>
      </c>
      <c r="B820">
        <v>245</v>
      </c>
      <c r="C820">
        <v>281</v>
      </c>
      <c r="D820">
        <v>1</v>
      </c>
      <c r="E820">
        <v>281</v>
      </c>
      <c r="F820" s="27">
        <v>45036</v>
      </c>
      <c r="G820" t="s">
        <v>11</v>
      </c>
      <c r="H820">
        <v>341</v>
      </c>
      <c r="I820" t="str">
        <f>VLOOKUP(B820,товар!$A$1:$C$433,2,FALSE)</f>
        <v>Сахар</v>
      </c>
      <c r="J820" s="20">
        <f t="shared" si="48"/>
        <v>252.76271186440678</v>
      </c>
      <c r="K820" s="21">
        <f t="shared" si="49"/>
        <v>0.11171461141286132</v>
      </c>
      <c r="L820" t="str">
        <f>VLOOKUP(B820,товар!$A$1:$C$433,3,FALSE)</f>
        <v>Продимекс</v>
      </c>
      <c r="M820" s="27">
        <f>VLOOKUP(H820,клиенты!$A$1:$G$435,5,0)</f>
        <v>44724</v>
      </c>
      <c r="N820">
        <f t="shared" si="50"/>
        <v>312</v>
      </c>
      <c r="O820" s="30">
        <f t="shared" ca="1" si="51"/>
        <v>27</v>
      </c>
      <c r="P820" t="str">
        <f>VLOOKUP(H820,клиенты!$A$2:$J$435,7,0)</f>
        <v>Россия</v>
      </c>
    </row>
    <row r="821" spans="1:16" x14ac:dyDescent="0.2">
      <c r="A821">
        <v>820</v>
      </c>
      <c r="B821">
        <v>386</v>
      </c>
      <c r="C821">
        <v>149</v>
      </c>
      <c r="D821">
        <v>5</v>
      </c>
      <c r="E821">
        <v>745</v>
      </c>
      <c r="F821" s="27">
        <v>45103</v>
      </c>
      <c r="G821" t="s">
        <v>8</v>
      </c>
      <c r="H821">
        <v>407</v>
      </c>
      <c r="I821" t="str">
        <f>VLOOKUP(B821,товар!$A$1:$C$433,2,FALSE)</f>
        <v>Крупа</v>
      </c>
      <c r="J821" s="20">
        <f t="shared" si="48"/>
        <v>255.11627906976744</v>
      </c>
      <c r="K821" s="21">
        <f t="shared" si="49"/>
        <v>-0.41595259799453055</v>
      </c>
      <c r="L821" t="str">
        <f>VLOOKUP(B821,товар!$A$1:$C$433,3,FALSE)</f>
        <v>Увелка</v>
      </c>
      <c r="M821" s="27">
        <f>VLOOKUP(H821,клиенты!$A$1:$G$435,5,0)</f>
        <v>44621</v>
      </c>
      <c r="N821">
        <f t="shared" si="50"/>
        <v>482</v>
      </c>
      <c r="O821" s="30">
        <f t="shared" ca="1" si="51"/>
        <v>31</v>
      </c>
      <c r="P821" t="str">
        <f>VLOOKUP(H821,клиенты!$A$2:$J$435,7,0)</f>
        <v>Беларусь</v>
      </c>
    </row>
    <row r="822" spans="1:16" x14ac:dyDescent="0.2">
      <c r="A822">
        <v>821</v>
      </c>
      <c r="B822">
        <v>434</v>
      </c>
      <c r="C822">
        <v>257</v>
      </c>
      <c r="D822">
        <v>2</v>
      </c>
      <c r="E822">
        <v>514</v>
      </c>
      <c r="F822" s="27">
        <v>45128</v>
      </c>
      <c r="G822" t="s">
        <v>10</v>
      </c>
      <c r="H822">
        <v>264</v>
      </c>
      <c r="I822" t="str">
        <f>VLOOKUP(B822,товар!$A$1:$C$433,2,FALSE)</f>
        <v>Сыр</v>
      </c>
      <c r="J822" s="20">
        <f t="shared" si="48"/>
        <v>262.63492063492066</v>
      </c>
      <c r="K822" s="21">
        <f t="shared" si="49"/>
        <v>-2.1455336637253852E-2</v>
      </c>
      <c r="L822" t="str">
        <f>VLOOKUP(B822,товар!$A$1:$C$433,3,FALSE)</f>
        <v>Сырная долина</v>
      </c>
      <c r="M822" s="27">
        <f>VLOOKUP(H822,клиенты!$A$1:$G$435,5,0)</f>
        <v>44907</v>
      </c>
      <c r="N822">
        <f t="shared" si="50"/>
        <v>221</v>
      </c>
      <c r="O822" s="30">
        <f t="shared" ca="1" si="51"/>
        <v>21</v>
      </c>
      <c r="P822" t="str">
        <f>VLOOKUP(H822,клиенты!$A$2:$J$435,7,0)</f>
        <v>Беларусь</v>
      </c>
    </row>
    <row r="823" spans="1:16" x14ac:dyDescent="0.2">
      <c r="A823">
        <v>822</v>
      </c>
      <c r="B823">
        <v>402</v>
      </c>
      <c r="C823">
        <v>218</v>
      </c>
      <c r="D823">
        <v>1</v>
      </c>
      <c r="E823">
        <v>218</v>
      </c>
      <c r="F823" s="27">
        <v>45322</v>
      </c>
      <c r="G823" t="s">
        <v>14</v>
      </c>
      <c r="H823">
        <v>91</v>
      </c>
      <c r="I823" t="str">
        <f>VLOOKUP(B823,товар!$A$1:$C$433,2,FALSE)</f>
        <v>Хлеб</v>
      </c>
      <c r="J823" s="20">
        <f t="shared" si="48"/>
        <v>300.31818181818181</v>
      </c>
      <c r="K823" s="21">
        <f t="shared" si="49"/>
        <v>-0.27410322385348873</v>
      </c>
      <c r="L823" t="str">
        <f>VLOOKUP(B823,товар!$A$1:$C$433,3,FALSE)</f>
        <v>Каравай</v>
      </c>
      <c r="M823" s="27">
        <f>VLOOKUP(H823,клиенты!$A$1:$G$435,5,0)</f>
        <v>44687</v>
      </c>
      <c r="N823">
        <f t="shared" si="50"/>
        <v>635</v>
      </c>
      <c r="O823" s="30">
        <f t="shared" ca="1" si="51"/>
        <v>29</v>
      </c>
      <c r="P823" t="str">
        <f>VLOOKUP(H823,клиенты!$A$2:$J$435,7,0)</f>
        <v>Россия</v>
      </c>
    </row>
    <row r="824" spans="1:16" x14ac:dyDescent="0.2">
      <c r="A824">
        <v>823</v>
      </c>
      <c r="B824">
        <v>326</v>
      </c>
      <c r="C824">
        <v>198</v>
      </c>
      <c r="D824">
        <v>2</v>
      </c>
      <c r="E824">
        <v>396</v>
      </c>
      <c r="F824" s="27">
        <v>45396</v>
      </c>
      <c r="G824" t="s">
        <v>10</v>
      </c>
      <c r="H824">
        <v>362</v>
      </c>
      <c r="I824" t="str">
        <f>VLOOKUP(B824,товар!$A$1:$C$433,2,FALSE)</f>
        <v>Крупа</v>
      </c>
      <c r="J824" s="20">
        <f t="shared" si="48"/>
        <v>255.11627906976744</v>
      </c>
      <c r="K824" s="21">
        <f t="shared" si="49"/>
        <v>-0.22388331814038287</v>
      </c>
      <c r="L824" t="str">
        <f>VLOOKUP(B824,товар!$A$1:$C$433,3,FALSE)</f>
        <v>Увелка</v>
      </c>
      <c r="M824" s="27">
        <f>VLOOKUP(H824,клиенты!$A$1:$G$435,5,0)</f>
        <v>44916</v>
      </c>
      <c r="N824">
        <f t="shared" si="50"/>
        <v>480</v>
      </c>
      <c r="O824" s="30">
        <f t="shared" ca="1" si="51"/>
        <v>21</v>
      </c>
      <c r="P824" t="str">
        <f>VLOOKUP(H824,клиенты!$A$2:$J$435,7,0)</f>
        <v>Россия</v>
      </c>
    </row>
    <row r="825" spans="1:16" x14ac:dyDescent="0.2">
      <c r="A825">
        <v>824</v>
      </c>
      <c r="B825">
        <v>491</v>
      </c>
      <c r="C825">
        <v>111</v>
      </c>
      <c r="D825">
        <v>4</v>
      </c>
      <c r="E825">
        <v>444</v>
      </c>
      <c r="F825" s="27">
        <v>45145</v>
      </c>
      <c r="G825" t="s">
        <v>9</v>
      </c>
      <c r="H825">
        <v>473</v>
      </c>
      <c r="I825" t="str">
        <f>VLOOKUP(B825,товар!$A$1:$C$433,2,FALSE)</f>
        <v>Овощи</v>
      </c>
      <c r="J825" s="20">
        <f t="shared" si="48"/>
        <v>250.48780487804879</v>
      </c>
      <c r="K825" s="21">
        <f t="shared" si="49"/>
        <v>-0.5568646543330088</v>
      </c>
      <c r="L825" t="str">
        <f>VLOOKUP(B825,товар!$A$1:$C$433,3,FALSE)</f>
        <v>Зеленая грядка</v>
      </c>
      <c r="M825" s="27">
        <f>VLOOKUP(H825,клиенты!$A$1:$G$435,5,0)</f>
        <v>44799</v>
      </c>
      <c r="N825">
        <f t="shared" si="50"/>
        <v>346</v>
      </c>
      <c r="O825" s="30">
        <f t="shared" ca="1" si="51"/>
        <v>25</v>
      </c>
      <c r="P825" t="str">
        <f>VLOOKUP(H825,клиенты!$A$2:$J$435,7,0)</f>
        <v>Россия</v>
      </c>
    </row>
    <row r="826" spans="1:16" x14ac:dyDescent="0.2">
      <c r="A826">
        <v>825</v>
      </c>
      <c r="B826">
        <v>240</v>
      </c>
      <c r="C826">
        <v>306</v>
      </c>
      <c r="D826">
        <v>5</v>
      </c>
      <c r="E826">
        <v>1530</v>
      </c>
      <c r="F826" s="27">
        <v>45319</v>
      </c>
      <c r="G826" t="s">
        <v>27</v>
      </c>
      <c r="H826">
        <v>482</v>
      </c>
      <c r="I826" t="str">
        <f>VLOOKUP(B826,товар!$A$1:$C$433,2,FALSE)</f>
        <v>Макароны</v>
      </c>
      <c r="J826" s="20">
        <f t="shared" si="48"/>
        <v>265.47674418604652</v>
      </c>
      <c r="K826" s="21">
        <f t="shared" si="49"/>
        <v>0.15264333581533873</v>
      </c>
      <c r="L826" t="str">
        <f>VLOOKUP(B826,товар!$A$1:$C$433,3,FALSE)</f>
        <v>Борилла</v>
      </c>
      <c r="M826" s="27">
        <f>VLOOKUP(H826,клиенты!$A$1:$G$435,5,0)</f>
        <v>44679</v>
      </c>
      <c r="N826">
        <f t="shared" si="50"/>
        <v>640</v>
      </c>
      <c r="O826" s="30">
        <f t="shared" ca="1" si="51"/>
        <v>29</v>
      </c>
      <c r="P826" t="str">
        <f>VLOOKUP(H826,клиенты!$A$2:$J$435,7,0)</f>
        <v>Украина</v>
      </c>
    </row>
    <row r="827" spans="1:16" x14ac:dyDescent="0.2">
      <c r="A827">
        <v>826</v>
      </c>
      <c r="B827">
        <v>352</v>
      </c>
      <c r="C827">
        <v>391</v>
      </c>
      <c r="D827">
        <v>1</v>
      </c>
      <c r="E827">
        <v>391</v>
      </c>
      <c r="F827" s="27">
        <v>45099</v>
      </c>
      <c r="G827" t="s">
        <v>20</v>
      </c>
      <c r="H827">
        <v>367</v>
      </c>
      <c r="I827" t="str">
        <f>VLOOKUP(B827,товар!$A$1:$C$433,2,FALSE)</f>
        <v>Йогурт</v>
      </c>
      <c r="J827" s="20">
        <f t="shared" si="48"/>
        <v>263.25423728813558</v>
      </c>
      <c r="K827" s="21">
        <f t="shared" si="49"/>
        <v>0.48525624517125943</v>
      </c>
      <c r="L827" t="str">
        <f>VLOOKUP(B827,товар!$A$1:$C$433,3,FALSE)</f>
        <v>Эрманн</v>
      </c>
      <c r="M827" s="27">
        <f>VLOOKUP(H827,клиенты!$A$1:$G$435,5,0)</f>
        <v>44867</v>
      </c>
      <c r="N827">
        <f t="shared" si="50"/>
        <v>232</v>
      </c>
      <c r="O827" s="30">
        <f t="shared" ca="1" si="51"/>
        <v>23</v>
      </c>
      <c r="P827" t="str">
        <f>VLOOKUP(H827,клиенты!$A$2:$J$435,7,0)</f>
        <v>Таджикистан</v>
      </c>
    </row>
    <row r="828" spans="1:16" x14ac:dyDescent="0.2">
      <c r="A828">
        <v>827</v>
      </c>
      <c r="B828">
        <v>305</v>
      </c>
      <c r="C828">
        <v>252</v>
      </c>
      <c r="D828">
        <v>1</v>
      </c>
      <c r="E828">
        <v>252</v>
      </c>
      <c r="F828" s="27">
        <v>45413</v>
      </c>
      <c r="G828" t="s">
        <v>18</v>
      </c>
      <c r="H828">
        <v>172</v>
      </c>
      <c r="I828" t="str">
        <f>VLOOKUP(B828,товар!$A$1:$C$433,2,FALSE)</f>
        <v>Печенье</v>
      </c>
      <c r="J828" s="20">
        <f t="shared" si="48"/>
        <v>283.468085106383</v>
      </c>
      <c r="K828" s="21">
        <f t="shared" si="49"/>
        <v>-0.11101103355100206</v>
      </c>
      <c r="L828" t="str">
        <f>VLOOKUP(B828,товар!$A$1:$C$433,3,FALSE)</f>
        <v>Посиделкино</v>
      </c>
      <c r="M828" s="27">
        <f>VLOOKUP(H828,клиенты!$A$1:$G$435,5,0)</f>
        <v>44737</v>
      </c>
      <c r="N828">
        <f t="shared" si="50"/>
        <v>676</v>
      </c>
      <c r="O828" s="30">
        <f t="shared" ca="1" si="51"/>
        <v>27</v>
      </c>
      <c r="P828" t="str">
        <f>VLOOKUP(H828,клиенты!$A$2:$J$435,7,0)</f>
        <v>Россия</v>
      </c>
    </row>
    <row r="829" spans="1:16" x14ac:dyDescent="0.2">
      <c r="A829">
        <v>828</v>
      </c>
      <c r="B829">
        <v>269</v>
      </c>
      <c r="C829">
        <v>398</v>
      </c>
      <c r="D829">
        <v>4</v>
      </c>
      <c r="E829">
        <v>1592</v>
      </c>
      <c r="F829" s="27">
        <v>45051</v>
      </c>
      <c r="G829" t="s">
        <v>23</v>
      </c>
      <c r="H829">
        <v>466</v>
      </c>
      <c r="I829" t="str">
        <f>VLOOKUP(B829,товар!$A$1:$C$433,2,FALSE)</f>
        <v>Сахар</v>
      </c>
      <c r="J829" s="20">
        <f t="shared" si="48"/>
        <v>252.76271186440678</v>
      </c>
      <c r="K829" s="21">
        <f t="shared" si="49"/>
        <v>0.57459934285522696</v>
      </c>
      <c r="L829" t="str">
        <f>VLOOKUP(B829,товар!$A$1:$C$433,3,FALSE)</f>
        <v>Русский сахар</v>
      </c>
      <c r="M829" s="27">
        <f>VLOOKUP(H829,клиенты!$A$1:$G$435,5,0)</f>
        <v>44772</v>
      </c>
      <c r="N829">
        <f t="shared" si="50"/>
        <v>279</v>
      </c>
      <c r="O829" s="30">
        <f t="shared" ca="1" si="51"/>
        <v>26</v>
      </c>
      <c r="P829" t="str">
        <f>VLOOKUP(H829,клиенты!$A$2:$J$435,7,0)</f>
        <v>Беларусь</v>
      </c>
    </row>
    <row r="830" spans="1:16" x14ac:dyDescent="0.2">
      <c r="A830">
        <v>829</v>
      </c>
      <c r="B830">
        <v>380</v>
      </c>
      <c r="C830">
        <v>100</v>
      </c>
      <c r="D830">
        <v>2</v>
      </c>
      <c r="E830">
        <v>200</v>
      </c>
      <c r="F830" s="27">
        <v>45082</v>
      </c>
      <c r="G830" t="s">
        <v>17</v>
      </c>
      <c r="H830">
        <v>57</v>
      </c>
      <c r="I830" t="str">
        <f>VLOOKUP(B830,товар!$A$1:$C$433,2,FALSE)</f>
        <v>Конфеты</v>
      </c>
      <c r="J830" s="20">
        <f t="shared" si="48"/>
        <v>267.85483870967744</v>
      </c>
      <c r="K830" s="21">
        <f t="shared" si="49"/>
        <v>-0.62666345516950683</v>
      </c>
      <c r="L830" t="str">
        <f>VLOOKUP(B830,товар!$A$1:$C$433,3,FALSE)</f>
        <v>Бабаевский</v>
      </c>
      <c r="M830" s="27">
        <f>VLOOKUP(H830,клиенты!$A$1:$G$435,5,0)</f>
        <v>44669</v>
      </c>
      <c r="N830">
        <f t="shared" si="50"/>
        <v>413</v>
      </c>
      <c r="O830" s="30">
        <f t="shared" ca="1" si="51"/>
        <v>29</v>
      </c>
      <c r="P830" t="str">
        <f>VLOOKUP(H830,клиенты!$A$2:$J$435,7,0)</f>
        <v>Россия</v>
      </c>
    </row>
    <row r="831" spans="1:16" x14ac:dyDescent="0.2">
      <c r="A831">
        <v>830</v>
      </c>
      <c r="B831">
        <v>44</v>
      </c>
      <c r="C831">
        <v>310</v>
      </c>
      <c r="D831">
        <v>3</v>
      </c>
      <c r="E831">
        <v>930</v>
      </c>
      <c r="F831" s="27">
        <v>44971</v>
      </c>
      <c r="G831" t="s">
        <v>15</v>
      </c>
      <c r="H831">
        <v>48</v>
      </c>
      <c r="I831" t="str">
        <f>VLOOKUP(B831,товар!$A$1:$C$433,2,FALSE)</f>
        <v>Молоко</v>
      </c>
      <c r="J831" s="20">
        <f t="shared" si="48"/>
        <v>294.95238095238096</v>
      </c>
      <c r="K831" s="21">
        <f t="shared" si="49"/>
        <v>5.1017113335485975E-2</v>
      </c>
      <c r="L831" t="str">
        <f>VLOOKUP(B831,товар!$A$1:$C$433,3,FALSE)</f>
        <v>Беллакт</v>
      </c>
      <c r="M831" s="27">
        <f>VLOOKUP(H831,клиенты!$A$1:$G$435,5,0)</f>
        <v>44856</v>
      </c>
      <c r="N831">
        <f t="shared" si="50"/>
        <v>115</v>
      </c>
      <c r="O831" s="30">
        <f t="shared" ca="1" si="51"/>
        <v>23</v>
      </c>
      <c r="P831" t="str">
        <f>VLOOKUP(H831,клиенты!$A$2:$J$435,7,0)</f>
        <v>Узбекистан</v>
      </c>
    </row>
    <row r="832" spans="1:16" x14ac:dyDescent="0.2">
      <c r="A832">
        <v>831</v>
      </c>
      <c r="B832">
        <v>183</v>
      </c>
      <c r="C832">
        <v>286</v>
      </c>
      <c r="D832">
        <v>2</v>
      </c>
      <c r="E832">
        <v>572</v>
      </c>
      <c r="F832" s="27">
        <v>44983</v>
      </c>
      <c r="G832" t="s">
        <v>22</v>
      </c>
      <c r="H832">
        <v>11</v>
      </c>
      <c r="I832" t="str">
        <f>VLOOKUP(B832,товар!$A$1:$C$433,2,FALSE)</f>
        <v>Конфеты</v>
      </c>
      <c r="J832" s="20">
        <f t="shared" si="48"/>
        <v>267.85483870967744</v>
      </c>
      <c r="K832" s="21">
        <f t="shared" si="49"/>
        <v>6.774251821521049E-2</v>
      </c>
      <c r="L832" t="str">
        <f>VLOOKUP(B832,товар!$A$1:$C$433,3,FALSE)</f>
        <v>Бабаевский</v>
      </c>
      <c r="M832" s="27">
        <f>VLOOKUP(H832,клиенты!$A$1:$G$435,5,0)</f>
        <v>44690</v>
      </c>
      <c r="N832">
        <f t="shared" si="50"/>
        <v>293</v>
      </c>
      <c r="O832" s="30">
        <f t="shared" ca="1" si="51"/>
        <v>28</v>
      </c>
      <c r="P832" t="str">
        <f>VLOOKUP(H832,клиенты!$A$2:$J$435,7,0)</f>
        <v>Таджикистан</v>
      </c>
    </row>
    <row r="833" spans="1:16" x14ac:dyDescent="0.2">
      <c r="A833">
        <v>832</v>
      </c>
      <c r="B833">
        <v>65</v>
      </c>
      <c r="C833">
        <v>201</v>
      </c>
      <c r="D833">
        <v>2</v>
      </c>
      <c r="E833">
        <v>402</v>
      </c>
      <c r="F833" s="27">
        <v>45296</v>
      </c>
      <c r="G833" t="s">
        <v>9</v>
      </c>
      <c r="H833">
        <v>125</v>
      </c>
      <c r="I833" t="str">
        <f>VLOOKUP(B833,товар!$A$1:$C$433,2,FALSE)</f>
        <v>Хлеб</v>
      </c>
      <c r="J833" s="20">
        <f t="shared" si="48"/>
        <v>300.31818181818181</v>
      </c>
      <c r="K833" s="21">
        <f t="shared" si="49"/>
        <v>-0.33070985318601487</v>
      </c>
      <c r="L833" t="str">
        <f>VLOOKUP(B833,товар!$A$1:$C$433,3,FALSE)</f>
        <v>Хлебный Дом</v>
      </c>
      <c r="M833" s="27">
        <f>VLOOKUP(H833,клиенты!$A$1:$G$435,5,0)</f>
        <v>44701</v>
      </c>
      <c r="N833">
        <f t="shared" si="50"/>
        <v>595</v>
      </c>
      <c r="O833" s="30">
        <f t="shared" ca="1" si="51"/>
        <v>28</v>
      </c>
      <c r="P833" t="str">
        <f>VLOOKUP(H833,клиенты!$A$2:$J$435,7,0)</f>
        <v>Россия</v>
      </c>
    </row>
    <row r="834" spans="1:16" x14ac:dyDescent="0.2">
      <c r="A834">
        <v>833</v>
      </c>
      <c r="B834">
        <v>425</v>
      </c>
      <c r="C834">
        <v>258</v>
      </c>
      <c r="D834">
        <v>4</v>
      </c>
      <c r="E834">
        <v>1032</v>
      </c>
      <c r="F834" s="27">
        <v>45128</v>
      </c>
      <c r="G834" t="s">
        <v>23</v>
      </c>
      <c r="H834">
        <v>72</v>
      </c>
      <c r="I834" t="str">
        <f>VLOOKUP(B834,товар!$A$1:$C$433,2,FALSE)</f>
        <v>Соль</v>
      </c>
      <c r="J834" s="20">
        <f t="shared" ref="J834:J897" si="52">AVERAGEIF($I$2:$I$1001,I834,$C$2:$C$1001)</f>
        <v>264.8679245283019</v>
      </c>
      <c r="K834" s="21">
        <f t="shared" ref="K834:K897" si="53">C834/J834-1</f>
        <v>-2.5929619603932252E-2</v>
      </c>
      <c r="L834" t="str">
        <f>VLOOKUP(B834,товар!$A$1:$C$433,3,FALSE)</f>
        <v>Экстра</v>
      </c>
      <c r="M834" s="27">
        <f>VLOOKUP(H834,клиенты!$A$1:$G$435,5,0)</f>
        <v>44906</v>
      </c>
      <c r="N834">
        <f t="shared" ref="N834:N897" si="54">F834-M834</f>
        <v>222</v>
      </c>
      <c r="O834" s="30">
        <f t="shared" ref="O834:O897" ca="1" si="55">DATEDIF(M834,TODAY(),"m")</f>
        <v>21</v>
      </c>
      <c r="P834" t="str">
        <f>VLOOKUP(H834,клиенты!$A$2:$J$435,7,0)</f>
        <v>Таджикистан</v>
      </c>
    </row>
    <row r="835" spans="1:16" x14ac:dyDescent="0.2">
      <c r="A835">
        <v>834</v>
      </c>
      <c r="B835">
        <v>230</v>
      </c>
      <c r="C835">
        <v>179</v>
      </c>
      <c r="D835">
        <v>4</v>
      </c>
      <c r="E835">
        <v>716</v>
      </c>
      <c r="F835" s="27">
        <v>45395</v>
      </c>
      <c r="G835" t="s">
        <v>27</v>
      </c>
      <c r="H835">
        <v>68</v>
      </c>
      <c r="I835" t="str">
        <f>VLOOKUP(B835,товар!$A$1:$C$433,2,FALSE)</f>
        <v>Сок</v>
      </c>
      <c r="J835" s="20">
        <f t="shared" si="52"/>
        <v>268.60344827586209</v>
      </c>
      <c r="K835" s="21">
        <f t="shared" si="53"/>
        <v>-0.33359008922267164</v>
      </c>
      <c r="L835" t="str">
        <f>VLOOKUP(B835,товар!$A$1:$C$433,3,FALSE)</f>
        <v>Фруктовый сад</v>
      </c>
      <c r="M835" s="27">
        <f>VLOOKUP(H835,клиенты!$A$1:$G$435,5,0)</f>
        <v>44882</v>
      </c>
      <c r="N835">
        <f t="shared" si="54"/>
        <v>513</v>
      </c>
      <c r="O835" s="30">
        <f t="shared" ca="1" si="55"/>
        <v>22</v>
      </c>
      <c r="P835" t="str">
        <f>VLOOKUP(H835,клиенты!$A$2:$J$435,7,0)</f>
        <v>Узбекистан</v>
      </c>
    </row>
    <row r="836" spans="1:16" x14ac:dyDescent="0.2">
      <c r="A836">
        <v>835</v>
      </c>
      <c r="B836">
        <v>497</v>
      </c>
      <c r="C836">
        <v>113</v>
      </c>
      <c r="D836">
        <v>2</v>
      </c>
      <c r="E836">
        <v>226</v>
      </c>
      <c r="F836" s="27">
        <v>45243</v>
      </c>
      <c r="G836" t="s">
        <v>25</v>
      </c>
      <c r="H836">
        <v>219</v>
      </c>
      <c r="I836" t="str">
        <f>VLOOKUP(B836,товар!$A$1:$C$433,2,FALSE)</f>
        <v>Конфеты</v>
      </c>
      <c r="J836" s="20">
        <f t="shared" si="52"/>
        <v>267.85483870967744</v>
      </c>
      <c r="K836" s="21">
        <f t="shared" si="53"/>
        <v>-0.57812970434154276</v>
      </c>
      <c r="L836" t="str">
        <f>VLOOKUP(B836,товар!$A$1:$C$433,3,FALSE)</f>
        <v>Бабаевский</v>
      </c>
      <c r="M836" s="27">
        <f>VLOOKUP(H836,клиенты!$A$1:$G$435,5,0)</f>
        <v>44585</v>
      </c>
      <c r="N836">
        <f t="shared" si="54"/>
        <v>658</v>
      </c>
      <c r="O836" s="30">
        <f t="shared" ca="1" si="55"/>
        <v>32</v>
      </c>
      <c r="P836" t="str">
        <f>VLOOKUP(H836,клиенты!$A$2:$J$435,7,0)</f>
        <v>Таджикистан</v>
      </c>
    </row>
    <row r="837" spans="1:16" x14ac:dyDescent="0.2">
      <c r="A837">
        <v>836</v>
      </c>
      <c r="B837">
        <v>82</v>
      </c>
      <c r="C837">
        <v>73</v>
      </c>
      <c r="D837">
        <v>1</v>
      </c>
      <c r="E837">
        <v>73</v>
      </c>
      <c r="F837" s="27">
        <v>45159</v>
      </c>
      <c r="G837" t="s">
        <v>16</v>
      </c>
      <c r="H837">
        <v>218</v>
      </c>
      <c r="I837" t="str">
        <f>VLOOKUP(B837,товар!$A$1:$C$433,2,FALSE)</f>
        <v>Сыр</v>
      </c>
      <c r="J837" s="20">
        <f t="shared" si="52"/>
        <v>262.63492063492066</v>
      </c>
      <c r="K837" s="21">
        <f t="shared" si="53"/>
        <v>-0.72204762480357787</v>
      </c>
      <c r="L837" t="str">
        <f>VLOOKUP(B837,товар!$A$1:$C$433,3,FALSE)</f>
        <v>Hochland</v>
      </c>
      <c r="M837" s="27">
        <f>VLOOKUP(H837,клиенты!$A$1:$G$435,5,0)</f>
        <v>44721</v>
      </c>
      <c r="N837">
        <f t="shared" si="54"/>
        <v>438</v>
      </c>
      <c r="O837" s="30">
        <f t="shared" ca="1" si="55"/>
        <v>27</v>
      </c>
      <c r="P837" t="str">
        <f>VLOOKUP(H837,клиенты!$A$2:$J$435,7,0)</f>
        <v>Узбекистан</v>
      </c>
    </row>
    <row r="838" spans="1:16" x14ac:dyDescent="0.2">
      <c r="A838">
        <v>837</v>
      </c>
      <c r="B838">
        <v>104</v>
      </c>
      <c r="C838">
        <v>420</v>
      </c>
      <c r="D838">
        <v>2</v>
      </c>
      <c r="E838">
        <v>840</v>
      </c>
      <c r="F838" s="27">
        <v>45427</v>
      </c>
      <c r="G838" t="s">
        <v>10</v>
      </c>
      <c r="H838">
        <v>26</v>
      </c>
      <c r="I838" t="str">
        <f>VLOOKUP(B838,товар!$A$1:$C$433,2,FALSE)</f>
        <v>Йогурт</v>
      </c>
      <c r="J838" s="20">
        <f t="shared" si="52"/>
        <v>263.25423728813558</v>
      </c>
      <c r="K838" s="21">
        <f t="shared" si="53"/>
        <v>0.59541591552923001</v>
      </c>
      <c r="L838" t="str">
        <f>VLOOKUP(B838,товар!$A$1:$C$433,3,FALSE)</f>
        <v>Ростагроэкспорт</v>
      </c>
      <c r="M838" s="27">
        <f>VLOOKUP(H838,клиенты!$A$1:$G$435,5,0)</f>
        <v>44819</v>
      </c>
      <c r="N838">
        <f t="shared" si="54"/>
        <v>608</v>
      </c>
      <c r="O838" s="30">
        <f t="shared" ca="1" si="55"/>
        <v>24</v>
      </c>
      <c r="P838" t="str">
        <f>VLOOKUP(H838,клиенты!$A$2:$J$435,7,0)</f>
        <v>Таджикистан</v>
      </c>
    </row>
    <row r="839" spans="1:16" x14ac:dyDescent="0.2">
      <c r="A839">
        <v>838</v>
      </c>
      <c r="B839">
        <v>364</v>
      </c>
      <c r="C839">
        <v>496</v>
      </c>
      <c r="D839">
        <v>1</v>
      </c>
      <c r="E839">
        <v>496</v>
      </c>
      <c r="F839" s="27">
        <v>45060</v>
      </c>
      <c r="G839" t="s">
        <v>10</v>
      </c>
      <c r="H839">
        <v>417</v>
      </c>
      <c r="I839" t="str">
        <f>VLOOKUP(B839,товар!$A$1:$C$433,2,FALSE)</f>
        <v>Сахар</v>
      </c>
      <c r="J839" s="20">
        <f t="shared" si="52"/>
        <v>252.76271186440678</v>
      </c>
      <c r="K839" s="21">
        <f t="shared" si="53"/>
        <v>0.96231475893515728</v>
      </c>
      <c r="L839" t="str">
        <f>VLOOKUP(B839,товар!$A$1:$C$433,3,FALSE)</f>
        <v>Русский сахар</v>
      </c>
      <c r="M839" s="27">
        <f>VLOOKUP(H839,клиенты!$A$1:$G$435,5,0)</f>
        <v>44608</v>
      </c>
      <c r="N839">
        <f t="shared" si="54"/>
        <v>452</v>
      </c>
      <c r="O839" s="30">
        <f t="shared" ca="1" si="55"/>
        <v>31</v>
      </c>
      <c r="P839" t="str">
        <f>VLOOKUP(H839,клиенты!$A$2:$J$435,7,0)</f>
        <v>Таджикистан</v>
      </c>
    </row>
    <row r="840" spans="1:16" x14ac:dyDescent="0.2">
      <c r="A840">
        <v>839</v>
      </c>
      <c r="B840">
        <v>334</v>
      </c>
      <c r="C840">
        <v>223</v>
      </c>
      <c r="D840">
        <v>2</v>
      </c>
      <c r="E840">
        <v>446</v>
      </c>
      <c r="F840" s="27">
        <v>45234</v>
      </c>
      <c r="G840" t="s">
        <v>12</v>
      </c>
      <c r="H840">
        <v>216</v>
      </c>
      <c r="I840" t="str">
        <f>VLOOKUP(B840,товар!$A$1:$C$433,2,FALSE)</f>
        <v>Молоко</v>
      </c>
      <c r="J840" s="20">
        <f t="shared" si="52"/>
        <v>294.95238095238096</v>
      </c>
      <c r="K840" s="21">
        <f t="shared" si="53"/>
        <v>-0.24394575395544082</v>
      </c>
      <c r="L840" t="str">
        <f>VLOOKUP(B840,товар!$A$1:$C$433,3,FALSE)</f>
        <v>Домик в деревне</v>
      </c>
      <c r="M840" s="27">
        <f>VLOOKUP(H840,клиенты!$A$1:$G$435,5,0)</f>
        <v>44655</v>
      </c>
      <c r="N840">
        <f t="shared" si="54"/>
        <v>579</v>
      </c>
      <c r="O840" s="30">
        <f t="shared" ca="1" si="55"/>
        <v>30</v>
      </c>
      <c r="P840" t="str">
        <f>VLOOKUP(H840,клиенты!$A$2:$J$435,7,0)</f>
        <v>Таджикистан</v>
      </c>
    </row>
    <row r="841" spans="1:16" x14ac:dyDescent="0.2">
      <c r="A841">
        <v>840</v>
      </c>
      <c r="B841">
        <v>356</v>
      </c>
      <c r="C841">
        <v>97</v>
      </c>
      <c r="D841">
        <v>2</v>
      </c>
      <c r="E841">
        <v>194</v>
      </c>
      <c r="F841" s="27">
        <v>45032</v>
      </c>
      <c r="G841" t="s">
        <v>11</v>
      </c>
      <c r="H841">
        <v>491</v>
      </c>
      <c r="I841" t="str">
        <f>VLOOKUP(B841,товар!$A$1:$C$433,2,FALSE)</f>
        <v>Печенье</v>
      </c>
      <c r="J841" s="20">
        <f t="shared" si="52"/>
        <v>283.468085106383</v>
      </c>
      <c r="K841" s="21">
        <f t="shared" si="53"/>
        <v>-0.65780980259701272</v>
      </c>
      <c r="L841" t="str">
        <f>VLOOKUP(B841,товар!$A$1:$C$433,3,FALSE)</f>
        <v>Посиделкино</v>
      </c>
      <c r="M841" s="27">
        <f>VLOOKUP(H841,клиенты!$A$1:$G$435,5,0)</f>
        <v>44752</v>
      </c>
      <c r="N841">
        <f t="shared" si="54"/>
        <v>280</v>
      </c>
      <c r="O841" s="30">
        <f t="shared" ca="1" si="55"/>
        <v>26</v>
      </c>
      <c r="P841" t="str">
        <f>VLOOKUP(H841,клиенты!$A$2:$J$435,7,0)</f>
        <v>Россия</v>
      </c>
    </row>
    <row r="842" spans="1:16" x14ac:dyDescent="0.2">
      <c r="A842">
        <v>841</v>
      </c>
      <c r="B842">
        <v>446</v>
      </c>
      <c r="C842">
        <v>445</v>
      </c>
      <c r="D842">
        <v>5</v>
      </c>
      <c r="E842">
        <v>2225</v>
      </c>
      <c r="F842" s="27">
        <v>44993</v>
      </c>
      <c r="G842" t="s">
        <v>23</v>
      </c>
      <c r="H842">
        <v>307</v>
      </c>
      <c r="I842" t="str">
        <f>VLOOKUP(B842,товар!$A$1:$C$433,2,FALSE)</f>
        <v>Чипсы</v>
      </c>
      <c r="J842" s="20">
        <f t="shared" si="52"/>
        <v>273.72549019607845</v>
      </c>
      <c r="K842" s="21">
        <f t="shared" si="53"/>
        <v>0.62571633237822333</v>
      </c>
      <c r="L842" t="str">
        <f>VLOOKUP(B842,товар!$A$1:$C$433,3,FALSE)</f>
        <v>Lay's</v>
      </c>
      <c r="M842" s="27">
        <f>VLOOKUP(H842,клиенты!$A$1:$G$435,5,0)</f>
        <v>44764</v>
      </c>
      <c r="N842">
        <f t="shared" si="54"/>
        <v>229</v>
      </c>
      <c r="O842" s="30">
        <f t="shared" ca="1" si="55"/>
        <v>26</v>
      </c>
      <c r="P842" t="str">
        <f>VLOOKUP(H842,клиенты!$A$2:$J$435,7,0)</f>
        <v>Беларусь</v>
      </c>
    </row>
    <row r="843" spans="1:16" x14ac:dyDescent="0.2">
      <c r="A843">
        <v>842</v>
      </c>
      <c r="B843">
        <v>88</v>
      </c>
      <c r="C843">
        <v>206</v>
      </c>
      <c r="D843">
        <v>4</v>
      </c>
      <c r="E843">
        <v>824</v>
      </c>
      <c r="F843" s="27">
        <v>45237</v>
      </c>
      <c r="G843" t="s">
        <v>23</v>
      </c>
      <c r="H843">
        <v>492</v>
      </c>
      <c r="I843" t="str">
        <f>VLOOKUP(B843,товар!$A$1:$C$433,2,FALSE)</f>
        <v>Крупа</v>
      </c>
      <c r="J843" s="20">
        <f t="shared" si="52"/>
        <v>255.11627906976744</v>
      </c>
      <c r="K843" s="21">
        <f t="shared" si="53"/>
        <v>-0.1925250683682771</v>
      </c>
      <c r="L843" t="str">
        <f>VLOOKUP(B843,товар!$A$1:$C$433,3,FALSE)</f>
        <v>Мистраль</v>
      </c>
      <c r="M843" s="27">
        <f>VLOOKUP(H843,клиенты!$A$1:$G$435,5,0)</f>
        <v>44688</v>
      </c>
      <c r="N843">
        <f t="shared" si="54"/>
        <v>549</v>
      </c>
      <c r="O843" s="30">
        <f t="shared" ca="1" si="55"/>
        <v>28</v>
      </c>
      <c r="P843" t="str">
        <f>VLOOKUP(H843,клиенты!$A$2:$J$435,7,0)</f>
        <v>Украина</v>
      </c>
    </row>
    <row r="844" spans="1:16" x14ac:dyDescent="0.2">
      <c r="A844">
        <v>843</v>
      </c>
      <c r="B844">
        <v>347</v>
      </c>
      <c r="C844">
        <v>265</v>
      </c>
      <c r="D844">
        <v>1</v>
      </c>
      <c r="E844">
        <v>265</v>
      </c>
      <c r="F844" s="27">
        <v>45390</v>
      </c>
      <c r="G844" t="s">
        <v>19</v>
      </c>
      <c r="H844">
        <v>264</v>
      </c>
      <c r="I844" t="str">
        <f>VLOOKUP(B844,товар!$A$1:$C$433,2,FALSE)</f>
        <v>Макароны</v>
      </c>
      <c r="J844" s="20">
        <f t="shared" si="52"/>
        <v>265.47674418604652</v>
      </c>
      <c r="K844" s="21">
        <f t="shared" si="53"/>
        <v>-1.7958039507687262E-3</v>
      </c>
      <c r="L844" t="str">
        <f>VLOOKUP(B844,товар!$A$1:$C$433,3,FALSE)</f>
        <v>Паста Зара</v>
      </c>
      <c r="M844" s="27">
        <f>VLOOKUP(H844,клиенты!$A$1:$G$435,5,0)</f>
        <v>44907</v>
      </c>
      <c r="N844">
        <f t="shared" si="54"/>
        <v>483</v>
      </c>
      <c r="O844" s="30">
        <f t="shared" ca="1" si="55"/>
        <v>21</v>
      </c>
      <c r="P844" t="str">
        <f>VLOOKUP(H844,клиенты!$A$2:$J$435,7,0)</f>
        <v>Беларусь</v>
      </c>
    </row>
    <row r="845" spans="1:16" x14ac:dyDescent="0.2">
      <c r="A845">
        <v>844</v>
      </c>
      <c r="B845">
        <v>342</v>
      </c>
      <c r="C845">
        <v>269</v>
      </c>
      <c r="D845">
        <v>4</v>
      </c>
      <c r="E845">
        <v>1076</v>
      </c>
      <c r="F845" s="27">
        <v>45093</v>
      </c>
      <c r="G845" t="s">
        <v>21</v>
      </c>
      <c r="H845">
        <v>190</v>
      </c>
      <c r="I845" t="str">
        <f>VLOOKUP(B845,товар!$A$1:$C$433,2,FALSE)</f>
        <v>Овощи</v>
      </c>
      <c r="J845" s="20">
        <f t="shared" si="52"/>
        <v>250.48780487804879</v>
      </c>
      <c r="K845" s="21">
        <f t="shared" si="53"/>
        <v>7.3904576436222058E-2</v>
      </c>
      <c r="L845" t="str">
        <f>VLOOKUP(B845,товар!$A$1:$C$433,3,FALSE)</f>
        <v>Овощной ряд</v>
      </c>
      <c r="M845" s="27">
        <f>VLOOKUP(H845,клиенты!$A$1:$G$435,5,0)</f>
        <v>44689</v>
      </c>
      <c r="N845">
        <f t="shared" si="54"/>
        <v>404</v>
      </c>
      <c r="O845" s="30">
        <f t="shared" ca="1" si="55"/>
        <v>28</v>
      </c>
      <c r="P845" t="str">
        <f>VLOOKUP(H845,клиенты!$A$2:$J$435,7,0)</f>
        <v>Беларусь</v>
      </c>
    </row>
    <row r="846" spans="1:16" x14ac:dyDescent="0.2">
      <c r="A846">
        <v>845</v>
      </c>
      <c r="B846">
        <v>474</v>
      </c>
      <c r="C846">
        <v>405</v>
      </c>
      <c r="D846">
        <v>2</v>
      </c>
      <c r="E846">
        <v>810</v>
      </c>
      <c r="F846" s="27">
        <v>45390</v>
      </c>
      <c r="G846" t="s">
        <v>16</v>
      </c>
      <c r="H846">
        <v>18</v>
      </c>
      <c r="I846" t="str">
        <f>VLOOKUP(B846,товар!$A$1:$C$433,2,FALSE)</f>
        <v>Молоко</v>
      </c>
      <c r="J846" s="20">
        <f t="shared" si="52"/>
        <v>294.95238095238096</v>
      </c>
      <c r="K846" s="21">
        <f t="shared" si="53"/>
        <v>0.37310300290603804</v>
      </c>
      <c r="L846" t="str">
        <f>VLOOKUP(B846,товар!$A$1:$C$433,3,FALSE)</f>
        <v>Простоквашино</v>
      </c>
      <c r="M846" s="27">
        <f>VLOOKUP(H846,клиенты!$A$1:$G$435,5,0)</f>
        <v>44578</v>
      </c>
      <c r="N846">
        <f t="shared" si="54"/>
        <v>812</v>
      </c>
      <c r="O846" s="30">
        <f t="shared" ca="1" si="55"/>
        <v>32</v>
      </c>
      <c r="P846" t="str">
        <f>VLOOKUP(H846,клиенты!$A$2:$J$435,7,0)</f>
        <v>Украина</v>
      </c>
    </row>
    <row r="847" spans="1:16" x14ac:dyDescent="0.2">
      <c r="A847">
        <v>846</v>
      </c>
      <c r="B847">
        <v>69</v>
      </c>
      <c r="C847">
        <v>197</v>
      </c>
      <c r="D847">
        <v>2</v>
      </c>
      <c r="E847">
        <v>394</v>
      </c>
      <c r="F847" s="27">
        <v>45195</v>
      </c>
      <c r="G847" t="s">
        <v>21</v>
      </c>
      <c r="H847">
        <v>125</v>
      </c>
      <c r="I847" t="str">
        <f>VLOOKUP(B847,товар!$A$1:$C$433,2,FALSE)</f>
        <v>Чипсы</v>
      </c>
      <c r="J847" s="20">
        <f t="shared" si="52"/>
        <v>273.72549019607845</v>
      </c>
      <c r="K847" s="21">
        <f t="shared" si="53"/>
        <v>-0.28030085959885398</v>
      </c>
      <c r="L847" t="str">
        <f>VLOOKUP(B847,товар!$A$1:$C$433,3,FALSE)</f>
        <v>Estrella</v>
      </c>
      <c r="M847" s="27">
        <f>VLOOKUP(H847,клиенты!$A$1:$G$435,5,0)</f>
        <v>44701</v>
      </c>
      <c r="N847">
        <f t="shared" si="54"/>
        <v>494</v>
      </c>
      <c r="O847" s="30">
        <f t="shared" ca="1" si="55"/>
        <v>28</v>
      </c>
      <c r="P847" t="str">
        <f>VLOOKUP(H847,клиенты!$A$2:$J$435,7,0)</f>
        <v>Россия</v>
      </c>
    </row>
    <row r="848" spans="1:16" x14ac:dyDescent="0.2">
      <c r="A848">
        <v>847</v>
      </c>
      <c r="B848">
        <v>206</v>
      </c>
      <c r="C848">
        <v>93</v>
      </c>
      <c r="D848">
        <v>2</v>
      </c>
      <c r="E848">
        <v>186</v>
      </c>
      <c r="F848" s="27">
        <v>45154</v>
      </c>
      <c r="G848" t="s">
        <v>17</v>
      </c>
      <c r="H848">
        <v>155</v>
      </c>
      <c r="I848" t="str">
        <f>VLOOKUP(B848,товар!$A$1:$C$433,2,FALSE)</f>
        <v>Молоко</v>
      </c>
      <c r="J848" s="20">
        <f t="shared" si="52"/>
        <v>294.95238095238096</v>
      </c>
      <c r="K848" s="21">
        <f t="shared" si="53"/>
        <v>-0.68469486599935425</v>
      </c>
      <c r="L848" t="str">
        <f>VLOOKUP(B848,товар!$A$1:$C$433,3,FALSE)</f>
        <v>Домик в деревне</v>
      </c>
      <c r="M848" s="27">
        <f>VLOOKUP(H848,клиенты!$A$1:$G$435,5,0)</f>
        <v>44564</v>
      </c>
      <c r="N848">
        <f t="shared" si="54"/>
        <v>590</v>
      </c>
      <c r="O848" s="30">
        <f t="shared" ca="1" si="55"/>
        <v>33</v>
      </c>
      <c r="P848" t="str">
        <f>VLOOKUP(H848,клиенты!$A$2:$J$435,7,0)</f>
        <v>Украина</v>
      </c>
    </row>
    <row r="849" spans="1:16" x14ac:dyDescent="0.2">
      <c r="A849">
        <v>848</v>
      </c>
      <c r="B849">
        <v>319</v>
      </c>
      <c r="C849">
        <v>193</v>
      </c>
      <c r="D849">
        <v>1</v>
      </c>
      <c r="E849">
        <v>193</v>
      </c>
      <c r="F849" s="27">
        <v>45396</v>
      </c>
      <c r="G849" t="s">
        <v>15</v>
      </c>
      <c r="H849">
        <v>43</v>
      </c>
      <c r="I849" t="str">
        <f>VLOOKUP(B849,товар!$A$1:$C$433,2,FALSE)</f>
        <v>Йогурт</v>
      </c>
      <c r="J849" s="20">
        <f t="shared" si="52"/>
        <v>263.25423728813558</v>
      </c>
      <c r="K849" s="21">
        <f t="shared" si="53"/>
        <v>-0.26686840072109197</v>
      </c>
      <c r="L849" t="str">
        <f>VLOOKUP(B849,товар!$A$1:$C$433,3,FALSE)</f>
        <v>Эрманн</v>
      </c>
      <c r="M849" s="27">
        <f>VLOOKUP(H849,клиенты!$A$1:$G$435,5,0)</f>
        <v>44912</v>
      </c>
      <c r="N849">
        <f t="shared" si="54"/>
        <v>484</v>
      </c>
      <c r="O849" s="30">
        <f t="shared" ca="1" si="55"/>
        <v>21</v>
      </c>
      <c r="P849" t="str">
        <f>VLOOKUP(H849,клиенты!$A$2:$J$435,7,0)</f>
        <v>Россия</v>
      </c>
    </row>
    <row r="850" spans="1:16" x14ac:dyDescent="0.2">
      <c r="A850">
        <v>849</v>
      </c>
      <c r="B850">
        <v>59</v>
      </c>
      <c r="C850">
        <v>150</v>
      </c>
      <c r="D850">
        <v>4</v>
      </c>
      <c r="E850">
        <v>600</v>
      </c>
      <c r="F850" s="27">
        <v>45134</v>
      </c>
      <c r="G850" t="s">
        <v>17</v>
      </c>
      <c r="H850">
        <v>343</v>
      </c>
      <c r="I850" t="str">
        <f>VLOOKUP(B850,товар!$A$1:$C$433,2,FALSE)</f>
        <v>Сахар</v>
      </c>
      <c r="J850" s="20">
        <f t="shared" si="52"/>
        <v>252.76271186440678</v>
      </c>
      <c r="K850" s="21">
        <f t="shared" si="53"/>
        <v>-0.40655803661235168</v>
      </c>
      <c r="L850" t="str">
        <f>VLOOKUP(B850,товар!$A$1:$C$433,3,FALSE)</f>
        <v>Продимекс</v>
      </c>
      <c r="M850" s="27">
        <f>VLOOKUP(H850,клиенты!$A$1:$G$435,5,0)</f>
        <v>44874</v>
      </c>
      <c r="N850">
        <f t="shared" si="54"/>
        <v>260</v>
      </c>
      <c r="O850" s="30">
        <f t="shared" ca="1" si="55"/>
        <v>22</v>
      </c>
      <c r="P850" t="str">
        <f>VLOOKUP(H850,клиенты!$A$2:$J$435,7,0)</f>
        <v>Украина</v>
      </c>
    </row>
    <row r="851" spans="1:16" x14ac:dyDescent="0.2">
      <c r="A851">
        <v>850</v>
      </c>
      <c r="B851">
        <v>16</v>
      </c>
      <c r="C851">
        <v>207</v>
      </c>
      <c r="D851">
        <v>2</v>
      </c>
      <c r="E851">
        <v>414</v>
      </c>
      <c r="F851" s="27">
        <v>45251</v>
      </c>
      <c r="G851" t="s">
        <v>11</v>
      </c>
      <c r="H851">
        <v>26</v>
      </c>
      <c r="I851" t="str">
        <f>VLOOKUP(B851,товар!$A$1:$C$433,2,FALSE)</f>
        <v>Сыр</v>
      </c>
      <c r="J851" s="20">
        <f t="shared" si="52"/>
        <v>262.63492063492066</v>
      </c>
      <c r="K851" s="21">
        <f t="shared" si="53"/>
        <v>-0.21183367581288537</v>
      </c>
      <c r="L851" t="str">
        <f>VLOOKUP(B851,товар!$A$1:$C$433,3,FALSE)</f>
        <v>Сырная долина</v>
      </c>
      <c r="M851" s="27">
        <f>VLOOKUP(H851,клиенты!$A$1:$G$435,5,0)</f>
        <v>44819</v>
      </c>
      <c r="N851">
        <f t="shared" si="54"/>
        <v>432</v>
      </c>
      <c r="O851" s="30">
        <f t="shared" ca="1" si="55"/>
        <v>24</v>
      </c>
      <c r="P851" t="str">
        <f>VLOOKUP(H851,клиенты!$A$2:$J$435,7,0)</f>
        <v>Таджикистан</v>
      </c>
    </row>
    <row r="852" spans="1:16" x14ac:dyDescent="0.2">
      <c r="A852">
        <v>851</v>
      </c>
      <c r="B852">
        <v>220</v>
      </c>
      <c r="C852">
        <v>305</v>
      </c>
      <c r="D852">
        <v>4</v>
      </c>
      <c r="E852">
        <v>1220</v>
      </c>
      <c r="F852" s="27">
        <v>45056</v>
      </c>
      <c r="G852" t="s">
        <v>14</v>
      </c>
      <c r="H852">
        <v>306</v>
      </c>
      <c r="I852" t="str">
        <f>VLOOKUP(B852,товар!$A$1:$C$433,2,FALSE)</f>
        <v>Чай</v>
      </c>
      <c r="J852" s="20">
        <f t="shared" si="52"/>
        <v>271.18181818181819</v>
      </c>
      <c r="K852" s="21">
        <f t="shared" si="53"/>
        <v>0.12470667113643974</v>
      </c>
      <c r="L852" t="str">
        <f>VLOOKUP(B852,товар!$A$1:$C$433,3,FALSE)</f>
        <v>Тесс</v>
      </c>
      <c r="M852" s="27">
        <f>VLOOKUP(H852,клиенты!$A$1:$G$435,5,0)</f>
        <v>44872</v>
      </c>
      <c r="N852">
        <f t="shared" si="54"/>
        <v>184</v>
      </c>
      <c r="O852" s="30">
        <f t="shared" ca="1" si="55"/>
        <v>22</v>
      </c>
      <c r="P852" t="str">
        <f>VLOOKUP(H852,клиенты!$A$2:$J$435,7,0)</f>
        <v>Украина</v>
      </c>
    </row>
    <row r="853" spans="1:16" x14ac:dyDescent="0.2">
      <c r="A853">
        <v>852</v>
      </c>
      <c r="B853">
        <v>474</v>
      </c>
      <c r="C853">
        <v>171</v>
      </c>
      <c r="D853">
        <v>3</v>
      </c>
      <c r="E853">
        <v>513</v>
      </c>
      <c r="F853" s="27">
        <v>44985</v>
      </c>
      <c r="G853" t="s">
        <v>11</v>
      </c>
      <c r="H853">
        <v>260</v>
      </c>
      <c r="I853" t="str">
        <f>VLOOKUP(B853,товар!$A$1:$C$433,2,FALSE)</f>
        <v>Молоко</v>
      </c>
      <c r="J853" s="20">
        <f t="shared" si="52"/>
        <v>294.95238095238096</v>
      </c>
      <c r="K853" s="21">
        <f t="shared" si="53"/>
        <v>-0.42024539877300615</v>
      </c>
      <c r="L853" t="str">
        <f>VLOOKUP(B853,товар!$A$1:$C$433,3,FALSE)</f>
        <v>Простоквашино</v>
      </c>
      <c r="M853" s="27">
        <f>VLOOKUP(H853,клиенты!$A$1:$G$435,5,0)</f>
        <v>44729</v>
      </c>
      <c r="N853">
        <f t="shared" si="54"/>
        <v>256</v>
      </c>
      <c r="O853" s="30">
        <f t="shared" ca="1" si="55"/>
        <v>27</v>
      </c>
      <c r="P853" t="str">
        <f>VLOOKUP(H853,клиенты!$A$2:$J$435,7,0)</f>
        <v>Украина</v>
      </c>
    </row>
    <row r="854" spans="1:16" x14ac:dyDescent="0.2">
      <c r="A854">
        <v>853</v>
      </c>
      <c r="B854">
        <v>118</v>
      </c>
      <c r="C854">
        <v>466</v>
      </c>
      <c r="D854">
        <v>3</v>
      </c>
      <c r="E854">
        <v>1398</v>
      </c>
      <c r="F854" s="27">
        <v>44980</v>
      </c>
      <c r="G854" t="s">
        <v>22</v>
      </c>
      <c r="H854">
        <v>188</v>
      </c>
      <c r="I854" t="str">
        <f>VLOOKUP(B854,товар!$A$1:$C$433,2,FALSE)</f>
        <v>Сахар</v>
      </c>
      <c r="J854" s="20">
        <f t="shared" si="52"/>
        <v>252.76271186440678</v>
      </c>
      <c r="K854" s="21">
        <f t="shared" si="53"/>
        <v>0.84362636625762755</v>
      </c>
      <c r="L854" t="str">
        <f>VLOOKUP(B854,товар!$A$1:$C$433,3,FALSE)</f>
        <v>Продимекс</v>
      </c>
      <c r="M854" s="27">
        <f>VLOOKUP(H854,клиенты!$A$1:$G$435,5,0)</f>
        <v>44801</v>
      </c>
      <c r="N854">
        <f t="shared" si="54"/>
        <v>179</v>
      </c>
      <c r="O854" s="30">
        <f t="shared" ca="1" si="55"/>
        <v>25</v>
      </c>
      <c r="P854" t="str">
        <f>VLOOKUP(H854,клиенты!$A$2:$J$435,7,0)</f>
        <v>Таджикистан</v>
      </c>
    </row>
    <row r="855" spans="1:16" x14ac:dyDescent="0.2">
      <c r="A855">
        <v>854</v>
      </c>
      <c r="B855">
        <v>207</v>
      </c>
      <c r="C855">
        <v>57</v>
      </c>
      <c r="D855">
        <v>2</v>
      </c>
      <c r="E855">
        <v>114</v>
      </c>
      <c r="F855" s="27">
        <v>45344</v>
      </c>
      <c r="G855" t="s">
        <v>21</v>
      </c>
      <c r="H855">
        <v>152</v>
      </c>
      <c r="I855" t="str">
        <f>VLOOKUP(B855,товар!$A$1:$C$433,2,FALSE)</f>
        <v>Сахар</v>
      </c>
      <c r="J855" s="20">
        <f t="shared" si="52"/>
        <v>252.76271186440678</v>
      </c>
      <c r="K855" s="21">
        <f t="shared" si="53"/>
        <v>-0.7744920539126936</v>
      </c>
      <c r="L855" t="str">
        <f>VLOOKUP(B855,товар!$A$1:$C$433,3,FALSE)</f>
        <v>Агросахар</v>
      </c>
      <c r="M855" s="27">
        <f>VLOOKUP(H855,клиенты!$A$1:$G$435,5,0)</f>
        <v>44791</v>
      </c>
      <c r="N855">
        <f t="shared" si="54"/>
        <v>553</v>
      </c>
      <c r="O855" s="30">
        <f t="shared" ca="1" si="55"/>
        <v>25</v>
      </c>
      <c r="P855" t="str">
        <f>VLOOKUP(H855,клиенты!$A$2:$J$435,7,0)</f>
        <v>Беларусь</v>
      </c>
    </row>
    <row r="856" spans="1:16" x14ac:dyDescent="0.2">
      <c r="A856">
        <v>855</v>
      </c>
      <c r="B856">
        <v>239</v>
      </c>
      <c r="C856">
        <v>397</v>
      </c>
      <c r="D856">
        <v>2</v>
      </c>
      <c r="E856">
        <v>794</v>
      </c>
      <c r="F856" s="27">
        <v>45398</v>
      </c>
      <c r="G856" t="s">
        <v>14</v>
      </c>
      <c r="H856">
        <v>65</v>
      </c>
      <c r="I856" t="str">
        <f>VLOOKUP(B856,товар!$A$1:$C$433,2,FALSE)</f>
        <v>Йогурт</v>
      </c>
      <c r="J856" s="20">
        <f t="shared" si="52"/>
        <v>263.25423728813558</v>
      </c>
      <c r="K856" s="21">
        <f t="shared" si="53"/>
        <v>0.50804790110739129</v>
      </c>
      <c r="L856" t="str">
        <f>VLOOKUP(B856,товар!$A$1:$C$433,3,FALSE)</f>
        <v>Эрманн</v>
      </c>
      <c r="M856" s="27">
        <f>VLOOKUP(H856,клиенты!$A$1:$G$435,5,0)</f>
        <v>44623</v>
      </c>
      <c r="N856">
        <f t="shared" si="54"/>
        <v>775</v>
      </c>
      <c r="O856" s="30">
        <f t="shared" ca="1" si="55"/>
        <v>31</v>
      </c>
      <c r="P856" t="str">
        <f>VLOOKUP(H856,клиенты!$A$2:$J$435,7,0)</f>
        <v>Украина</v>
      </c>
    </row>
    <row r="857" spans="1:16" x14ac:dyDescent="0.2">
      <c r="A857">
        <v>856</v>
      </c>
      <c r="B857">
        <v>367</v>
      </c>
      <c r="C857">
        <v>289</v>
      </c>
      <c r="D857">
        <v>1</v>
      </c>
      <c r="E857">
        <v>289</v>
      </c>
      <c r="F857" s="27">
        <v>45041</v>
      </c>
      <c r="G857" t="s">
        <v>9</v>
      </c>
      <c r="H857">
        <v>281</v>
      </c>
      <c r="I857" t="str">
        <f>VLOOKUP(B857,товар!$A$1:$C$433,2,FALSE)</f>
        <v>Колбаса</v>
      </c>
      <c r="J857" s="20">
        <f t="shared" si="52"/>
        <v>286.92307692307691</v>
      </c>
      <c r="K857" s="21">
        <f t="shared" si="53"/>
        <v>7.238605898123307E-3</v>
      </c>
      <c r="L857" t="str">
        <f>VLOOKUP(B857,товар!$A$1:$C$433,3,FALSE)</f>
        <v>Окраина</v>
      </c>
      <c r="M857" s="27">
        <f>VLOOKUP(H857,клиенты!$A$1:$G$435,5,0)</f>
        <v>44711</v>
      </c>
      <c r="N857">
        <f t="shared" si="54"/>
        <v>330</v>
      </c>
      <c r="O857" s="30">
        <f t="shared" ca="1" si="55"/>
        <v>28</v>
      </c>
      <c r="P857" t="str">
        <f>VLOOKUP(H857,клиенты!$A$2:$J$435,7,0)</f>
        <v>Узбекистан</v>
      </c>
    </row>
    <row r="858" spans="1:16" x14ac:dyDescent="0.2">
      <c r="A858">
        <v>857</v>
      </c>
      <c r="B858">
        <v>87</v>
      </c>
      <c r="C858">
        <v>191</v>
      </c>
      <c r="D858">
        <v>3</v>
      </c>
      <c r="E858">
        <v>573</v>
      </c>
      <c r="F858" s="27">
        <v>45125</v>
      </c>
      <c r="G858" t="s">
        <v>26</v>
      </c>
      <c r="H858">
        <v>430</v>
      </c>
      <c r="I858" t="str">
        <f>VLOOKUP(B858,товар!$A$1:$C$433,2,FALSE)</f>
        <v>Кофе</v>
      </c>
      <c r="J858" s="20">
        <f t="shared" si="52"/>
        <v>249.02380952380952</v>
      </c>
      <c r="K858" s="21">
        <f t="shared" si="53"/>
        <v>-0.23300506740606175</v>
      </c>
      <c r="L858" t="str">
        <f>VLOOKUP(B858,товар!$A$1:$C$433,3,FALSE)</f>
        <v>Jacobs</v>
      </c>
      <c r="M858" s="27">
        <f>VLOOKUP(H858,клиенты!$A$1:$G$435,5,0)</f>
        <v>44799</v>
      </c>
      <c r="N858">
        <f t="shared" si="54"/>
        <v>326</v>
      </c>
      <c r="O858" s="30">
        <f t="shared" ca="1" si="55"/>
        <v>25</v>
      </c>
      <c r="P858" t="str">
        <f>VLOOKUP(H858,клиенты!$A$2:$J$435,7,0)</f>
        <v>Таджикистан</v>
      </c>
    </row>
    <row r="859" spans="1:16" x14ac:dyDescent="0.2">
      <c r="A859">
        <v>858</v>
      </c>
      <c r="B859">
        <v>309</v>
      </c>
      <c r="C859">
        <v>244</v>
      </c>
      <c r="D859">
        <v>3</v>
      </c>
      <c r="E859">
        <v>732</v>
      </c>
      <c r="F859" s="27">
        <v>45374</v>
      </c>
      <c r="G859" t="s">
        <v>27</v>
      </c>
      <c r="H859">
        <v>299</v>
      </c>
      <c r="I859" t="str">
        <f>VLOOKUP(B859,товар!$A$1:$C$433,2,FALSE)</f>
        <v>Конфеты</v>
      </c>
      <c r="J859" s="20">
        <f t="shared" si="52"/>
        <v>267.85483870967744</v>
      </c>
      <c r="K859" s="21">
        <f t="shared" si="53"/>
        <v>-8.9058830613596762E-2</v>
      </c>
      <c r="L859" t="str">
        <f>VLOOKUP(B859,товар!$A$1:$C$433,3,FALSE)</f>
        <v>Рот Фронт</v>
      </c>
      <c r="M859" s="27">
        <f>VLOOKUP(H859,клиенты!$A$1:$G$435,5,0)</f>
        <v>44666</v>
      </c>
      <c r="N859">
        <f t="shared" si="54"/>
        <v>708</v>
      </c>
      <c r="O859" s="30">
        <f t="shared" ca="1" si="55"/>
        <v>29</v>
      </c>
      <c r="P859" t="str">
        <f>VLOOKUP(H859,клиенты!$A$2:$J$435,7,0)</f>
        <v>Украина</v>
      </c>
    </row>
    <row r="860" spans="1:16" x14ac:dyDescent="0.2">
      <c r="A860">
        <v>859</v>
      </c>
      <c r="B860">
        <v>271</v>
      </c>
      <c r="C860">
        <v>392</v>
      </c>
      <c r="D860">
        <v>3</v>
      </c>
      <c r="E860">
        <v>1176</v>
      </c>
      <c r="F860" s="27">
        <v>45103</v>
      </c>
      <c r="G860" t="s">
        <v>19</v>
      </c>
      <c r="H860">
        <v>132</v>
      </c>
      <c r="I860" t="str">
        <f>VLOOKUP(B860,товар!$A$1:$C$433,2,FALSE)</f>
        <v>Сыр</v>
      </c>
      <c r="J860" s="20">
        <f t="shared" si="52"/>
        <v>262.63492063492066</v>
      </c>
      <c r="K860" s="21">
        <f t="shared" si="53"/>
        <v>0.49256617913695133</v>
      </c>
      <c r="L860" t="str">
        <f>VLOOKUP(B860,товар!$A$1:$C$433,3,FALSE)</f>
        <v>Сырная долина</v>
      </c>
      <c r="M860" s="27">
        <f>VLOOKUP(H860,клиенты!$A$1:$G$435,5,0)</f>
        <v>44601</v>
      </c>
      <c r="N860">
        <f t="shared" si="54"/>
        <v>502</v>
      </c>
      <c r="O860" s="30">
        <f t="shared" ca="1" si="55"/>
        <v>31</v>
      </c>
      <c r="P860" t="str">
        <f>VLOOKUP(H860,клиенты!$A$2:$J$435,7,0)</f>
        <v>Украина</v>
      </c>
    </row>
    <row r="861" spans="1:16" x14ac:dyDescent="0.2">
      <c r="A861">
        <v>860</v>
      </c>
      <c r="B861">
        <v>354</v>
      </c>
      <c r="C861">
        <v>493</v>
      </c>
      <c r="D861">
        <v>2</v>
      </c>
      <c r="E861">
        <v>986</v>
      </c>
      <c r="F861" s="27">
        <v>45320</v>
      </c>
      <c r="G861" t="s">
        <v>24</v>
      </c>
      <c r="H861">
        <v>68</v>
      </c>
      <c r="I861" t="str">
        <f>VLOOKUP(B861,товар!$A$1:$C$433,2,FALSE)</f>
        <v>Чай</v>
      </c>
      <c r="J861" s="20">
        <f t="shared" si="52"/>
        <v>271.18181818181819</v>
      </c>
      <c r="K861" s="21">
        <f t="shared" si="53"/>
        <v>0.81796848809922884</v>
      </c>
      <c r="L861" t="str">
        <f>VLOOKUP(B861,товар!$A$1:$C$433,3,FALSE)</f>
        <v>Lipton</v>
      </c>
      <c r="M861" s="27">
        <f>VLOOKUP(H861,клиенты!$A$1:$G$435,5,0)</f>
        <v>44882</v>
      </c>
      <c r="N861">
        <f t="shared" si="54"/>
        <v>438</v>
      </c>
      <c r="O861" s="30">
        <f t="shared" ca="1" si="55"/>
        <v>22</v>
      </c>
      <c r="P861" t="str">
        <f>VLOOKUP(H861,клиенты!$A$2:$J$435,7,0)</f>
        <v>Узбекистан</v>
      </c>
    </row>
    <row r="862" spans="1:16" x14ac:dyDescent="0.2">
      <c r="A862">
        <v>861</v>
      </c>
      <c r="B862">
        <v>266</v>
      </c>
      <c r="C862">
        <v>339</v>
      </c>
      <c r="D862">
        <v>5</v>
      </c>
      <c r="E862">
        <v>1695</v>
      </c>
      <c r="F862" s="27">
        <v>45358</v>
      </c>
      <c r="G862" t="s">
        <v>9</v>
      </c>
      <c r="H862">
        <v>42</v>
      </c>
      <c r="I862" t="str">
        <f>VLOOKUP(B862,товар!$A$1:$C$433,2,FALSE)</f>
        <v>Рыба</v>
      </c>
      <c r="J862" s="20">
        <f t="shared" si="52"/>
        <v>258.5128205128205</v>
      </c>
      <c r="K862" s="21">
        <f t="shared" si="53"/>
        <v>0.31134695496925224</v>
      </c>
      <c r="L862" t="str">
        <f>VLOOKUP(B862,товар!$A$1:$C$433,3,FALSE)</f>
        <v>Меридиан</v>
      </c>
      <c r="M862" s="27">
        <f>VLOOKUP(H862,клиенты!$A$1:$G$435,5,0)</f>
        <v>44783</v>
      </c>
      <c r="N862">
        <f t="shared" si="54"/>
        <v>575</v>
      </c>
      <c r="O862" s="30">
        <f t="shared" ca="1" si="55"/>
        <v>25</v>
      </c>
      <c r="P862" t="str">
        <f>VLOOKUP(H862,клиенты!$A$2:$J$435,7,0)</f>
        <v>Таджикистан</v>
      </c>
    </row>
    <row r="863" spans="1:16" x14ac:dyDescent="0.2">
      <c r="A863">
        <v>862</v>
      </c>
      <c r="B863">
        <v>441</v>
      </c>
      <c r="C863">
        <v>316</v>
      </c>
      <c r="D863">
        <v>4</v>
      </c>
      <c r="E863">
        <v>1264</v>
      </c>
      <c r="F863" s="27">
        <v>45410</v>
      </c>
      <c r="G863" t="s">
        <v>22</v>
      </c>
      <c r="H863">
        <v>488</v>
      </c>
      <c r="I863" t="str">
        <f>VLOOKUP(B863,товар!$A$1:$C$433,2,FALSE)</f>
        <v>Чай</v>
      </c>
      <c r="J863" s="20">
        <f t="shared" si="52"/>
        <v>271.18181818181819</v>
      </c>
      <c r="K863" s="21">
        <f t="shared" si="53"/>
        <v>0.16526986255447529</v>
      </c>
      <c r="L863" t="str">
        <f>VLOOKUP(B863,товар!$A$1:$C$433,3,FALSE)</f>
        <v>Lipton</v>
      </c>
      <c r="M863" s="27">
        <f>VLOOKUP(H863,клиенты!$A$1:$G$435,5,0)</f>
        <v>44738</v>
      </c>
      <c r="N863">
        <f t="shared" si="54"/>
        <v>672</v>
      </c>
      <c r="O863" s="30">
        <f t="shared" ca="1" si="55"/>
        <v>27</v>
      </c>
      <c r="P863" t="str">
        <f>VLOOKUP(H863,клиенты!$A$2:$J$435,7,0)</f>
        <v>Беларусь</v>
      </c>
    </row>
    <row r="864" spans="1:16" x14ac:dyDescent="0.2">
      <c r="A864">
        <v>863</v>
      </c>
      <c r="B864">
        <v>245</v>
      </c>
      <c r="C864">
        <v>284</v>
      </c>
      <c r="D864">
        <v>4</v>
      </c>
      <c r="E864">
        <v>1136</v>
      </c>
      <c r="F864" s="27">
        <v>45405</v>
      </c>
      <c r="G864" t="s">
        <v>15</v>
      </c>
      <c r="H864">
        <v>324</v>
      </c>
      <c r="I864" t="str">
        <f>VLOOKUP(B864,товар!$A$1:$C$433,2,FALSE)</f>
        <v>Сахар</v>
      </c>
      <c r="J864" s="20">
        <f t="shared" si="52"/>
        <v>252.76271186440678</v>
      </c>
      <c r="K864" s="21">
        <f t="shared" si="53"/>
        <v>0.12358345068061416</v>
      </c>
      <c r="L864" t="str">
        <f>VLOOKUP(B864,товар!$A$1:$C$433,3,FALSE)</f>
        <v>Продимекс</v>
      </c>
      <c r="M864" s="27">
        <f>VLOOKUP(H864,клиенты!$A$1:$G$435,5,0)</f>
        <v>44761</v>
      </c>
      <c r="N864">
        <f t="shared" si="54"/>
        <v>644</v>
      </c>
      <c r="O864" s="30">
        <f t="shared" ca="1" si="55"/>
        <v>26</v>
      </c>
      <c r="P864" t="str">
        <f>VLOOKUP(H864,клиенты!$A$2:$J$435,7,0)</f>
        <v>Узбекистан</v>
      </c>
    </row>
    <row r="865" spans="1:16" x14ac:dyDescent="0.2">
      <c r="A865">
        <v>864</v>
      </c>
      <c r="B865">
        <v>369</v>
      </c>
      <c r="C865">
        <v>206</v>
      </c>
      <c r="D865">
        <v>4</v>
      </c>
      <c r="E865">
        <v>824</v>
      </c>
      <c r="F865" s="27">
        <v>45132</v>
      </c>
      <c r="G865" t="s">
        <v>17</v>
      </c>
      <c r="H865">
        <v>346</v>
      </c>
      <c r="I865" t="str">
        <f>VLOOKUP(B865,товар!$A$1:$C$433,2,FALSE)</f>
        <v>Молоко</v>
      </c>
      <c r="J865" s="20">
        <f t="shared" si="52"/>
        <v>294.95238095238096</v>
      </c>
      <c r="K865" s="21">
        <f t="shared" si="53"/>
        <v>-0.30158217629964479</v>
      </c>
      <c r="L865" t="str">
        <f>VLOOKUP(B865,товар!$A$1:$C$433,3,FALSE)</f>
        <v>Домик в деревне</v>
      </c>
      <c r="M865" s="27">
        <f>VLOOKUP(H865,клиенты!$A$1:$G$435,5,0)</f>
        <v>44636</v>
      </c>
      <c r="N865">
        <f t="shared" si="54"/>
        <v>496</v>
      </c>
      <c r="O865" s="30">
        <f t="shared" ca="1" si="55"/>
        <v>30</v>
      </c>
      <c r="P865" t="str">
        <f>VLOOKUP(H865,клиенты!$A$2:$J$435,7,0)</f>
        <v>Россия</v>
      </c>
    </row>
    <row r="866" spans="1:16" x14ac:dyDescent="0.2">
      <c r="A866">
        <v>865</v>
      </c>
      <c r="B866">
        <v>176</v>
      </c>
      <c r="C866">
        <v>217</v>
      </c>
      <c r="D866">
        <v>4</v>
      </c>
      <c r="E866">
        <v>868</v>
      </c>
      <c r="F866" s="27">
        <v>45135</v>
      </c>
      <c r="G866" t="s">
        <v>12</v>
      </c>
      <c r="H866">
        <v>313</v>
      </c>
      <c r="I866" t="str">
        <f>VLOOKUP(B866,товар!$A$1:$C$433,2,FALSE)</f>
        <v>Сахар</v>
      </c>
      <c r="J866" s="20">
        <f t="shared" si="52"/>
        <v>252.76271186440678</v>
      </c>
      <c r="K866" s="21">
        <f t="shared" si="53"/>
        <v>-0.14148729296586871</v>
      </c>
      <c r="L866" t="str">
        <f>VLOOKUP(B866,товар!$A$1:$C$433,3,FALSE)</f>
        <v>Продимекс</v>
      </c>
      <c r="M866" s="27">
        <f>VLOOKUP(H866,клиенты!$A$1:$G$435,5,0)</f>
        <v>44896</v>
      </c>
      <c r="N866">
        <f t="shared" si="54"/>
        <v>239</v>
      </c>
      <c r="O866" s="30">
        <f t="shared" ca="1" si="55"/>
        <v>22</v>
      </c>
      <c r="P866" t="str">
        <f>VLOOKUP(H866,клиенты!$A$2:$J$435,7,0)</f>
        <v>Узбекистан</v>
      </c>
    </row>
    <row r="867" spans="1:16" x14ac:dyDescent="0.2">
      <c r="A867">
        <v>866</v>
      </c>
      <c r="B867">
        <v>467</v>
      </c>
      <c r="C867">
        <v>72</v>
      </c>
      <c r="D867">
        <v>2</v>
      </c>
      <c r="E867">
        <v>144</v>
      </c>
      <c r="F867" s="27">
        <v>45050</v>
      </c>
      <c r="G867" t="s">
        <v>13</v>
      </c>
      <c r="H867">
        <v>233</v>
      </c>
      <c r="I867" t="str">
        <f>VLOOKUP(B867,товар!$A$1:$C$433,2,FALSE)</f>
        <v>Макароны</v>
      </c>
      <c r="J867" s="20">
        <f t="shared" si="52"/>
        <v>265.47674418604652</v>
      </c>
      <c r="K867" s="21">
        <f t="shared" si="53"/>
        <v>-0.72878980333756727</v>
      </c>
      <c r="L867" t="str">
        <f>VLOOKUP(B867,товар!$A$1:$C$433,3,FALSE)</f>
        <v>Борилла</v>
      </c>
      <c r="M867" s="27">
        <f>VLOOKUP(H867,клиенты!$A$1:$G$435,5,0)</f>
        <v>44616</v>
      </c>
      <c r="N867">
        <f t="shared" si="54"/>
        <v>434</v>
      </c>
      <c r="O867" s="30">
        <f t="shared" ca="1" si="55"/>
        <v>31</v>
      </c>
      <c r="P867" t="str">
        <f>VLOOKUP(H867,клиенты!$A$2:$J$435,7,0)</f>
        <v>Таджикистан</v>
      </c>
    </row>
    <row r="868" spans="1:16" x14ac:dyDescent="0.2">
      <c r="A868">
        <v>867</v>
      </c>
      <c r="B868">
        <v>237</v>
      </c>
      <c r="C868">
        <v>121</v>
      </c>
      <c r="D868">
        <v>3</v>
      </c>
      <c r="E868">
        <v>363</v>
      </c>
      <c r="F868" s="27">
        <v>45240</v>
      </c>
      <c r="G868" t="s">
        <v>26</v>
      </c>
      <c r="H868">
        <v>77</v>
      </c>
      <c r="I868" t="str">
        <f>VLOOKUP(B868,товар!$A$1:$C$433,2,FALSE)</f>
        <v>Конфеты</v>
      </c>
      <c r="J868" s="20">
        <f t="shared" si="52"/>
        <v>267.85483870967744</v>
      </c>
      <c r="K868" s="21">
        <f t="shared" si="53"/>
        <v>-0.54826278075510326</v>
      </c>
      <c r="L868" t="str">
        <f>VLOOKUP(B868,товар!$A$1:$C$433,3,FALSE)</f>
        <v>Рот Фронт</v>
      </c>
      <c r="M868" s="27">
        <f>VLOOKUP(H868,клиенты!$A$1:$G$435,5,0)</f>
        <v>44644</v>
      </c>
      <c r="N868">
        <f t="shared" si="54"/>
        <v>596</v>
      </c>
      <c r="O868" s="30">
        <f t="shared" ca="1" si="55"/>
        <v>30</v>
      </c>
      <c r="P868" t="str">
        <f>VLOOKUP(H868,клиенты!$A$2:$J$435,7,0)</f>
        <v>Россия</v>
      </c>
    </row>
    <row r="869" spans="1:16" x14ac:dyDescent="0.2">
      <c r="A869">
        <v>868</v>
      </c>
      <c r="B869">
        <v>300</v>
      </c>
      <c r="C869">
        <v>140</v>
      </c>
      <c r="D869">
        <v>4</v>
      </c>
      <c r="E869">
        <v>560</v>
      </c>
      <c r="F869" s="27">
        <v>45317</v>
      </c>
      <c r="G869" t="s">
        <v>17</v>
      </c>
      <c r="H869">
        <v>107</v>
      </c>
      <c r="I869" t="str">
        <f>VLOOKUP(B869,товар!$A$1:$C$433,2,FALSE)</f>
        <v>Сахар</v>
      </c>
      <c r="J869" s="20">
        <f t="shared" si="52"/>
        <v>252.76271186440678</v>
      </c>
      <c r="K869" s="21">
        <f t="shared" si="53"/>
        <v>-0.44612083417152815</v>
      </c>
      <c r="L869" t="str">
        <f>VLOOKUP(B869,товар!$A$1:$C$433,3,FALSE)</f>
        <v>Продимекс</v>
      </c>
      <c r="M869" s="27">
        <f>VLOOKUP(H869,клиенты!$A$1:$G$435,5,0)</f>
        <v>44744</v>
      </c>
      <c r="N869">
        <f t="shared" si="54"/>
        <v>573</v>
      </c>
      <c r="O869" s="30">
        <f t="shared" ca="1" si="55"/>
        <v>27</v>
      </c>
      <c r="P869" t="str">
        <f>VLOOKUP(H869,клиенты!$A$2:$J$435,7,0)</f>
        <v>Таджикистан</v>
      </c>
    </row>
    <row r="870" spans="1:16" x14ac:dyDescent="0.2">
      <c r="A870">
        <v>869</v>
      </c>
      <c r="B870">
        <v>137</v>
      </c>
      <c r="C870">
        <v>295</v>
      </c>
      <c r="D870">
        <v>2</v>
      </c>
      <c r="E870">
        <v>590</v>
      </c>
      <c r="F870" s="27">
        <v>45111</v>
      </c>
      <c r="G870" t="s">
        <v>21</v>
      </c>
      <c r="H870">
        <v>375</v>
      </c>
      <c r="I870" t="str">
        <f>VLOOKUP(B870,товар!$A$1:$C$433,2,FALSE)</f>
        <v>Фрукты</v>
      </c>
      <c r="J870" s="20">
        <f t="shared" si="52"/>
        <v>274.16279069767444</v>
      </c>
      <c r="K870" s="21">
        <f t="shared" si="53"/>
        <v>7.6003053694121636E-2</v>
      </c>
      <c r="L870" t="str">
        <f>VLOOKUP(B870,товар!$A$1:$C$433,3,FALSE)</f>
        <v>Экзотик</v>
      </c>
      <c r="M870" s="27">
        <f>VLOOKUP(H870,клиенты!$A$1:$G$435,5,0)</f>
        <v>44674</v>
      </c>
      <c r="N870">
        <f t="shared" si="54"/>
        <v>437</v>
      </c>
      <c r="O870" s="30">
        <f t="shared" ca="1" si="55"/>
        <v>29</v>
      </c>
      <c r="P870" t="str">
        <f>VLOOKUP(H870,клиенты!$A$2:$J$435,7,0)</f>
        <v>Россия</v>
      </c>
    </row>
    <row r="871" spans="1:16" x14ac:dyDescent="0.2">
      <c r="A871">
        <v>870</v>
      </c>
      <c r="B871">
        <v>194</v>
      </c>
      <c r="C871">
        <v>325</v>
      </c>
      <c r="D871">
        <v>4</v>
      </c>
      <c r="E871">
        <v>1300</v>
      </c>
      <c r="F871" s="27">
        <v>45319</v>
      </c>
      <c r="G871" t="s">
        <v>20</v>
      </c>
      <c r="H871">
        <v>62</v>
      </c>
      <c r="I871" t="str">
        <f>VLOOKUP(B871,товар!$A$1:$C$433,2,FALSE)</f>
        <v>Соль</v>
      </c>
      <c r="J871" s="20">
        <f t="shared" si="52"/>
        <v>264.8679245283019</v>
      </c>
      <c r="K871" s="21">
        <f t="shared" si="53"/>
        <v>0.22702664197179079</v>
      </c>
      <c r="L871" t="str">
        <f>VLOOKUP(B871,товар!$A$1:$C$433,3,FALSE)</f>
        <v>Салта</v>
      </c>
      <c r="M871" s="27">
        <f>VLOOKUP(H871,клиенты!$A$1:$G$435,5,0)</f>
        <v>44671</v>
      </c>
      <c r="N871">
        <f t="shared" si="54"/>
        <v>648</v>
      </c>
      <c r="O871" s="30">
        <f t="shared" ca="1" si="55"/>
        <v>29</v>
      </c>
      <c r="P871" t="str">
        <f>VLOOKUP(H871,клиенты!$A$2:$J$435,7,0)</f>
        <v>Россия</v>
      </c>
    </row>
    <row r="872" spans="1:16" x14ac:dyDescent="0.2">
      <c r="A872">
        <v>871</v>
      </c>
      <c r="B872">
        <v>215</v>
      </c>
      <c r="C872">
        <v>147</v>
      </c>
      <c r="D872">
        <v>3</v>
      </c>
      <c r="E872">
        <v>441</v>
      </c>
      <c r="F872" s="27">
        <v>45173</v>
      </c>
      <c r="G872" t="s">
        <v>13</v>
      </c>
      <c r="H872">
        <v>368</v>
      </c>
      <c r="I872" t="str">
        <f>VLOOKUP(B872,товар!$A$1:$C$433,2,FALSE)</f>
        <v>Сок</v>
      </c>
      <c r="J872" s="20">
        <f t="shared" si="52"/>
        <v>268.60344827586209</v>
      </c>
      <c r="K872" s="21">
        <f t="shared" si="53"/>
        <v>-0.45272482187560181</v>
      </c>
      <c r="L872" t="str">
        <f>VLOOKUP(B872,товар!$A$1:$C$433,3,FALSE)</f>
        <v>Фруктовый сад</v>
      </c>
      <c r="M872" s="27">
        <f>VLOOKUP(H872,клиенты!$A$1:$G$435,5,0)</f>
        <v>44872</v>
      </c>
      <c r="N872">
        <f t="shared" si="54"/>
        <v>301</v>
      </c>
      <c r="O872" s="30">
        <f t="shared" ca="1" si="55"/>
        <v>22</v>
      </c>
      <c r="P872" t="str">
        <f>VLOOKUP(H872,клиенты!$A$2:$J$435,7,0)</f>
        <v>Узбекистан</v>
      </c>
    </row>
    <row r="873" spans="1:16" x14ac:dyDescent="0.2">
      <c r="A873">
        <v>872</v>
      </c>
      <c r="B873">
        <v>307</v>
      </c>
      <c r="C873">
        <v>419</v>
      </c>
      <c r="D873">
        <v>1</v>
      </c>
      <c r="E873">
        <v>419</v>
      </c>
      <c r="F873" s="27">
        <v>45189</v>
      </c>
      <c r="G873" t="s">
        <v>25</v>
      </c>
      <c r="H873">
        <v>64</v>
      </c>
      <c r="I873" t="str">
        <f>VLOOKUP(B873,товар!$A$1:$C$433,2,FALSE)</f>
        <v>Сыр</v>
      </c>
      <c r="J873" s="20">
        <f t="shared" si="52"/>
        <v>262.63492063492066</v>
      </c>
      <c r="K873" s="21">
        <f t="shared" si="53"/>
        <v>0.59537048229179246</v>
      </c>
      <c r="L873" t="str">
        <f>VLOOKUP(B873,товар!$A$1:$C$433,3,FALSE)</f>
        <v>Карат</v>
      </c>
      <c r="M873" s="27">
        <f>VLOOKUP(H873,клиенты!$A$1:$G$435,5,0)</f>
        <v>44707</v>
      </c>
      <c r="N873">
        <f t="shared" si="54"/>
        <v>482</v>
      </c>
      <c r="O873" s="30">
        <f t="shared" ca="1" si="55"/>
        <v>28</v>
      </c>
      <c r="P873" t="str">
        <f>VLOOKUP(H873,клиенты!$A$2:$J$435,7,0)</f>
        <v>Узбекистан</v>
      </c>
    </row>
    <row r="874" spans="1:16" x14ac:dyDescent="0.2">
      <c r="A874">
        <v>873</v>
      </c>
      <c r="B874">
        <v>424</v>
      </c>
      <c r="C874">
        <v>457</v>
      </c>
      <c r="D874">
        <v>1</v>
      </c>
      <c r="E874">
        <v>457</v>
      </c>
      <c r="F874" s="27">
        <v>45099</v>
      </c>
      <c r="G874" t="s">
        <v>18</v>
      </c>
      <c r="H874">
        <v>286</v>
      </c>
      <c r="I874" t="str">
        <f>VLOOKUP(B874,товар!$A$1:$C$433,2,FALSE)</f>
        <v>Печенье</v>
      </c>
      <c r="J874" s="20">
        <f t="shared" si="52"/>
        <v>283.468085106383</v>
      </c>
      <c r="K874" s="21">
        <f t="shared" si="53"/>
        <v>0.61217443518726999</v>
      </c>
      <c r="L874" t="str">
        <f>VLOOKUP(B874,товар!$A$1:$C$433,3,FALSE)</f>
        <v>КДВ</v>
      </c>
      <c r="M874" s="27">
        <f>VLOOKUP(H874,клиенты!$A$1:$G$435,5,0)</f>
        <v>44563</v>
      </c>
      <c r="N874">
        <f t="shared" si="54"/>
        <v>536</v>
      </c>
      <c r="O874" s="30">
        <f t="shared" ca="1" si="55"/>
        <v>33</v>
      </c>
      <c r="P874" t="str">
        <f>VLOOKUP(H874,клиенты!$A$2:$J$435,7,0)</f>
        <v>Таджикистан</v>
      </c>
    </row>
    <row r="875" spans="1:16" x14ac:dyDescent="0.2">
      <c r="A875">
        <v>874</v>
      </c>
      <c r="B875">
        <v>439</v>
      </c>
      <c r="C875">
        <v>392</v>
      </c>
      <c r="D875">
        <v>2</v>
      </c>
      <c r="E875">
        <v>784</v>
      </c>
      <c r="F875" s="27">
        <v>45135</v>
      </c>
      <c r="G875" t="s">
        <v>15</v>
      </c>
      <c r="H875">
        <v>74</v>
      </c>
      <c r="I875" t="str">
        <f>VLOOKUP(B875,товар!$A$1:$C$433,2,FALSE)</f>
        <v>Сок</v>
      </c>
      <c r="J875" s="20">
        <f t="shared" si="52"/>
        <v>268.60344827586209</v>
      </c>
      <c r="K875" s="21">
        <f t="shared" si="53"/>
        <v>0.45940047499839509</v>
      </c>
      <c r="L875" t="str">
        <f>VLOOKUP(B875,товар!$A$1:$C$433,3,FALSE)</f>
        <v>Добрый</v>
      </c>
      <c r="M875" s="27">
        <f>VLOOKUP(H875,клиенты!$A$1:$G$435,5,0)</f>
        <v>44857</v>
      </c>
      <c r="N875">
        <f t="shared" si="54"/>
        <v>278</v>
      </c>
      <c r="O875" s="30">
        <f t="shared" ca="1" si="55"/>
        <v>23</v>
      </c>
      <c r="P875" t="str">
        <f>VLOOKUP(H875,клиенты!$A$2:$J$435,7,0)</f>
        <v>Россия</v>
      </c>
    </row>
    <row r="876" spans="1:16" x14ac:dyDescent="0.2">
      <c r="A876">
        <v>875</v>
      </c>
      <c r="B876">
        <v>83</v>
      </c>
      <c r="C876">
        <v>282</v>
      </c>
      <c r="D876">
        <v>5</v>
      </c>
      <c r="E876">
        <v>1410</v>
      </c>
      <c r="F876" s="27">
        <v>44970</v>
      </c>
      <c r="G876" t="s">
        <v>12</v>
      </c>
      <c r="H876">
        <v>6</v>
      </c>
      <c r="I876" t="str">
        <f>VLOOKUP(B876,товар!$A$1:$C$433,2,FALSE)</f>
        <v>Сок</v>
      </c>
      <c r="J876" s="20">
        <f t="shared" si="52"/>
        <v>268.60344827586209</v>
      </c>
      <c r="K876" s="21">
        <f t="shared" si="53"/>
        <v>4.9874831503947448E-2</v>
      </c>
      <c r="L876" t="str">
        <f>VLOOKUP(B876,товар!$A$1:$C$433,3,FALSE)</f>
        <v>Сады Придонья</v>
      </c>
      <c r="M876" s="27">
        <f>VLOOKUP(H876,клиенты!$A$1:$G$435,5,0)</f>
        <v>44710</v>
      </c>
      <c r="N876">
        <f t="shared" si="54"/>
        <v>260</v>
      </c>
      <c r="O876" s="30">
        <f t="shared" ca="1" si="55"/>
        <v>28</v>
      </c>
      <c r="P876" t="str">
        <f>VLOOKUP(H876,клиенты!$A$2:$J$435,7,0)</f>
        <v>Украина</v>
      </c>
    </row>
    <row r="877" spans="1:16" x14ac:dyDescent="0.2">
      <c r="A877">
        <v>876</v>
      </c>
      <c r="B877">
        <v>329</v>
      </c>
      <c r="C877">
        <v>265</v>
      </c>
      <c r="D877">
        <v>2</v>
      </c>
      <c r="E877">
        <v>530</v>
      </c>
      <c r="F877" s="27">
        <v>45413</v>
      </c>
      <c r="G877" t="s">
        <v>22</v>
      </c>
      <c r="H877">
        <v>258</v>
      </c>
      <c r="I877" t="str">
        <f>VLOOKUP(B877,товар!$A$1:$C$433,2,FALSE)</f>
        <v>Соль</v>
      </c>
      <c r="J877" s="20">
        <f t="shared" si="52"/>
        <v>264.8679245283019</v>
      </c>
      <c r="K877" s="21">
        <f t="shared" si="53"/>
        <v>4.9864653084474853E-4</v>
      </c>
      <c r="L877" t="str">
        <f>VLOOKUP(B877,товар!$A$1:$C$433,3,FALSE)</f>
        <v>Славянская</v>
      </c>
      <c r="M877" s="27">
        <f>VLOOKUP(H877,клиенты!$A$1:$G$435,5,0)</f>
        <v>44717</v>
      </c>
      <c r="N877">
        <f t="shared" si="54"/>
        <v>696</v>
      </c>
      <c r="O877" s="30">
        <f t="shared" ca="1" si="55"/>
        <v>28</v>
      </c>
      <c r="P877" t="str">
        <f>VLOOKUP(H877,клиенты!$A$2:$J$435,7,0)</f>
        <v>Украина</v>
      </c>
    </row>
    <row r="878" spans="1:16" x14ac:dyDescent="0.2">
      <c r="A878">
        <v>877</v>
      </c>
      <c r="B878">
        <v>91</v>
      </c>
      <c r="C878">
        <v>146</v>
      </c>
      <c r="D878">
        <v>1</v>
      </c>
      <c r="E878">
        <v>146</v>
      </c>
      <c r="F878" s="27">
        <v>45022</v>
      </c>
      <c r="G878" t="s">
        <v>24</v>
      </c>
      <c r="H878">
        <v>138</v>
      </c>
      <c r="I878" t="str">
        <f>VLOOKUP(B878,товар!$A$1:$C$433,2,FALSE)</f>
        <v>Сыр</v>
      </c>
      <c r="J878" s="20">
        <f t="shared" si="52"/>
        <v>262.63492063492066</v>
      </c>
      <c r="K878" s="21">
        <f t="shared" si="53"/>
        <v>-0.44409524960715585</v>
      </c>
      <c r="L878" t="str">
        <f>VLOOKUP(B878,товар!$A$1:$C$433,3,FALSE)</f>
        <v>Сырная долина</v>
      </c>
      <c r="M878" s="27">
        <f>VLOOKUP(H878,клиенты!$A$1:$G$435,5,0)</f>
        <v>44723</v>
      </c>
      <c r="N878">
        <f t="shared" si="54"/>
        <v>299</v>
      </c>
      <c r="O878" s="30">
        <f t="shared" ca="1" si="55"/>
        <v>27</v>
      </c>
      <c r="P878" t="str">
        <f>VLOOKUP(H878,клиенты!$A$2:$J$435,7,0)</f>
        <v>Украина</v>
      </c>
    </row>
    <row r="879" spans="1:16" x14ac:dyDescent="0.2">
      <c r="A879">
        <v>878</v>
      </c>
      <c r="B879">
        <v>296</v>
      </c>
      <c r="C879">
        <v>58</v>
      </c>
      <c r="D879">
        <v>2</v>
      </c>
      <c r="E879">
        <v>116</v>
      </c>
      <c r="F879" s="27">
        <v>45401</v>
      </c>
      <c r="G879" t="s">
        <v>8</v>
      </c>
      <c r="H879">
        <v>419</v>
      </c>
      <c r="I879" t="str">
        <f>VLOOKUP(B879,товар!$A$1:$C$433,2,FALSE)</f>
        <v>Крупа</v>
      </c>
      <c r="J879" s="20">
        <f t="shared" si="52"/>
        <v>255.11627906976744</v>
      </c>
      <c r="K879" s="21">
        <f t="shared" si="53"/>
        <v>-0.7726526891522334</v>
      </c>
      <c r="L879" t="str">
        <f>VLOOKUP(B879,товар!$A$1:$C$433,3,FALSE)</f>
        <v>Мистраль</v>
      </c>
      <c r="M879" s="27">
        <f>VLOOKUP(H879,клиенты!$A$1:$G$435,5,0)</f>
        <v>44869</v>
      </c>
      <c r="N879">
        <f t="shared" si="54"/>
        <v>532</v>
      </c>
      <c r="O879" s="30">
        <f t="shared" ca="1" si="55"/>
        <v>23</v>
      </c>
      <c r="P879" t="str">
        <f>VLOOKUP(H879,клиенты!$A$2:$J$435,7,0)</f>
        <v>Таджикистан</v>
      </c>
    </row>
    <row r="880" spans="1:16" x14ac:dyDescent="0.2">
      <c r="A880">
        <v>879</v>
      </c>
      <c r="B880">
        <v>437</v>
      </c>
      <c r="C880">
        <v>379</v>
      </c>
      <c r="D880">
        <v>2</v>
      </c>
      <c r="E880">
        <v>758</v>
      </c>
      <c r="F880" s="27">
        <v>45381</v>
      </c>
      <c r="G880" t="s">
        <v>25</v>
      </c>
      <c r="H880">
        <v>148</v>
      </c>
      <c r="I880" t="str">
        <f>VLOOKUP(B880,товар!$A$1:$C$433,2,FALSE)</f>
        <v>Чай</v>
      </c>
      <c r="J880" s="20">
        <f t="shared" si="52"/>
        <v>271.18181818181819</v>
      </c>
      <c r="K880" s="21">
        <f t="shared" si="53"/>
        <v>0.39758632249413339</v>
      </c>
      <c r="L880" t="str">
        <f>VLOOKUP(B880,товар!$A$1:$C$433,3,FALSE)</f>
        <v>Тесс</v>
      </c>
      <c r="M880" s="27">
        <f>VLOOKUP(H880,клиенты!$A$1:$G$435,5,0)</f>
        <v>44700</v>
      </c>
      <c r="N880">
        <f t="shared" si="54"/>
        <v>681</v>
      </c>
      <c r="O880" s="30">
        <f t="shared" ca="1" si="55"/>
        <v>28</v>
      </c>
      <c r="P880" t="str">
        <f>VLOOKUP(H880,клиенты!$A$2:$J$435,7,0)</f>
        <v>Россия</v>
      </c>
    </row>
    <row r="881" spans="1:16" x14ac:dyDescent="0.2">
      <c r="A881">
        <v>880</v>
      </c>
      <c r="B881">
        <v>193</v>
      </c>
      <c r="C881">
        <v>201</v>
      </c>
      <c r="D881">
        <v>4</v>
      </c>
      <c r="E881">
        <v>804</v>
      </c>
      <c r="F881" s="27">
        <v>45203</v>
      </c>
      <c r="G881" t="s">
        <v>14</v>
      </c>
      <c r="H881">
        <v>105</v>
      </c>
      <c r="I881" t="str">
        <f>VLOOKUP(B881,товар!$A$1:$C$433,2,FALSE)</f>
        <v>Соль</v>
      </c>
      <c r="J881" s="20">
        <f t="shared" si="52"/>
        <v>264.8679245283019</v>
      </c>
      <c r="K881" s="21">
        <f t="shared" si="53"/>
        <v>-0.24113121527283088</v>
      </c>
      <c r="L881" t="str">
        <f>VLOOKUP(B881,товар!$A$1:$C$433,3,FALSE)</f>
        <v>Салта</v>
      </c>
      <c r="M881" s="27">
        <f>VLOOKUP(H881,клиенты!$A$1:$G$435,5,0)</f>
        <v>44918</v>
      </c>
      <c r="N881">
        <f t="shared" si="54"/>
        <v>285</v>
      </c>
      <c r="O881" s="30">
        <f t="shared" ca="1" si="55"/>
        <v>21</v>
      </c>
      <c r="P881" t="str">
        <f>VLOOKUP(H881,клиенты!$A$2:$J$435,7,0)</f>
        <v>Узбекистан</v>
      </c>
    </row>
    <row r="882" spans="1:16" x14ac:dyDescent="0.2">
      <c r="A882">
        <v>881</v>
      </c>
      <c r="B882">
        <v>144</v>
      </c>
      <c r="C882">
        <v>337</v>
      </c>
      <c r="D882">
        <v>3</v>
      </c>
      <c r="E882">
        <v>1011</v>
      </c>
      <c r="F882" s="27">
        <v>45039</v>
      </c>
      <c r="G882" t="s">
        <v>24</v>
      </c>
      <c r="H882">
        <v>365</v>
      </c>
      <c r="I882" t="str">
        <f>VLOOKUP(B882,товар!$A$1:$C$433,2,FALSE)</f>
        <v>Макароны</v>
      </c>
      <c r="J882" s="20">
        <f t="shared" si="52"/>
        <v>265.47674418604652</v>
      </c>
      <c r="K882" s="21">
        <f t="shared" si="53"/>
        <v>0.2694143927116639</v>
      </c>
      <c r="L882" t="str">
        <f>VLOOKUP(B882,товар!$A$1:$C$433,3,FALSE)</f>
        <v>Роллтон</v>
      </c>
      <c r="M882" s="27">
        <f>VLOOKUP(H882,клиенты!$A$1:$G$435,5,0)</f>
        <v>44841</v>
      </c>
      <c r="N882">
        <f t="shared" si="54"/>
        <v>198</v>
      </c>
      <c r="O882" s="30">
        <f t="shared" ca="1" si="55"/>
        <v>23</v>
      </c>
      <c r="P882" t="str">
        <f>VLOOKUP(H882,клиенты!$A$2:$J$435,7,0)</f>
        <v>Беларусь</v>
      </c>
    </row>
    <row r="883" spans="1:16" x14ac:dyDescent="0.2">
      <c r="A883">
        <v>882</v>
      </c>
      <c r="B883">
        <v>27</v>
      </c>
      <c r="C883">
        <v>160</v>
      </c>
      <c r="D883">
        <v>1</v>
      </c>
      <c r="E883">
        <v>160</v>
      </c>
      <c r="F883" s="27">
        <v>45276</v>
      </c>
      <c r="G883" t="s">
        <v>16</v>
      </c>
      <c r="H883">
        <v>416</v>
      </c>
      <c r="I883" t="str">
        <f>VLOOKUP(B883,товар!$A$1:$C$433,2,FALSE)</f>
        <v>Макароны</v>
      </c>
      <c r="J883" s="20">
        <f t="shared" si="52"/>
        <v>265.47674418604652</v>
      </c>
      <c r="K883" s="21">
        <f t="shared" si="53"/>
        <v>-0.39731067408348297</v>
      </c>
      <c r="L883" t="str">
        <f>VLOOKUP(B883,товар!$A$1:$C$433,3,FALSE)</f>
        <v>Паста Зара</v>
      </c>
      <c r="M883" s="27">
        <f>VLOOKUP(H883,клиенты!$A$1:$G$435,5,0)</f>
        <v>44703</v>
      </c>
      <c r="N883">
        <f t="shared" si="54"/>
        <v>573</v>
      </c>
      <c r="O883" s="30">
        <f t="shared" ca="1" si="55"/>
        <v>28</v>
      </c>
      <c r="P883" t="str">
        <f>VLOOKUP(H883,клиенты!$A$2:$J$435,7,0)</f>
        <v>Таджикистан</v>
      </c>
    </row>
    <row r="884" spans="1:16" x14ac:dyDescent="0.2">
      <c r="A884">
        <v>883</v>
      </c>
      <c r="B884">
        <v>375</v>
      </c>
      <c r="C884">
        <v>197</v>
      </c>
      <c r="D884">
        <v>5</v>
      </c>
      <c r="E884">
        <v>985</v>
      </c>
      <c r="F884" s="27">
        <v>45368</v>
      </c>
      <c r="G884" t="s">
        <v>15</v>
      </c>
      <c r="H884">
        <v>315</v>
      </c>
      <c r="I884" t="str">
        <f>VLOOKUP(B884,товар!$A$1:$C$433,2,FALSE)</f>
        <v>Макароны</v>
      </c>
      <c r="J884" s="20">
        <f t="shared" si="52"/>
        <v>265.47674418604652</v>
      </c>
      <c r="K884" s="21">
        <f t="shared" si="53"/>
        <v>-0.25793876746528843</v>
      </c>
      <c r="L884" t="str">
        <f>VLOOKUP(B884,товар!$A$1:$C$433,3,FALSE)</f>
        <v>Борилла</v>
      </c>
      <c r="M884" s="27">
        <f>VLOOKUP(H884,клиенты!$A$1:$G$435,5,0)</f>
        <v>44747</v>
      </c>
      <c r="N884">
        <f t="shared" si="54"/>
        <v>621</v>
      </c>
      <c r="O884" s="30">
        <f t="shared" ca="1" si="55"/>
        <v>27</v>
      </c>
      <c r="P884" t="str">
        <f>VLOOKUP(H884,клиенты!$A$2:$J$435,7,0)</f>
        <v>Узбекистан</v>
      </c>
    </row>
    <row r="885" spans="1:16" x14ac:dyDescent="0.2">
      <c r="A885">
        <v>884</v>
      </c>
      <c r="B885">
        <v>453</v>
      </c>
      <c r="C885">
        <v>437</v>
      </c>
      <c r="D885">
        <v>2</v>
      </c>
      <c r="E885">
        <v>874</v>
      </c>
      <c r="F885" s="27">
        <v>45394</v>
      </c>
      <c r="G885" t="s">
        <v>25</v>
      </c>
      <c r="H885">
        <v>81</v>
      </c>
      <c r="I885" t="str">
        <f>VLOOKUP(B885,товар!$A$1:$C$433,2,FALSE)</f>
        <v>Макароны</v>
      </c>
      <c r="J885" s="20">
        <f t="shared" si="52"/>
        <v>265.47674418604652</v>
      </c>
      <c r="K885" s="21">
        <f t="shared" si="53"/>
        <v>0.64609522140948705</v>
      </c>
      <c r="L885" t="str">
        <f>VLOOKUP(B885,товар!$A$1:$C$433,3,FALSE)</f>
        <v>Макфа</v>
      </c>
      <c r="M885" s="27">
        <f>VLOOKUP(H885,клиенты!$A$1:$G$435,5,0)</f>
        <v>44825</v>
      </c>
      <c r="N885">
        <f t="shared" si="54"/>
        <v>569</v>
      </c>
      <c r="O885" s="30">
        <f t="shared" ca="1" si="55"/>
        <v>24</v>
      </c>
      <c r="P885" t="str">
        <f>VLOOKUP(H885,клиенты!$A$2:$J$435,7,0)</f>
        <v>Россия</v>
      </c>
    </row>
    <row r="886" spans="1:16" x14ac:dyDescent="0.2">
      <c r="A886">
        <v>885</v>
      </c>
      <c r="B886">
        <v>388</v>
      </c>
      <c r="C886">
        <v>205</v>
      </c>
      <c r="D886">
        <v>2</v>
      </c>
      <c r="E886">
        <v>410</v>
      </c>
      <c r="F886" s="27">
        <v>45404</v>
      </c>
      <c r="G886" t="s">
        <v>21</v>
      </c>
      <c r="H886">
        <v>262</v>
      </c>
      <c r="I886" t="str">
        <f>VLOOKUP(B886,товар!$A$1:$C$433,2,FALSE)</f>
        <v>Рыба</v>
      </c>
      <c r="J886" s="20">
        <f t="shared" si="52"/>
        <v>258.5128205128205</v>
      </c>
      <c r="K886" s="21">
        <f t="shared" si="53"/>
        <v>-0.20700257885340201</v>
      </c>
      <c r="L886" t="str">
        <f>VLOOKUP(B886,товар!$A$1:$C$433,3,FALSE)</f>
        <v>Меридиан</v>
      </c>
      <c r="M886" s="27">
        <f>VLOOKUP(H886,клиенты!$A$1:$G$435,5,0)</f>
        <v>44778</v>
      </c>
      <c r="N886">
        <f t="shared" si="54"/>
        <v>626</v>
      </c>
      <c r="O886" s="30">
        <f t="shared" ca="1" si="55"/>
        <v>26</v>
      </c>
      <c r="P886" t="str">
        <f>VLOOKUP(H886,клиенты!$A$2:$J$435,7,0)</f>
        <v>Таджикистан</v>
      </c>
    </row>
    <row r="887" spans="1:16" x14ac:dyDescent="0.2">
      <c r="A887">
        <v>886</v>
      </c>
      <c r="B887">
        <v>312</v>
      </c>
      <c r="C887">
        <v>476</v>
      </c>
      <c r="D887">
        <v>2</v>
      </c>
      <c r="E887">
        <v>952</v>
      </c>
      <c r="F887" s="27">
        <v>45113</v>
      </c>
      <c r="G887" t="s">
        <v>24</v>
      </c>
      <c r="H887">
        <v>239</v>
      </c>
      <c r="I887" t="str">
        <f>VLOOKUP(B887,товар!$A$1:$C$433,2,FALSE)</f>
        <v>Хлеб</v>
      </c>
      <c r="J887" s="20">
        <f t="shared" si="52"/>
        <v>300.31818181818181</v>
      </c>
      <c r="K887" s="21">
        <f t="shared" si="53"/>
        <v>0.58498562131073117</v>
      </c>
      <c r="L887" t="str">
        <f>VLOOKUP(B887,товар!$A$1:$C$433,3,FALSE)</f>
        <v>Каравай</v>
      </c>
      <c r="M887" s="27">
        <f>VLOOKUP(H887,клиенты!$A$1:$G$435,5,0)</f>
        <v>44767</v>
      </c>
      <c r="N887">
        <f t="shared" si="54"/>
        <v>346</v>
      </c>
      <c r="O887" s="30">
        <f t="shared" ca="1" si="55"/>
        <v>26</v>
      </c>
      <c r="P887" t="str">
        <f>VLOOKUP(H887,клиенты!$A$2:$J$435,7,0)</f>
        <v>Узбекистан</v>
      </c>
    </row>
    <row r="888" spans="1:16" x14ac:dyDescent="0.2">
      <c r="A888">
        <v>887</v>
      </c>
      <c r="B888">
        <v>486</v>
      </c>
      <c r="C888">
        <v>230</v>
      </c>
      <c r="D888">
        <v>2</v>
      </c>
      <c r="E888">
        <v>460</v>
      </c>
      <c r="F888" s="27">
        <v>45207</v>
      </c>
      <c r="G888" t="s">
        <v>9</v>
      </c>
      <c r="H888">
        <v>358</v>
      </c>
      <c r="I888" t="str">
        <f>VLOOKUP(B888,товар!$A$1:$C$433,2,FALSE)</f>
        <v>Соль</v>
      </c>
      <c r="J888" s="20">
        <f t="shared" si="52"/>
        <v>264.8679245283019</v>
      </c>
      <c r="K888" s="21">
        <f t="shared" si="53"/>
        <v>-0.13164268414304037</v>
      </c>
      <c r="L888" t="str">
        <f>VLOOKUP(B888,товар!$A$1:$C$433,3,FALSE)</f>
        <v>Илецкая</v>
      </c>
      <c r="M888" s="27">
        <f>VLOOKUP(H888,клиенты!$A$1:$G$435,5,0)</f>
        <v>44771</v>
      </c>
      <c r="N888">
        <f t="shared" si="54"/>
        <v>436</v>
      </c>
      <c r="O888" s="30">
        <f t="shared" ca="1" si="55"/>
        <v>26</v>
      </c>
      <c r="P888" t="str">
        <f>VLOOKUP(H888,клиенты!$A$2:$J$435,7,0)</f>
        <v>Украина</v>
      </c>
    </row>
    <row r="889" spans="1:16" x14ac:dyDescent="0.2">
      <c r="A889">
        <v>888</v>
      </c>
      <c r="B889">
        <v>295</v>
      </c>
      <c r="C889">
        <v>219</v>
      </c>
      <c r="D889">
        <v>5</v>
      </c>
      <c r="E889">
        <v>1095</v>
      </c>
      <c r="F889" s="27">
        <v>45165</v>
      </c>
      <c r="G889" t="s">
        <v>19</v>
      </c>
      <c r="H889">
        <v>331</v>
      </c>
      <c r="I889" t="str">
        <f>VLOOKUP(B889,товар!$A$1:$C$433,2,FALSE)</f>
        <v>Печенье</v>
      </c>
      <c r="J889" s="20">
        <f t="shared" si="52"/>
        <v>283.468085106383</v>
      </c>
      <c r="K889" s="21">
        <f t="shared" si="53"/>
        <v>-0.22742625534789462</v>
      </c>
      <c r="L889" t="str">
        <f>VLOOKUP(B889,товар!$A$1:$C$433,3,FALSE)</f>
        <v>Белогорье</v>
      </c>
      <c r="M889" s="27">
        <f>VLOOKUP(H889,клиенты!$A$1:$G$435,5,0)</f>
        <v>44813</v>
      </c>
      <c r="N889">
        <f t="shared" si="54"/>
        <v>352</v>
      </c>
      <c r="O889" s="30">
        <f t="shared" ca="1" si="55"/>
        <v>24</v>
      </c>
      <c r="P889" t="str">
        <f>VLOOKUP(H889,клиенты!$A$2:$J$435,7,0)</f>
        <v>Узбекистан</v>
      </c>
    </row>
    <row r="890" spans="1:16" x14ac:dyDescent="0.2">
      <c r="A890">
        <v>889</v>
      </c>
      <c r="B890">
        <v>1</v>
      </c>
      <c r="C890">
        <v>206</v>
      </c>
      <c r="D890">
        <v>3</v>
      </c>
      <c r="E890">
        <v>618</v>
      </c>
      <c r="F890" s="27">
        <v>44986</v>
      </c>
      <c r="G890" t="s">
        <v>13</v>
      </c>
      <c r="H890">
        <v>31</v>
      </c>
      <c r="I890" t="str">
        <f>VLOOKUP(B890,товар!$A$1:$C$433,2,FALSE)</f>
        <v>Крупа</v>
      </c>
      <c r="J890" s="20">
        <f t="shared" si="52"/>
        <v>255.11627906976744</v>
      </c>
      <c r="K890" s="21">
        <f t="shared" si="53"/>
        <v>-0.1925250683682771</v>
      </c>
      <c r="L890" t="str">
        <f>VLOOKUP(B890,товар!$A$1:$C$433,3,FALSE)</f>
        <v>Ярмарка</v>
      </c>
      <c r="M890" s="27">
        <f>VLOOKUP(H890,клиенты!$A$1:$G$435,5,0)</f>
        <v>44580</v>
      </c>
      <c r="N890">
        <f t="shared" si="54"/>
        <v>406</v>
      </c>
      <c r="O890" s="30">
        <f t="shared" ca="1" si="55"/>
        <v>32</v>
      </c>
      <c r="P890" t="str">
        <f>VLOOKUP(H890,клиенты!$A$2:$J$435,7,0)</f>
        <v>Украина</v>
      </c>
    </row>
    <row r="891" spans="1:16" x14ac:dyDescent="0.2">
      <c r="A891">
        <v>890</v>
      </c>
      <c r="B891">
        <v>347</v>
      </c>
      <c r="C891">
        <v>343</v>
      </c>
      <c r="D891">
        <v>3</v>
      </c>
      <c r="E891">
        <v>1029</v>
      </c>
      <c r="F891" s="27">
        <v>44937</v>
      </c>
      <c r="G891" t="s">
        <v>10</v>
      </c>
      <c r="H891">
        <v>74</v>
      </c>
      <c r="I891" t="str">
        <f>VLOOKUP(B891,товар!$A$1:$C$433,2,FALSE)</f>
        <v>Макароны</v>
      </c>
      <c r="J891" s="20">
        <f t="shared" si="52"/>
        <v>265.47674418604652</v>
      </c>
      <c r="K891" s="21">
        <f t="shared" si="53"/>
        <v>0.29201524243353338</v>
      </c>
      <c r="L891" t="str">
        <f>VLOOKUP(B891,товар!$A$1:$C$433,3,FALSE)</f>
        <v>Паста Зара</v>
      </c>
      <c r="M891" s="27">
        <f>VLOOKUP(H891,клиенты!$A$1:$G$435,5,0)</f>
        <v>44857</v>
      </c>
      <c r="N891">
        <f t="shared" si="54"/>
        <v>80</v>
      </c>
      <c r="O891" s="30">
        <f t="shared" ca="1" si="55"/>
        <v>23</v>
      </c>
      <c r="P891" t="str">
        <f>VLOOKUP(H891,клиенты!$A$2:$J$435,7,0)</f>
        <v>Россия</v>
      </c>
    </row>
    <row r="892" spans="1:16" x14ac:dyDescent="0.2">
      <c r="A892">
        <v>891</v>
      </c>
      <c r="B892">
        <v>308</v>
      </c>
      <c r="C892">
        <v>147</v>
      </c>
      <c r="D892">
        <v>2</v>
      </c>
      <c r="E892">
        <v>294</v>
      </c>
      <c r="F892" s="27">
        <v>45261</v>
      </c>
      <c r="G892" t="s">
        <v>19</v>
      </c>
      <c r="H892">
        <v>80</v>
      </c>
      <c r="I892" t="str">
        <f>VLOOKUP(B892,товар!$A$1:$C$433,2,FALSE)</f>
        <v>Конфеты</v>
      </c>
      <c r="J892" s="20">
        <f t="shared" si="52"/>
        <v>267.85483870967744</v>
      </c>
      <c r="K892" s="21">
        <f t="shared" si="53"/>
        <v>-0.45119527909917512</v>
      </c>
      <c r="L892" t="str">
        <f>VLOOKUP(B892,товар!$A$1:$C$433,3,FALSE)</f>
        <v>Бабаевский</v>
      </c>
      <c r="M892" s="27">
        <f>VLOOKUP(H892,клиенты!$A$1:$G$435,5,0)</f>
        <v>44623</v>
      </c>
      <c r="N892">
        <f t="shared" si="54"/>
        <v>638</v>
      </c>
      <c r="O892" s="30">
        <f t="shared" ca="1" si="55"/>
        <v>31</v>
      </c>
      <c r="P892" t="str">
        <f>VLOOKUP(H892,клиенты!$A$2:$J$435,7,0)</f>
        <v>Беларусь</v>
      </c>
    </row>
    <row r="893" spans="1:16" x14ac:dyDescent="0.2">
      <c r="A893">
        <v>892</v>
      </c>
      <c r="B893">
        <v>52</v>
      </c>
      <c r="C893">
        <v>423</v>
      </c>
      <c r="D893">
        <v>3</v>
      </c>
      <c r="E893">
        <v>1269</v>
      </c>
      <c r="F893" s="27">
        <v>45378</v>
      </c>
      <c r="G893" t="s">
        <v>14</v>
      </c>
      <c r="H893">
        <v>496</v>
      </c>
      <c r="I893" t="str">
        <f>VLOOKUP(B893,товар!$A$1:$C$433,2,FALSE)</f>
        <v>Соль</v>
      </c>
      <c r="J893" s="20">
        <f t="shared" si="52"/>
        <v>264.8679245283019</v>
      </c>
      <c r="K893" s="21">
        <f t="shared" si="53"/>
        <v>0.59702236785866925</v>
      </c>
      <c r="L893" t="str">
        <f>VLOOKUP(B893,товар!$A$1:$C$433,3,FALSE)</f>
        <v>Илецкая</v>
      </c>
      <c r="M893" s="27">
        <f>VLOOKUP(H893,клиенты!$A$1:$G$435,5,0)</f>
        <v>44867</v>
      </c>
      <c r="N893">
        <f t="shared" si="54"/>
        <v>511</v>
      </c>
      <c r="O893" s="30">
        <f t="shared" ca="1" si="55"/>
        <v>23</v>
      </c>
      <c r="P893" t="str">
        <f>VLOOKUP(H893,клиенты!$A$2:$J$435,7,0)</f>
        <v>Украина</v>
      </c>
    </row>
    <row r="894" spans="1:16" x14ac:dyDescent="0.2">
      <c r="A894">
        <v>893</v>
      </c>
      <c r="B894">
        <v>75</v>
      </c>
      <c r="C894">
        <v>494</v>
      </c>
      <c r="D894">
        <v>4</v>
      </c>
      <c r="E894">
        <v>1976</v>
      </c>
      <c r="F894" s="27">
        <v>45030</v>
      </c>
      <c r="G894" t="s">
        <v>11</v>
      </c>
      <c r="H894">
        <v>477</v>
      </c>
      <c r="I894" t="str">
        <f>VLOOKUP(B894,товар!$A$1:$C$433,2,FALSE)</f>
        <v>Печенье</v>
      </c>
      <c r="J894" s="20">
        <f t="shared" si="52"/>
        <v>283.468085106383</v>
      </c>
      <c r="K894" s="21">
        <f t="shared" si="53"/>
        <v>0.7427005929595436</v>
      </c>
      <c r="L894" t="str">
        <f>VLOOKUP(B894,товар!$A$1:$C$433,3,FALSE)</f>
        <v>Белогорье</v>
      </c>
      <c r="M894" s="27">
        <f>VLOOKUP(H894,клиенты!$A$1:$G$435,5,0)</f>
        <v>44738</v>
      </c>
      <c r="N894">
        <f t="shared" si="54"/>
        <v>292</v>
      </c>
      <c r="O894" s="30">
        <f t="shared" ca="1" si="55"/>
        <v>27</v>
      </c>
      <c r="P894" t="str">
        <f>VLOOKUP(H894,клиенты!$A$2:$J$435,7,0)</f>
        <v>Узбекистан</v>
      </c>
    </row>
    <row r="895" spans="1:16" x14ac:dyDescent="0.2">
      <c r="A895">
        <v>894</v>
      </c>
      <c r="B895">
        <v>148</v>
      </c>
      <c r="C895">
        <v>270</v>
      </c>
      <c r="D895">
        <v>2</v>
      </c>
      <c r="E895">
        <v>540</v>
      </c>
      <c r="F895" s="27">
        <v>45206</v>
      </c>
      <c r="G895" t="s">
        <v>13</v>
      </c>
      <c r="H895">
        <v>196</v>
      </c>
      <c r="I895" t="str">
        <f>VLOOKUP(B895,товар!$A$1:$C$433,2,FALSE)</f>
        <v>Сок</v>
      </c>
      <c r="J895" s="20">
        <f t="shared" si="52"/>
        <v>268.60344827586209</v>
      </c>
      <c r="K895" s="21">
        <f t="shared" si="53"/>
        <v>5.199306759098743E-3</v>
      </c>
      <c r="L895" t="str">
        <f>VLOOKUP(B895,товар!$A$1:$C$433,3,FALSE)</f>
        <v>Фруктовый сад</v>
      </c>
      <c r="M895" s="27">
        <f>VLOOKUP(H895,клиенты!$A$1:$G$435,5,0)</f>
        <v>44835</v>
      </c>
      <c r="N895">
        <f t="shared" si="54"/>
        <v>371</v>
      </c>
      <c r="O895" s="30">
        <f t="shared" ca="1" si="55"/>
        <v>24</v>
      </c>
      <c r="P895" t="str">
        <f>VLOOKUP(H895,клиенты!$A$2:$J$435,7,0)</f>
        <v>Россия</v>
      </c>
    </row>
    <row r="896" spans="1:16" x14ac:dyDescent="0.2">
      <c r="A896">
        <v>895</v>
      </c>
      <c r="B896">
        <v>481</v>
      </c>
      <c r="C896">
        <v>470</v>
      </c>
      <c r="D896">
        <v>2</v>
      </c>
      <c r="E896">
        <v>940</v>
      </c>
      <c r="F896" s="27">
        <v>45101</v>
      </c>
      <c r="G896" t="s">
        <v>9</v>
      </c>
      <c r="H896">
        <v>400</v>
      </c>
      <c r="I896" t="str">
        <f>VLOOKUP(B896,товар!$A$1:$C$433,2,FALSE)</f>
        <v>Чипсы</v>
      </c>
      <c r="J896" s="20">
        <f t="shared" si="52"/>
        <v>273.72549019607845</v>
      </c>
      <c r="K896" s="21">
        <f t="shared" si="53"/>
        <v>0.71704871060171915</v>
      </c>
      <c r="L896" t="str">
        <f>VLOOKUP(B896,товар!$A$1:$C$433,3,FALSE)</f>
        <v>Pringles</v>
      </c>
      <c r="M896" s="27">
        <f>VLOOKUP(H896,клиенты!$A$1:$G$435,5,0)</f>
        <v>44765</v>
      </c>
      <c r="N896">
        <f t="shared" si="54"/>
        <v>336</v>
      </c>
      <c r="O896" s="30">
        <f t="shared" ca="1" si="55"/>
        <v>26</v>
      </c>
      <c r="P896" t="str">
        <f>VLOOKUP(H896,клиенты!$A$2:$J$435,7,0)</f>
        <v>Беларусь</v>
      </c>
    </row>
    <row r="897" spans="1:16" x14ac:dyDescent="0.2">
      <c r="A897">
        <v>896</v>
      </c>
      <c r="B897">
        <v>194</v>
      </c>
      <c r="C897">
        <v>278</v>
      </c>
      <c r="D897">
        <v>4</v>
      </c>
      <c r="E897">
        <v>1112</v>
      </c>
      <c r="F897" s="27">
        <v>45286</v>
      </c>
      <c r="G897" t="s">
        <v>17</v>
      </c>
      <c r="H897">
        <v>271</v>
      </c>
      <c r="I897" t="str">
        <f>VLOOKUP(B897,товар!$A$1:$C$433,2,FALSE)</f>
        <v>Соль</v>
      </c>
      <c r="J897" s="20">
        <f t="shared" si="52"/>
        <v>264.8679245283019</v>
      </c>
      <c r="K897" s="21">
        <f t="shared" si="53"/>
        <v>4.9579712209716353E-2</v>
      </c>
      <c r="L897" t="str">
        <f>VLOOKUP(B897,товар!$A$1:$C$433,3,FALSE)</f>
        <v>Салта</v>
      </c>
      <c r="M897" s="27">
        <f>VLOOKUP(H897,клиенты!$A$1:$G$435,5,0)</f>
        <v>44892</v>
      </c>
      <c r="N897">
        <f t="shared" si="54"/>
        <v>394</v>
      </c>
      <c r="O897" s="30">
        <f t="shared" ca="1" si="55"/>
        <v>22</v>
      </c>
      <c r="P897" t="str">
        <f>VLOOKUP(H897,клиенты!$A$2:$J$435,7,0)</f>
        <v>Беларусь</v>
      </c>
    </row>
    <row r="898" spans="1:16" x14ac:dyDescent="0.2">
      <c r="A898">
        <v>897</v>
      </c>
      <c r="B898">
        <v>422</v>
      </c>
      <c r="C898">
        <v>244</v>
      </c>
      <c r="D898">
        <v>3</v>
      </c>
      <c r="E898">
        <v>732</v>
      </c>
      <c r="F898" s="27">
        <v>45370</v>
      </c>
      <c r="G898" t="s">
        <v>13</v>
      </c>
      <c r="H898">
        <v>265</v>
      </c>
      <c r="I898" t="str">
        <f>VLOOKUP(B898,товар!$A$1:$C$433,2,FALSE)</f>
        <v>Кофе</v>
      </c>
      <c r="J898" s="20">
        <f t="shared" ref="J898:J961" si="56">AVERAGEIF($I$2:$I$1001,I898,$C$2:$C$1001)</f>
        <v>249.02380952380952</v>
      </c>
      <c r="K898" s="21">
        <f t="shared" ref="K898:K961" si="57">C898/J898-1</f>
        <v>-2.0174012811932318E-2</v>
      </c>
      <c r="L898" t="str">
        <f>VLOOKUP(B898,товар!$A$1:$C$433,3,FALSE)</f>
        <v>Nescafe</v>
      </c>
      <c r="M898" s="27">
        <f>VLOOKUP(H898,клиенты!$A$1:$G$435,5,0)</f>
        <v>44756</v>
      </c>
      <c r="N898">
        <f t="shared" ref="N898:N961" si="58">F898-M898</f>
        <v>614</v>
      </c>
      <c r="O898" s="30">
        <f t="shared" ref="O898:O961" ca="1" si="59">DATEDIF(M898,TODAY(),"m")</f>
        <v>26</v>
      </c>
      <c r="P898" t="str">
        <f>VLOOKUP(H898,клиенты!$A$2:$J$435,7,0)</f>
        <v>Узбекистан</v>
      </c>
    </row>
    <row r="899" spans="1:16" x14ac:dyDescent="0.2">
      <c r="A899">
        <v>898</v>
      </c>
      <c r="B899">
        <v>52</v>
      </c>
      <c r="C899">
        <v>142</v>
      </c>
      <c r="D899">
        <v>3</v>
      </c>
      <c r="E899">
        <v>426</v>
      </c>
      <c r="F899" s="27">
        <v>44929</v>
      </c>
      <c r="G899" t="s">
        <v>18</v>
      </c>
      <c r="H899">
        <v>366</v>
      </c>
      <c r="I899" t="str">
        <f>VLOOKUP(B899,товар!$A$1:$C$433,2,FALSE)</f>
        <v>Соль</v>
      </c>
      <c r="J899" s="20">
        <f t="shared" si="56"/>
        <v>264.8679245283019</v>
      </c>
      <c r="K899" s="21">
        <f t="shared" si="57"/>
        <v>-0.46388374412309452</v>
      </c>
      <c r="L899" t="str">
        <f>VLOOKUP(B899,товар!$A$1:$C$433,3,FALSE)</f>
        <v>Илецкая</v>
      </c>
      <c r="M899" s="27">
        <f>VLOOKUP(H899,клиенты!$A$1:$G$435,5,0)</f>
        <v>44827</v>
      </c>
      <c r="N899">
        <f t="shared" si="58"/>
        <v>102</v>
      </c>
      <c r="O899" s="30">
        <f t="shared" ca="1" si="59"/>
        <v>24</v>
      </c>
      <c r="P899" t="str">
        <f>VLOOKUP(H899,клиенты!$A$2:$J$435,7,0)</f>
        <v>Узбекистан</v>
      </c>
    </row>
    <row r="900" spans="1:16" x14ac:dyDescent="0.2">
      <c r="A900">
        <v>899</v>
      </c>
      <c r="B900">
        <v>73</v>
      </c>
      <c r="C900">
        <v>160</v>
      </c>
      <c r="D900">
        <v>4</v>
      </c>
      <c r="E900">
        <v>640</v>
      </c>
      <c r="F900" s="27">
        <v>45163</v>
      </c>
      <c r="G900" t="s">
        <v>12</v>
      </c>
      <c r="H900">
        <v>302</v>
      </c>
      <c r="I900" t="str">
        <f>VLOOKUP(B900,товар!$A$1:$C$433,2,FALSE)</f>
        <v>Хлеб</v>
      </c>
      <c r="J900" s="20">
        <f t="shared" si="56"/>
        <v>300.31818181818181</v>
      </c>
      <c r="K900" s="21">
        <f t="shared" si="57"/>
        <v>-0.46723172392916601</v>
      </c>
      <c r="L900" t="str">
        <f>VLOOKUP(B900,товар!$A$1:$C$433,3,FALSE)</f>
        <v>Дарница</v>
      </c>
      <c r="M900" s="27">
        <f>VLOOKUP(H900,клиенты!$A$1:$G$435,5,0)</f>
        <v>44859</v>
      </c>
      <c r="N900">
        <f t="shared" si="58"/>
        <v>304</v>
      </c>
      <c r="O900" s="30">
        <f t="shared" ca="1" si="59"/>
        <v>23</v>
      </c>
      <c r="P900" t="str">
        <f>VLOOKUP(H900,клиенты!$A$2:$J$435,7,0)</f>
        <v>Россия</v>
      </c>
    </row>
    <row r="901" spans="1:16" x14ac:dyDescent="0.2">
      <c r="A901">
        <v>900</v>
      </c>
      <c r="B901">
        <v>208</v>
      </c>
      <c r="C901">
        <v>476</v>
      </c>
      <c r="D901">
        <v>5</v>
      </c>
      <c r="E901">
        <v>2380</v>
      </c>
      <c r="F901" s="27">
        <v>45262</v>
      </c>
      <c r="G901" t="s">
        <v>26</v>
      </c>
      <c r="H901">
        <v>326</v>
      </c>
      <c r="I901" t="str">
        <f>VLOOKUP(B901,товар!$A$1:$C$433,2,FALSE)</f>
        <v>Конфеты</v>
      </c>
      <c r="J901" s="20">
        <f t="shared" si="56"/>
        <v>267.85483870967744</v>
      </c>
      <c r="K901" s="21">
        <f t="shared" si="57"/>
        <v>0.77708195339314745</v>
      </c>
      <c r="L901" t="str">
        <f>VLOOKUP(B901,товар!$A$1:$C$433,3,FALSE)</f>
        <v>Славянка</v>
      </c>
      <c r="M901" s="27">
        <f>VLOOKUP(H901,клиенты!$A$1:$G$435,5,0)</f>
        <v>44655</v>
      </c>
      <c r="N901">
        <f t="shared" si="58"/>
        <v>607</v>
      </c>
      <c r="O901" s="30">
        <f t="shared" ca="1" si="59"/>
        <v>30</v>
      </c>
      <c r="P901" t="str">
        <f>VLOOKUP(H901,клиенты!$A$2:$J$435,7,0)</f>
        <v>Россия</v>
      </c>
    </row>
    <row r="902" spans="1:16" x14ac:dyDescent="0.2">
      <c r="A902">
        <v>901</v>
      </c>
      <c r="B902">
        <v>458</v>
      </c>
      <c r="C902">
        <v>343</v>
      </c>
      <c r="D902">
        <v>3</v>
      </c>
      <c r="E902">
        <v>1029</v>
      </c>
      <c r="F902" s="27">
        <v>45005</v>
      </c>
      <c r="G902" t="s">
        <v>20</v>
      </c>
      <c r="H902">
        <v>282</v>
      </c>
      <c r="I902" t="str">
        <f>VLOOKUP(B902,товар!$A$1:$C$433,2,FALSE)</f>
        <v>Макароны</v>
      </c>
      <c r="J902" s="20">
        <f t="shared" si="56"/>
        <v>265.47674418604652</v>
      </c>
      <c r="K902" s="21">
        <f t="shared" si="57"/>
        <v>0.29201524243353338</v>
      </c>
      <c r="L902" t="str">
        <f>VLOOKUP(B902,товар!$A$1:$C$433,3,FALSE)</f>
        <v>Борилла</v>
      </c>
      <c r="M902" s="27">
        <f>VLOOKUP(H902,клиенты!$A$1:$G$435,5,0)</f>
        <v>44735</v>
      </c>
      <c r="N902">
        <f t="shared" si="58"/>
        <v>270</v>
      </c>
      <c r="O902" s="30">
        <f t="shared" ca="1" si="59"/>
        <v>27</v>
      </c>
      <c r="P902" t="str">
        <f>VLOOKUP(H902,клиенты!$A$2:$J$435,7,0)</f>
        <v>Узбекистан</v>
      </c>
    </row>
    <row r="903" spans="1:16" x14ac:dyDescent="0.2">
      <c r="A903">
        <v>902</v>
      </c>
      <c r="B903">
        <v>444</v>
      </c>
      <c r="C903">
        <v>328</v>
      </c>
      <c r="D903">
        <v>3</v>
      </c>
      <c r="E903">
        <v>984</v>
      </c>
      <c r="F903" s="27">
        <v>45102</v>
      </c>
      <c r="G903" t="s">
        <v>27</v>
      </c>
      <c r="H903">
        <v>292</v>
      </c>
      <c r="I903" t="str">
        <f>VLOOKUP(B903,товар!$A$1:$C$433,2,FALSE)</f>
        <v>Йогурт</v>
      </c>
      <c r="J903" s="20">
        <f t="shared" si="56"/>
        <v>263.25423728813558</v>
      </c>
      <c r="K903" s="21">
        <f t="shared" si="57"/>
        <v>0.24594385784187489</v>
      </c>
      <c r="L903" t="str">
        <f>VLOOKUP(B903,товар!$A$1:$C$433,3,FALSE)</f>
        <v>Эрманн</v>
      </c>
      <c r="M903" s="27">
        <f>VLOOKUP(H903,клиенты!$A$1:$G$435,5,0)</f>
        <v>44608</v>
      </c>
      <c r="N903">
        <f t="shared" si="58"/>
        <v>494</v>
      </c>
      <c r="O903" s="30">
        <f t="shared" ca="1" si="59"/>
        <v>31</v>
      </c>
      <c r="P903" t="str">
        <f>VLOOKUP(H903,клиенты!$A$2:$J$435,7,0)</f>
        <v>Россия</v>
      </c>
    </row>
    <row r="904" spans="1:16" x14ac:dyDescent="0.2">
      <c r="A904">
        <v>903</v>
      </c>
      <c r="B904">
        <v>369</v>
      </c>
      <c r="C904">
        <v>379</v>
      </c>
      <c r="D904">
        <v>5</v>
      </c>
      <c r="E904">
        <v>1895</v>
      </c>
      <c r="F904" s="27">
        <v>45189</v>
      </c>
      <c r="G904" t="s">
        <v>24</v>
      </c>
      <c r="H904">
        <v>267</v>
      </c>
      <c r="I904" t="str">
        <f>VLOOKUP(B904,товар!$A$1:$C$433,2,FALSE)</f>
        <v>Молоко</v>
      </c>
      <c r="J904" s="20">
        <f t="shared" si="56"/>
        <v>294.95238095238096</v>
      </c>
      <c r="K904" s="21">
        <f t="shared" si="57"/>
        <v>0.28495318049725538</v>
      </c>
      <c r="L904" t="str">
        <f>VLOOKUP(B904,товар!$A$1:$C$433,3,FALSE)</f>
        <v>Домик в деревне</v>
      </c>
      <c r="M904" s="27">
        <f>VLOOKUP(H904,клиенты!$A$1:$G$435,5,0)</f>
        <v>44910</v>
      </c>
      <c r="N904">
        <f t="shared" si="58"/>
        <v>279</v>
      </c>
      <c r="O904" s="30">
        <f t="shared" ca="1" si="59"/>
        <v>21</v>
      </c>
      <c r="P904" t="str">
        <f>VLOOKUP(H904,клиенты!$A$2:$J$435,7,0)</f>
        <v>Россия</v>
      </c>
    </row>
    <row r="905" spans="1:16" x14ac:dyDescent="0.2">
      <c r="A905">
        <v>904</v>
      </c>
      <c r="B905">
        <v>6</v>
      </c>
      <c r="C905">
        <v>70</v>
      </c>
      <c r="D905">
        <v>5</v>
      </c>
      <c r="E905">
        <v>350</v>
      </c>
      <c r="F905" s="27">
        <v>45364</v>
      </c>
      <c r="G905" t="s">
        <v>12</v>
      </c>
      <c r="H905">
        <v>433</v>
      </c>
      <c r="I905" t="str">
        <f>VLOOKUP(B905,товар!$A$1:$C$433,2,FALSE)</f>
        <v>Фрукты</v>
      </c>
      <c r="J905" s="20">
        <f t="shared" si="56"/>
        <v>274.16279069767444</v>
      </c>
      <c r="K905" s="21">
        <f t="shared" si="57"/>
        <v>-0.74467724149631009</v>
      </c>
      <c r="L905" t="str">
        <f>VLOOKUP(B905,товар!$A$1:$C$433,3,FALSE)</f>
        <v>Фрукты-Ягоды</v>
      </c>
      <c r="M905" s="27">
        <f>VLOOKUP(H905,клиенты!$A$1:$G$435,5,0)</f>
        <v>44832</v>
      </c>
      <c r="N905">
        <f t="shared" si="58"/>
        <v>532</v>
      </c>
      <c r="O905" s="30">
        <f t="shared" ca="1" si="59"/>
        <v>24</v>
      </c>
      <c r="P905" t="str">
        <f>VLOOKUP(H905,клиенты!$A$2:$J$435,7,0)</f>
        <v>Таджикистан</v>
      </c>
    </row>
    <row r="906" spans="1:16" x14ac:dyDescent="0.2">
      <c r="A906">
        <v>905</v>
      </c>
      <c r="B906">
        <v>318</v>
      </c>
      <c r="C906">
        <v>280</v>
      </c>
      <c r="D906">
        <v>1</v>
      </c>
      <c r="E906">
        <v>280</v>
      </c>
      <c r="F906" s="27">
        <v>45213</v>
      </c>
      <c r="G906" t="s">
        <v>9</v>
      </c>
      <c r="H906">
        <v>382</v>
      </c>
      <c r="I906" t="str">
        <f>VLOOKUP(B906,товар!$A$1:$C$433,2,FALSE)</f>
        <v>Молоко</v>
      </c>
      <c r="J906" s="20">
        <f t="shared" si="56"/>
        <v>294.95238095238096</v>
      </c>
      <c r="K906" s="21">
        <f t="shared" si="57"/>
        <v>-5.0694220213109542E-2</v>
      </c>
      <c r="L906" t="str">
        <f>VLOOKUP(B906,товар!$A$1:$C$433,3,FALSE)</f>
        <v>Домик в деревне</v>
      </c>
      <c r="M906" s="27">
        <f>VLOOKUP(H906,клиенты!$A$1:$G$435,5,0)</f>
        <v>44850</v>
      </c>
      <c r="N906">
        <f t="shared" si="58"/>
        <v>363</v>
      </c>
      <c r="O906" s="30">
        <f t="shared" ca="1" si="59"/>
        <v>23</v>
      </c>
      <c r="P906" t="str">
        <f>VLOOKUP(H906,клиенты!$A$2:$J$435,7,0)</f>
        <v>Беларусь</v>
      </c>
    </row>
    <row r="907" spans="1:16" x14ac:dyDescent="0.2">
      <c r="A907">
        <v>906</v>
      </c>
      <c r="B907">
        <v>269</v>
      </c>
      <c r="C907">
        <v>315</v>
      </c>
      <c r="D907">
        <v>1</v>
      </c>
      <c r="E907">
        <v>315</v>
      </c>
      <c r="F907" s="27">
        <v>45355</v>
      </c>
      <c r="G907" t="s">
        <v>10</v>
      </c>
      <c r="H907">
        <v>41</v>
      </c>
      <c r="I907" t="str">
        <f>VLOOKUP(B907,товар!$A$1:$C$433,2,FALSE)</f>
        <v>Сахар</v>
      </c>
      <c r="J907" s="20">
        <f t="shared" si="56"/>
        <v>252.76271186440678</v>
      </c>
      <c r="K907" s="21">
        <f t="shared" si="57"/>
        <v>0.2462281231140615</v>
      </c>
      <c r="L907" t="str">
        <f>VLOOKUP(B907,товар!$A$1:$C$433,3,FALSE)</f>
        <v>Русский сахар</v>
      </c>
      <c r="M907" s="27">
        <f>VLOOKUP(H907,клиенты!$A$1:$G$435,5,0)</f>
        <v>44842</v>
      </c>
      <c r="N907">
        <f t="shared" si="58"/>
        <v>513</v>
      </c>
      <c r="O907" s="30">
        <f t="shared" ca="1" si="59"/>
        <v>23</v>
      </c>
      <c r="P907" t="str">
        <f>VLOOKUP(H907,клиенты!$A$2:$J$435,7,0)</f>
        <v>Россия</v>
      </c>
    </row>
    <row r="908" spans="1:16" x14ac:dyDescent="0.2">
      <c r="A908">
        <v>907</v>
      </c>
      <c r="B908">
        <v>55</v>
      </c>
      <c r="C908">
        <v>353</v>
      </c>
      <c r="D908">
        <v>1</v>
      </c>
      <c r="E908">
        <v>353</v>
      </c>
      <c r="F908" s="27">
        <v>45413</v>
      </c>
      <c r="G908" t="s">
        <v>27</v>
      </c>
      <c r="H908">
        <v>129</v>
      </c>
      <c r="I908" t="str">
        <f>VLOOKUP(B908,товар!$A$1:$C$433,2,FALSE)</f>
        <v>Крупа</v>
      </c>
      <c r="J908" s="20">
        <f t="shared" si="56"/>
        <v>255.11627906976744</v>
      </c>
      <c r="K908" s="21">
        <f t="shared" si="57"/>
        <v>0.38368277119416594</v>
      </c>
      <c r="L908" t="str">
        <f>VLOOKUP(B908,товар!$A$1:$C$433,3,FALSE)</f>
        <v>Националь</v>
      </c>
      <c r="M908" s="27">
        <f>VLOOKUP(H908,клиенты!$A$1:$G$435,5,0)</f>
        <v>44868</v>
      </c>
      <c r="N908">
        <f t="shared" si="58"/>
        <v>545</v>
      </c>
      <c r="O908" s="30">
        <f t="shared" ca="1" si="59"/>
        <v>23</v>
      </c>
      <c r="P908" t="str">
        <f>VLOOKUP(H908,клиенты!$A$2:$J$435,7,0)</f>
        <v>Беларусь</v>
      </c>
    </row>
    <row r="909" spans="1:16" x14ac:dyDescent="0.2">
      <c r="A909">
        <v>908</v>
      </c>
      <c r="B909">
        <v>327</v>
      </c>
      <c r="C909">
        <v>342</v>
      </c>
      <c r="D909">
        <v>2</v>
      </c>
      <c r="E909">
        <v>684</v>
      </c>
      <c r="F909" s="27">
        <v>45284</v>
      </c>
      <c r="G909" t="s">
        <v>9</v>
      </c>
      <c r="H909">
        <v>335</v>
      </c>
      <c r="I909" t="str">
        <f>VLOOKUP(B909,товар!$A$1:$C$433,2,FALSE)</f>
        <v>Колбаса</v>
      </c>
      <c r="J909" s="20">
        <f t="shared" si="56"/>
        <v>286.92307692307691</v>
      </c>
      <c r="K909" s="21">
        <f t="shared" si="57"/>
        <v>0.19195710455764092</v>
      </c>
      <c r="L909" t="str">
        <f>VLOOKUP(B909,товар!$A$1:$C$433,3,FALSE)</f>
        <v>Черкизово</v>
      </c>
      <c r="M909" s="27">
        <f>VLOOKUP(H909,клиенты!$A$1:$G$435,5,0)</f>
        <v>44619</v>
      </c>
      <c r="N909">
        <f t="shared" si="58"/>
        <v>665</v>
      </c>
      <c r="O909" s="30">
        <f t="shared" ca="1" si="59"/>
        <v>31</v>
      </c>
      <c r="P909" t="str">
        <f>VLOOKUP(H909,клиенты!$A$2:$J$435,7,0)</f>
        <v>Узбекистан</v>
      </c>
    </row>
    <row r="910" spans="1:16" x14ac:dyDescent="0.2">
      <c r="A910">
        <v>909</v>
      </c>
      <c r="B910">
        <v>364</v>
      </c>
      <c r="C910">
        <v>299</v>
      </c>
      <c r="D910">
        <v>3</v>
      </c>
      <c r="E910">
        <v>897</v>
      </c>
      <c r="F910" s="27">
        <v>44932</v>
      </c>
      <c r="G910" t="s">
        <v>22</v>
      </c>
      <c r="H910">
        <v>194</v>
      </c>
      <c r="I910" t="str">
        <f>VLOOKUP(B910,товар!$A$1:$C$433,2,FALSE)</f>
        <v>Сахар</v>
      </c>
      <c r="J910" s="20">
        <f t="shared" si="56"/>
        <v>252.76271186440678</v>
      </c>
      <c r="K910" s="21">
        <f t="shared" si="57"/>
        <v>0.18292764701937902</v>
      </c>
      <c r="L910" t="str">
        <f>VLOOKUP(B910,товар!$A$1:$C$433,3,FALSE)</f>
        <v>Русский сахар</v>
      </c>
      <c r="M910" s="27">
        <f>VLOOKUP(H910,клиенты!$A$1:$G$435,5,0)</f>
        <v>44924</v>
      </c>
      <c r="N910">
        <f t="shared" si="58"/>
        <v>8</v>
      </c>
      <c r="O910" s="30">
        <f t="shared" ca="1" si="59"/>
        <v>21</v>
      </c>
      <c r="P910" t="str">
        <f>VLOOKUP(H910,клиенты!$A$2:$J$435,7,0)</f>
        <v>Россия</v>
      </c>
    </row>
    <row r="911" spans="1:16" x14ac:dyDescent="0.2">
      <c r="A911">
        <v>910</v>
      </c>
      <c r="B911">
        <v>378</v>
      </c>
      <c r="C911">
        <v>397</v>
      </c>
      <c r="D911">
        <v>1</v>
      </c>
      <c r="E911">
        <v>397</v>
      </c>
      <c r="F911" s="27">
        <v>45000</v>
      </c>
      <c r="G911" t="s">
        <v>13</v>
      </c>
      <c r="H911">
        <v>56</v>
      </c>
      <c r="I911" t="str">
        <f>VLOOKUP(B911,товар!$A$1:$C$433,2,FALSE)</f>
        <v>Сок</v>
      </c>
      <c r="J911" s="20">
        <f t="shared" si="56"/>
        <v>268.60344827586209</v>
      </c>
      <c r="K911" s="21">
        <f t="shared" si="57"/>
        <v>0.47801527697541557</v>
      </c>
      <c r="L911" t="str">
        <f>VLOOKUP(B911,товар!$A$1:$C$433,3,FALSE)</f>
        <v>Фруктовый сад</v>
      </c>
      <c r="M911" s="27">
        <f>VLOOKUP(H911,клиенты!$A$1:$G$435,5,0)</f>
        <v>44662</v>
      </c>
      <c r="N911">
        <f t="shared" si="58"/>
        <v>338</v>
      </c>
      <c r="O911" s="30">
        <f t="shared" ca="1" si="59"/>
        <v>29</v>
      </c>
      <c r="P911" t="str">
        <f>VLOOKUP(H911,клиенты!$A$2:$J$435,7,0)</f>
        <v>Таджикистан</v>
      </c>
    </row>
    <row r="912" spans="1:16" x14ac:dyDescent="0.2">
      <c r="A912">
        <v>911</v>
      </c>
      <c r="B912">
        <v>462</v>
      </c>
      <c r="C912">
        <v>231</v>
      </c>
      <c r="D912">
        <v>2</v>
      </c>
      <c r="E912">
        <v>462</v>
      </c>
      <c r="F912" s="27">
        <v>44950</v>
      </c>
      <c r="G912" t="s">
        <v>26</v>
      </c>
      <c r="H912">
        <v>493</v>
      </c>
      <c r="I912" t="str">
        <f>VLOOKUP(B912,товар!$A$1:$C$433,2,FALSE)</f>
        <v>Рис</v>
      </c>
      <c r="J912" s="20">
        <f t="shared" si="56"/>
        <v>258.375</v>
      </c>
      <c r="K912" s="21">
        <f t="shared" si="57"/>
        <v>-0.10595065312046448</v>
      </c>
      <c r="L912" t="str">
        <f>VLOOKUP(B912,товар!$A$1:$C$433,3,FALSE)</f>
        <v>Белый Злат</v>
      </c>
      <c r="M912" s="27">
        <f>VLOOKUP(H912,клиенты!$A$1:$G$435,5,0)</f>
        <v>44855</v>
      </c>
      <c r="N912">
        <f t="shared" si="58"/>
        <v>95</v>
      </c>
      <c r="O912" s="30">
        <f t="shared" ca="1" si="59"/>
        <v>23</v>
      </c>
      <c r="P912" t="str">
        <f>VLOOKUP(H912,клиенты!$A$2:$J$435,7,0)</f>
        <v>Украина</v>
      </c>
    </row>
    <row r="913" spans="1:16" x14ac:dyDescent="0.2">
      <c r="A913">
        <v>912</v>
      </c>
      <c r="B913">
        <v>89</v>
      </c>
      <c r="C913">
        <v>120</v>
      </c>
      <c r="D913">
        <v>5</v>
      </c>
      <c r="E913">
        <v>600</v>
      </c>
      <c r="F913" s="27">
        <v>44962</v>
      </c>
      <c r="G913" t="s">
        <v>27</v>
      </c>
      <c r="H913">
        <v>222</v>
      </c>
      <c r="I913" t="str">
        <f>VLOOKUP(B913,товар!$A$1:$C$433,2,FALSE)</f>
        <v>Конфеты</v>
      </c>
      <c r="J913" s="20">
        <f t="shared" si="56"/>
        <v>267.85483870967744</v>
      </c>
      <c r="K913" s="21">
        <f t="shared" si="57"/>
        <v>-0.5519961462034082</v>
      </c>
      <c r="L913" t="str">
        <f>VLOOKUP(B913,товар!$A$1:$C$433,3,FALSE)</f>
        <v>Рот Фронт</v>
      </c>
      <c r="M913" s="27">
        <f>VLOOKUP(H913,клиенты!$A$1:$G$435,5,0)</f>
        <v>44694</v>
      </c>
      <c r="N913">
        <f t="shared" si="58"/>
        <v>268</v>
      </c>
      <c r="O913" s="30">
        <f t="shared" ca="1" si="59"/>
        <v>28</v>
      </c>
      <c r="P913" t="str">
        <f>VLOOKUP(H913,клиенты!$A$2:$J$435,7,0)</f>
        <v>Украина</v>
      </c>
    </row>
    <row r="914" spans="1:16" x14ac:dyDescent="0.2">
      <c r="A914">
        <v>913</v>
      </c>
      <c r="B914">
        <v>465</v>
      </c>
      <c r="C914">
        <v>177</v>
      </c>
      <c r="D914">
        <v>1</v>
      </c>
      <c r="E914">
        <v>177</v>
      </c>
      <c r="F914" s="27">
        <v>45122</v>
      </c>
      <c r="G914" t="s">
        <v>16</v>
      </c>
      <c r="H914">
        <v>167</v>
      </c>
      <c r="I914" t="str">
        <f>VLOOKUP(B914,товар!$A$1:$C$433,2,FALSE)</f>
        <v>Йогурт</v>
      </c>
      <c r="J914" s="20">
        <f t="shared" si="56"/>
        <v>263.25423728813558</v>
      </c>
      <c r="K914" s="21">
        <f t="shared" si="57"/>
        <v>-0.32764614988411023</v>
      </c>
      <c r="L914" t="str">
        <f>VLOOKUP(B914,товар!$A$1:$C$433,3,FALSE)</f>
        <v>Ростагроэкспорт</v>
      </c>
      <c r="M914" s="27">
        <f>VLOOKUP(H914,клиенты!$A$1:$G$435,5,0)</f>
        <v>44563</v>
      </c>
      <c r="N914">
        <f t="shared" si="58"/>
        <v>559</v>
      </c>
      <c r="O914" s="30">
        <f t="shared" ca="1" si="59"/>
        <v>33</v>
      </c>
      <c r="P914" t="str">
        <f>VLOOKUP(H914,клиенты!$A$2:$J$435,7,0)</f>
        <v>Узбекистан</v>
      </c>
    </row>
    <row r="915" spans="1:16" x14ac:dyDescent="0.2">
      <c r="A915">
        <v>914</v>
      </c>
      <c r="B915">
        <v>208</v>
      </c>
      <c r="C915">
        <v>412</v>
      </c>
      <c r="D915">
        <v>4</v>
      </c>
      <c r="E915">
        <v>1648</v>
      </c>
      <c r="F915" s="27">
        <v>45319</v>
      </c>
      <c r="G915" t="s">
        <v>14</v>
      </c>
      <c r="H915">
        <v>212</v>
      </c>
      <c r="I915" t="str">
        <f>VLOOKUP(B915,товар!$A$1:$C$433,2,FALSE)</f>
        <v>Конфеты</v>
      </c>
      <c r="J915" s="20">
        <f t="shared" si="56"/>
        <v>267.85483870967744</v>
      </c>
      <c r="K915" s="21">
        <f t="shared" si="57"/>
        <v>0.53814656470163169</v>
      </c>
      <c r="L915" t="str">
        <f>VLOOKUP(B915,товар!$A$1:$C$433,3,FALSE)</f>
        <v>Славянка</v>
      </c>
      <c r="M915" s="27">
        <f>VLOOKUP(H915,клиенты!$A$1:$G$435,5,0)</f>
        <v>44815</v>
      </c>
      <c r="N915">
        <f t="shared" si="58"/>
        <v>504</v>
      </c>
      <c r="O915" s="30">
        <f t="shared" ca="1" si="59"/>
        <v>24</v>
      </c>
      <c r="P915" t="str">
        <f>VLOOKUP(H915,клиенты!$A$2:$J$435,7,0)</f>
        <v>Узбекистан</v>
      </c>
    </row>
    <row r="916" spans="1:16" x14ac:dyDescent="0.2">
      <c r="A916">
        <v>915</v>
      </c>
      <c r="B916">
        <v>357</v>
      </c>
      <c r="C916">
        <v>279</v>
      </c>
      <c r="D916">
        <v>2</v>
      </c>
      <c r="E916">
        <v>558</v>
      </c>
      <c r="F916" s="27">
        <v>45266</v>
      </c>
      <c r="G916" t="s">
        <v>23</v>
      </c>
      <c r="H916">
        <v>499</v>
      </c>
      <c r="I916" t="str">
        <f>VLOOKUP(B916,товар!$A$1:$C$433,2,FALSE)</f>
        <v>Мясо</v>
      </c>
      <c r="J916" s="20">
        <f t="shared" si="56"/>
        <v>271.74545454545455</v>
      </c>
      <c r="K916" s="21">
        <f t="shared" si="57"/>
        <v>2.6696105981533602E-2</v>
      </c>
      <c r="L916" t="str">
        <f>VLOOKUP(B916,товар!$A$1:$C$433,3,FALSE)</f>
        <v>Снежана</v>
      </c>
      <c r="M916" s="27">
        <f>VLOOKUP(H916,клиенты!$A$1:$G$435,5,0)</f>
        <v>44798</v>
      </c>
      <c r="N916">
        <f t="shared" si="58"/>
        <v>468</v>
      </c>
      <c r="O916" s="30">
        <f t="shared" ca="1" si="59"/>
        <v>25</v>
      </c>
      <c r="P916" t="str">
        <f>VLOOKUP(H916,клиенты!$A$2:$J$435,7,0)</f>
        <v>Беларусь</v>
      </c>
    </row>
    <row r="917" spans="1:16" x14ac:dyDescent="0.2">
      <c r="A917">
        <v>916</v>
      </c>
      <c r="B917">
        <v>416</v>
      </c>
      <c r="C917">
        <v>472</v>
      </c>
      <c r="D917">
        <v>1</v>
      </c>
      <c r="E917">
        <v>472</v>
      </c>
      <c r="F917" s="27">
        <v>45339</v>
      </c>
      <c r="G917" t="s">
        <v>27</v>
      </c>
      <c r="H917">
        <v>401</v>
      </c>
      <c r="I917" t="str">
        <f>VLOOKUP(B917,товар!$A$1:$C$433,2,FALSE)</f>
        <v>Рыба</v>
      </c>
      <c r="J917" s="20">
        <f t="shared" si="56"/>
        <v>258.5128205128205</v>
      </c>
      <c r="K917" s="21">
        <f t="shared" si="57"/>
        <v>0.82582820868875229</v>
      </c>
      <c r="L917" t="str">
        <f>VLOOKUP(B917,товар!$A$1:$C$433,3,FALSE)</f>
        <v>Меридиан</v>
      </c>
      <c r="M917" s="27">
        <f>VLOOKUP(H917,клиенты!$A$1:$G$435,5,0)</f>
        <v>44856</v>
      </c>
      <c r="N917">
        <f t="shared" si="58"/>
        <v>483</v>
      </c>
      <c r="O917" s="30">
        <f t="shared" ca="1" si="59"/>
        <v>23</v>
      </c>
      <c r="P917" t="str">
        <f>VLOOKUP(H917,клиенты!$A$2:$J$435,7,0)</f>
        <v>Россия</v>
      </c>
    </row>
    <row r="918" spans="1:16" x14ac:dyDescent="0.2">
      <c r="A918">
        <v>917</v>
      </c>
      <c r="B918">
        <v>374</v>
      </c>
      <c r="C918">
        <v>52</v>
      </c>
      <c r="D918">
        <v>3</v>
      </c>
      <c r="E918">
        <v>156</v>
      </c>
      <c r="F918" s="27">
        <v>45026</v>
      </c>
      <c r="G918" t="s">
        <v>26</v>
      </c>
      <c r="H918">
        <v>463</v>
      </c>
      <c r="I918" t="str">
        <f>VLOOKUP(B918,товар!$A$1:$C$433,2,FALSE)</f>
        <v>Кофе</v>
      </c>
      <c r="J918" s="20">
        <f t="shared" si="56"/>
        <v>249.02380952380952</v>
      </c>
      <c r="K918" s="21">
        <f t="shared" si="57"/>
        <v>-0.79118462568123149</v>
      </c>
      <c r="L918" t="str">
        <f>VLOOKUP(B918,товар!$A$1:$C$433,3,FALSE)</f>
        <v>Tchibo</v>
      </c>
      <c r="M918" s="27">
        <f>VLOOKUP(H918,клиенты!$A$1:$G$435,5,0)</f>
        <v>44869</v>
      </c>
      <c r="N918">
        <f t="shared" si="58"/>
        <v>157</v>
      </c>
      <c r="O918" s="30">
        <f t="shared" ca="1" si="59"/>
        <v>23</v>
      </c>
      <c r="P918" t="str">
        <f>VLOOKUP(H918,клиенты!$A$2:$J$435,7,0)</f>
        <v>Украина</v>
      </c>
    </row>
    <row r="919" spans="1:16" x14ac:dyDescent="0.2">
      <c r="A919">
        <v>918</v>
      </c>
      <c r="B919">
        <v>145</v>
      </c>
      <c r="C919">
        <v>144</v>
      </c>
      <c r="D919">
        <v>5</v>
      </c>
      <c r="E919">
        <v>720</v>
      </c>
      <c r="F919" s="27">
        <v>45312</v>
      </c>
      <c r="G919" t="s">
        <v>8</v>
      </c>
      <c r="H919">
        <v>347</v>
      </c>
      <c r="I919" t="str">
        <f>VLOOKUP(B919,товар!$A$1:$C$433,2,FALSE)</f>
        <v>Овощи</v>
      </c>
      <c r="J919" s="20">
        <f t="shared" si="56"/>
        <v>250.48780487804879</v>
      </c>
      <c r="K919" s="21">
        <f t="shared" si="57"/>
        <v>-0.42512171372930874</v>
      </c>
      <c r="L919" t="str">
        <f>VLOOKUP(B919,товар!$A$1:$C$433,3,FALSE)</f>
        <v>Семко</v>
      </c>
      <c r="M919" s="27">
        <f>VLOOKUP(H919,клиенты!$A$1:$G$435,5,0)</f>
        <v>44588</v>
      </c>
      <c r="N919">
        <f t="shared" si="58"/>
        <v>724</v>
      </c>
      <c r="O919" s="30">
        <f t="shared" ca="1" si="59"/>
        <v>32</v>
      </c>
      <c r="P919" t="str">
        <f>VLOOKUP(H919,клиенты!$A$2:$J$435,7,0)</f>
        <v>Таджикистан</v>
      </c>
    </row>
    <row r="920" spans="1:16" x14ac:dyDescent="0.2">
      <c r="A920">
        <v>919</v>
      </c>
      <c r="B920">
        <v>289</v>
      </c>
      <c r="C920">
        <v>258</v>
      </c>
      <c r="D920">
        <v>2</v>
      </c>
      <c r="E920">
        <v>516</v>
      </c>
      <c r="F920" s="27">
        <v>45392</v>
      </c>
      <c r="G920" t="s">
        <v>9</v>
      </c>
      <c r="H920">
        <v>54</v>
      </c>
      <c r="I920" t="str">
        <f>VLOOKUP(B920,товар!$A$1:$C$433,2,FALSE)</f>
        <v>Сок</v>
      </c>
      <c r="J920" s="20">
        <f t="shared" si="56"/>
        <v>268.60344827586209</v>
      </c>
      <c r="K920" s="21">
        <f t="shared" si="57"/>
        <v>-3.9476217985750184E-2</v>
      </c>
      <c r="L920" t="str">
        <f>VLOOKUP(B920,товар!$A$1:$C$433,3,FALSE)</f>
        <v>Добрый</v>
      </c>
      <c r="M920" s="27">
        <f>VLOOKUP(H920,клиенты!$A$1:$G$435,5,0)</f>
        <v>44847</v>
      </c>
      <c r="N920">
        <f t="shared" si="58"/>
        <v>545</v>
      </c>
      <c r="O920" s="30">
        <f t="shared" ca="1" si="59"/>
        <v>23</v>
      </c>
      <c r="P920" t="str">
        <f>VLOOKUP(H920,клиенты!$A$2:$J$435,7,0)</f>
        <v>Беларусь</v>
      </c>
    </row>
    <row r="921" spans="1:16" x14ac:dyDescent="0.2">
      <c r="A921">
        <v>920</v>
      </c>
      <c r="B921">
        <v>173</v>
      </c>
      <c r="C921">
        <v>173</v>
      </c>
      <c r="D921">
        <v>2</v>
      </c>
      <c r="E921">
        <v>346</v>
      </c>
      <c r="F921" s="27">
        <v>45097</v>
      </c>
      <c r="G921" t="s">
        <v>26</v>
      </c>
      <c r="H921">
        <v>246</v>
      </c>
      <c r="I921" t="str">
        <f>VLOOKUP(B921,товар!$A$1:$C$433,2,FALSE)</f>
        <v>Сок</v>
      </c>
      <c r="J921" s="20">
        <f t="shared" si="56"/>
        <v>268.60344827586209</v>
      </c>
      <c r="K921" s="21">
        <f t="shared" si="57"/>
        <v>-0.35592785159509599</v>
      </c>
      <c r="L921" t="str">
        <f>VLOOKUP(B921,товар!$A$1:$C$433,3,FALSE)</f>
        <v>Фруктовый сад</v>
      </c>
      <c r="M921" s="27">
        <f>VLOOKUP(H921,клиенты!$A$1:$G$435,5,0)</f>
        <v>44805</v>
      </c>
      <c r="N921">
        <f t="shared" si="58"/>
        <v>292</v>
      </c>
      <c r="O921" s="30">
        <f t="shared" ca="1" si="59"/>
        <v>25</v>
      </c>
      <c r="P921" t="str">
        <f>VLOOKUP(H921,клиенты!$A$2:$J$435,7,0)</f>
        <v>Узбекистан</v>
      </c>
    </row>
    <row r="922" spans="1:16" x14ac:dyDescent="0.2">
      <c r="A922">
        <v>921</v>
      </c>
      <c r="B922">
        <v>390</v>
      </c>
      <c r="C922">
        <v>494</v>
      </c>
      <c r="D922">
        <v>3</v>
      </c>
      <c r="E922">
        <v>1482</v>
      </c>
      <c r="F922" s="27">
        <v>45196</v>
      </c>
      <c r="G922" t="s">
        <v>19</v>
      </c>
      <c r="H922">
        <v>65</v>
      </c>
      <c r="I922" t="str">
        <f>VLOOKUP(B922,товар!$A$1:$C$433,2,FALSE)</f>
        <v>Сок</v>
      </c>
      <c r="J922" s="20">
        <f t="shared" si="56"/>
        <v>268.60344827586209</v>
      </c>
      <c r="K922" s="21">
        <f t="shared" si="57"/>
        <v>0.83914243532961019</v>
      </c>
      <c r="L922" t="str">
        <f>VLOOKUP(B922,товар!$A$1:$C$433,3,FALSE)</f>
        <v>Сады Придонья</v>
      </c>
      <c r="M922" s="27">
        <f>VLOOKUP(H922,клиенты!$A$1:$G$435,5,0)</f>
        <v>44623</v>
      </c>
      <c r="N922">
        <f t="shared" si="58"/>
        <v>573</v>
      </c>
      <c r="O922" s="30">
        <f t="shared" ca="1" si="59"/>
        <v>31</v>
      </c>
      <c r="P922" t="str">
        <f>VLOOKUP(H922,клиенты!$A$2:$J$435,7,0)</f>
        <v>Украина</v>
      </c>
    </row>
    <row r="923" spans="1:16" x14ac:dyDescent="0.2">
      <c r="A923">
        <v>922</v>
      </c>
      <c r="B923">
        <v>482</v>
      </c>
      <c r="C923">
        <v>198</v>
      </c>
      <c r="D923">
        <v>2</v>
      </c>
      <c r="E923">
        <v>396</v>
      </c>
      <c r="F923" s="27">
        <v>45197</v>
      </c>
      <c r="G923" t="s">
        <v>26</v>
      </c>
      <c r="H923">
        <v>44</v>
      </c>
      <c r="I923" t="str">
        <f>VLOOKUP(B923,товар!$A$1:$C$433,2,FALSE)</f>
        <v>Крупа</v>
      </c>
      <c r="J923" s="20">
        <f t="shared" si="56"/>
        <v>255.11627906976744</v>
      </c>
      <c r="K923" s="21">
        <f t="shared" si="57"/>
        <v>-0.22388331814038287</v>
      </c>
      <c r="L923" t="str">
        <f>VLOOKUP(B923,товар!$A$1:$C$433,3,FALSE)</f>
        <v>Мистраль</v>
      </c>
      <c r="M923" s="27">
        <f>VLOOKUP(H923,клиенты!$A$1:$G$435,5,0)</f>
        <v>44701</v>
      </c>
      <c r="N923">
        <f t="shared" si="58"/>
        <v>496</v>
      </c>
      <c r="O923" s="30">
        <f t="shared" ca="1" si="59"/>
        <v>28</v>
      </c>
      <c r="P923" t="str">
        <f>VLOOKUP(H923,клиенты!$A$2:$J$435,7,0)</f>
        <v>Беларусь</v>
      </c>
    </row>
    <row r="924" spans="1:16" x14ac:dyDescent="0.2">
      <c r="A924">
        <v>923</v>
      </c>
      <c r="B924">
        <v>465</v>
      </c>
      <c r="C924">
        <v>71</v>
      </c>
      <c r="D924">
        <v>5</v>
      </c>
      <c r="E924">
        <v>355</v>
      </c>
      <c r="F924" s="27">
        <v>45253</v>
      </c>
      <c r="G924" t="s">
        <v>16</v>
      </c>
      <c r="H924">
        <v>321</v>
      </c>
      <c r="I924" t="str">
        <f>VLOOKUP(B924,товар!$A$1:$C$433,2,FALSE)</f>
        <v>Йогурт</v>
      </c>
      <c r="J924" s="20">
        <f t="shared" si="56"/>
        <v>263.25423728813558</v>
      </c>
      <c r="K924" s="21">
        <f t="shared" si="57"/>
        <v>-0.73029873808910639</v>
      </c>
      <c r="L924" t="str">
        <f>VLOOKUP(B924,товар!$A$1:$C$433,3,FALSE)</f>
        <v>Ростагроэкспорт</v>
      </c>
      <c r="M924" s="27">
        <f>VLOOKUP(H924,клиенты!$A$1:$G$435,5,0)</f>
        <v>44756</v>
      </c>
      <c r="N924">
        <f t="shared" si="58"/>
        <v>497</v>
      </c>
      <c r="O924" s="30">
        <f t="shared" ca="1" si="59"/>
        <v>26</v>
      </c>
      <c r="P924" t="str">
        <f>VLOOKUP(H924,клиенты!$A$2:$J$435,7,0)</f>
        <v>Таджикистан</v>
      </c>
    </row>
    <row r="925" spans="1:16" x14ac:dyDescent="0.2">
      <c r="A925">
        <v>924</v>
      </c>
      <c r="B925">
        <v>114</v>
      </c>
      <c r="C925">
        <v>228</v>
      </c>
      <c r="D925">
        <v>2</v>
      </c>
      <c r="E925">
        <v>456</v>
      </c>
      <c r="F925" s="27">
        <v>45175</v>
      </c>
      <c r="G925" t="s">
        <v>22</v>
      </c>
      <c r="H925">
        <v>50</v>
      </c>
      <c r="I925" t="str">
        <f>VLOOKUP(B925,товар!$A$1:$C$433,2,FALSE)</f>
        <v>Сыр</v>
      </c>
      <c r="J925" s="20">
        <f t="shared" si="56"/>
        <v>262.63492063492066</v>
      </c>
      <c r="K925" s="21">
        <f t="shared" si="57"/>
        <v>-0.13187477335912012</v>
      </c>
      <c r="L925" t="str">
        <f>VLOOKUP(B925,товар!$A$1:$C$433,3,FALSE)</f>
        <v>Сырная долина</v>
      </c>
      <c r="M925" s="27">
        <f>VLOOKUP(H925,клиенты!$A$1:$G$435,5,0)</f>
        <v>44576</v>
      </c>
      <c r="N925">
        <f t="shared" si="58"/>
        <v>599</v>
      </c>
      <c r="O925" s="30">
        <f t="shared" ca="1" si="59"/>
        <v>32</v>
      </c>
      <c r="P925" t="str">
        <f>VLOOKUP(H925,клиенты!$A$2:$J$435,7,0)</f>
        <v>Узбекистан</v>
      </c>
    </row>
    <row r="926" spans="1:16" x14ac:dyDescent="0.2">
      <c r="A926">
        <v>925</v>
      </c>
      <c r="B926">
        <v>46</v>
      </c>
      <c r="C926">
        <v>290</v>
      </c>
      <c r="D926">
        <v>3</v>
      </c>
      <c r="E926">
        <v>870</v>
      </c>
      <c r="F926" s="27">
        <v>45059</v>
      </c>
      <c r="G926" t="s">
        <v>13</v>
      </c>
      <c r="H926">
        <v>460</v>
      </c>
      <c r="I926" t="str">
        <f>VLOOKUP(B926,товар!$A$1:$C$433,2,FALSE)</f>
        <v>Йогурт</v>
      </c>
      <c r="J926" s="20">
        <f t="shared" si="56"/>
        <v>263.25423728813558</v>
      </c>
      <c r="K926" s="21">
        <f t="shared" si="57"/>
        <v>0.10159670357970652</v>
      </c>
      <c r="L926" t="str">
        <f>VLOOKUP(B926,товар!$A$1:$C$433,3,FALSE)</f>
        <v>Активиа</v>
      </c>
      <c r="M926" s="27">
        <f>VLOOKUP(H926,клиенты!$A$1:$G$435,5,0)</f>
        <v>44821</v>
      </c>
      <c r="N926">
        <f t="shared" si="58"/>
        <v>238</v>
      </c>
      <c r="O926" s="30">
        <f t="shared" ca="1" si="59"/>
        <v>24</v>
      </c>
      <c r="P926" t="str">
        <f>VLOOKUP(H926,клиенты!$A$2:$J$435,7,0)</f>
        <v>Россия</v>
      </c>
    </row>
    <row r="927" spans="1:16" x14ac:dyDescent="0.2">
      <c r="A927">
        <v>926</v>
      </c>
      <c r="B927">
        <v>222</v>
      </c>
      <c r="C927">
        <v>168</v>
      </c>
      <c r="D927">
        <v>3</v>
      </c>
      <c r="E927">
        <v>504</v>
      </c>
      <c r="F927" s="27">
        <v>45313</v>
      </c>
      <c r="G927" t="s">
        <v>21</v>
      </c>
      <c r="H927">
        <v>79</v>
      </c>
      <c r="I927" t="str">
        <f>VLOOKUP(B927,товар!$A$1:$C$433,2,FALSE)</f>
        <v>Молоко</v>
      </c>
      <c r="J927" s="20">
        <f t="shared" si="56"/>
        <v>294.95238095238096</v>
      </c>
      <c r="K927" s="21">
        <f t="shared" si="57"/>
        <v>-0.43041653212786568</v>
      </c>
      <c r="L927" t="str">
        <f>VLOOKUP(B927,товар!$A$1:$C$433,3,FALSE)</f>
        <v>Простоквашино</v>
      </c>
      <c r="M927" s="27">
        <f>VLOOKUP(H927,клиенты!$A$1:$G$435,5,0)</f>
        <v>44716</v>
      </c>
      <c r="N927">
        <f t="shared" si="58"/>
        <v>597</v>
      </c>
      <c r="O927" s="30">
        <f t="shared" ca="1" si="59"/>
        <v>28</v>
      </c>
      <c r="P927" t="str">
        <f>VLOOKUP(H927,клиенты!$A$2:$J$435,7,0)</f>
        <v>Таджикистан</v>
      </c>
    </row>
    <row r="928" spans="1:16" x14ac:dyDescent="0.2">
      <c r="A928">
        <v>927</v>
      </c>
      <c r="B928">
        <v>210</v>
      </c>
      <c r="C928">
        <v>374</v>
      </c>
      <c r="D928">
        <v>2</v>
      </c>
      <c r="E928">
        <v>748</v>
      </c>
      <c r="F928" s="27">
        <v>45052</v>
      </c>
      <c r="G928" t="s">
        <v>16</v>
      </c>
      <c r="H928">
        <v>209</v>
      </c>
      <c r="I928" t="str">
        <f>VLOOKUP(B928,товар!$A$1:$C$433,2,FALSE)</f>
        <v>Колбаса</v>
      </c>
      <c r="J928" s="20">
        <f t="shared" si="56"/>
        <v>286.92307692307691</v>
      </c>
      <c r="K928" s="21">
        <f t="shared" si="57"/>
        <v>0.30348525469168908</v>
      </c>
      <c r="L928" t="str">
        <f>VLOOKUP(B928,товар!$A$1:$C$433,3,FALSE)</f>
        <v>Окраина</v>
      </c>
      <c r="M928" s="27">
        <f>VLOOKUP(H928,клиенты!$A$1:$G$435,5,0)</f>
        <v>44628</v>
      </c>
      <c r="N928">
        <f t="shared" si="58"/>
        <v>424</v>
      </c>
      <c r="O928" s="30">
        <f t="shared" ca="1" si="59"/>
        <v>30</v>
      </c>
      <c r="P928" t="str">
        <f>VLOOKUP(H928,клиенты!$A$2:$J$435,7,0)</f>
        <v>Россия</v>
      </c>
    </row>
    <row r="929" spans="1:16" x14ac:dyDescent="0.2">
      <c r="A929">
        <v>928</v>
      </c>
      <c r="B929">
        <v>399</v>
      </c>
      <c r="C929">
        <v>67</v>
      </c>
      <c r="D929">
        <v>2</v>
      </c>
      <c r="E929">
        <v>134</v>
      </c>
      <c r="F929" s="27">
        <v>44951</v>
      </c>
      <c r="G929" t="s">
        <v>26</v>
      </c>
      <c r="H929">
        <v>451</v>
      </c>
      <c r="I929" t="str">
        <f>VLOOKUP(B929,товар!$A$1:$C$433,2,FALSE)</f>
        <v>Хлеб</v>
      </c>
      <c r="J929" s="20">
        <f t="shared" si="56"/>
        <v>300.31818181818181</v>
      </c>
      <c r="K929" s="21">
        <f t="shared" si="57"/>
        <v>-0.77690328439533829</v>
      </c>
      <c r="L929" t="str">
        <f>VLOOKUP(B929,товар!$A$1:$C$433,3,FALSE)</f>
        <v>Хлебный Дом</v>
      </c>
      <c r="M929" s="27">
        <f>VLOOKUP(H929,клиенты!$A$1:$G$435,5,0)</f>
        <v>44584</v>
      </c>
      <c r="N929">
        <f t="shared" si="58"/>
        <v>367</v>
      </c>
      <c r="O929" s="30">
        <f t="shared" ca="1" si="59"/>
        <v>32</v>
      </c>
      <c r="P929" t="str">
        <f>VLOOKUP(H929,клиенты!$A$2:$J$435,7,0)</f>
        <v>Россия</v>
      </c>
    </row>
    <row r="930" spans="1:16" x14ac:dyDescent="0.2">
      <c r="A930">
        <v>929</v>
      </c>
      <c r="B930">
        <v>498</v>
      </c>
      <c r="C930">
        <v>244</v>
      </c>
      <c r="D930">
        <v>2</v>
      </c>
      <c r="E930">
        <v>488</v>
      </c>
      <c r="F930" s="27">
        <v>45238</v>
      </c>
      <c r="G930" t="s">
        <v>11</v>
      </c>
      <c r="H930">
        <v>49</v>
      </c>
      <c r="I930" t="str">
        <f>VLOOKUP(B930,товар!$A$1:$C$433,2,FALSE)</f>
        <v>Молоко</v>
      </c>
      <c r="J930" s="20">
        <f t="shared" si="56"/>
        <v>294.95238095238096</v>
      </c>
      <c r="K930" s="21">
        <f t="shared" si="57"/>
        <v>-0.17274782047142401</v>
      </c>
      <c r="L930" t="str">
        <f>VLOOKUP(B930,товар!$A$1:$C$433,3,FALSE)</f>
        <v>Домик в деревне</v>
      </c>
      <c r="M930" s="27">
        <f>VLOOKUP(H930,клиенты!$A$1:$G$435,5,0)</f>
        <v>44672</v>
      </c>
      <c r="N930">
        <f t="shared" si="58"/>
        <v>566</v>
      </c>
      <c r="O930" s="30">
        <f t="shared" ca="1" si="59"/>
        <v>29</v>
      </c>
      <c r="P930" t="str">
        <f>VLOOKUP(H930,клиенты!$A$2:$J$435,7,0)</f>
        <v>Таджикистан</v>
      </c>
    </row>
    <row r="931" spans="1:16" x14ac:dyDescent="0.2">
      <c r="A931">
        <v>930</v>
      </c>
      <c r="B931">
        <v>170</v>
      </c>
      <c r="C931">
        <v>312</v>
      </c>
      <c r="D931">
        <v>1</v>
      </c>
      <c r="E931">
        <v>312</v>
      </c>
      <c r="F931" s="27">
        <v>45072</v>
      </c>
      <c r="G931" t="s">
        <v>19</v>
      </c>
      <c r="H931">
        <v>162</v>
      </c>
      <c r="I931" t="str">
        <f>VLOOKUP(B931,товар!$A$1:$C$433,2,FALSE)</f>
        <v>Конфеты</v>
      </c>
      <c r="J931" s="20">
        <f t="shared" si="56"/>
        <v>267.85483870967744</v>
      </c>
      <c r="K931" s="21">
        <f t="shared" si="57"/>
        <v>0.16481001987113864</v>
      </c>
      <c r="L931" t="str">
        <f>VLOOKUP(B931,товар!$A$1:$C$433,3,FALSE)</f>
        <v>Славянка</v>
      </c>
      <c r="M931" s="27">
        <f>VLOOKUP(H931,клиенты!$A$1:$G$435,5,0)</f>
        <v>44639</v>
      </c>
      <c r="N931">
        <f t="shared" si="58"/>
        <v>433</v>
      </c>
      <c r="O931" s="30">
        <f t="shared" ca="1" si="59"/>
        <v>30</v>
      </c>
      <c r="P931" t="str">
        <f>VLOOKUP(H931,клиенты!$A$2:$J$435,7,0)</f>
        <v>Таджикистан</v>
      </c>
    </row>
    <row r="932" spans="1:16" x14ac:dyDescent="0.2">
      <c r="A932">
        <v>931</v>
      </c>
      <c r="B932">
        <v>205</v>
      </c>
      <c r="C932">
        <v>212</v>
      </c>
      <c r="D932">
        <v>4</v>
      </c>
      <c r="E932">
        <v>848</v>
      </c>
      <c r="F932" s="27">
        <v>45020</v>
      </c>
      <c r="G932" t="s">
        <v>17</v>
      </c>
      <c r="H932">
        <v>414</v>
      </c>
      <c r="I932" t="str">
        <f>VLOOKUP(B932,товар!$A$1:$C$433,2,FALSE)</f>
        <v>Макароны</v>
      </c>
      <c r="J932" s="20">
        <f t="shared" si="56"/>
        <v>265.47674418604652</v>
      </c>
      <c r="K932" s="21">
        <f t="shared" si="57"/>
        <v>-0.20143664316061494</v>
      </c>
      <c r="L932" t="str">
        <f>VLOOKUP(B932,товар!$A$1:$C$433,3,FALSE)</f>
        <v>Борилла</v>
      </c>
      <c r="M932" s="27">
        <f>VLOOKUP(H932,клиенты!$A$1:$G$435,5,0)</f>
        <v>44794</v>
      </c>
      <c r="N932">
        <f t="shared" si="58"/>
        <v>226</v>
      </c>
      <c r="O932" s="30">
        <f t="shared" ca="1" si="59"/>
        <v>25</v>
      </c>
      <c r="P932" t="str">
        <f>VLOOKUP(H932,клиенты!$A$2:$J$435,7,0)</f>
        <v>Беларусь</v>
      </c>
    </row>
    <row r="933" spans="1:16" x14ac:dyDescent="0.2">
      <c r="A933">
        <v>932</v>
      </c>
      <c r="B933">
        <v>188</v>
      </c>
      <c r="C933">
        <v>233</v>
      </c>
      <c r="D933">
        <v>2</v>
      </c>
      <c r="E933">
        <v>466</v>
      </c>
      <c r="F933" s="27">
        <v>45214</v>
      </c>
      <c r="G933" t="s">
        <v>18</v>
      </c>
      <c r="H933">
        <v>445</v>
      </c>
      <c r="I933" t="str">
        <f>VLOOKUP(B933,товар!$A$1:$C$433,2,FALSE)</f>
        <v>Молоко</v>
      </c>
      <c r="J933" s="20">
        <f t="shared" si="56"/>
        <v>294.95238095238096</v>
      </c>
      <c r="K933" s="21">
        <f t="shared" si="57"/>
        <v>-0.21004197610590902</v>
      </c>
      <c r="L933" t="str">
        <f>VLOOKUP(B933,товар!$A$1:$C$433,3,FALSE)</f>
        <v>Вимм-Билль-Данн</v>
      </c>
      <c r="M933" s="27">
        <f>VLOOKUP(H933,клиенты!$A$1:$G$435,5,0)</f>
        <v>44676</v>
      </c>
      <c r="N933">
        <f t="shared" si="58"/>
        <v>538</v>
      </c>
      <c r="O933" s="30">
        <f t="shared" ca="1" si="59"/>
        <v>29</v>
      </c>
      <c r="P933" t="str">
        <f>VLOOKUP(H933,клиенты!$A$2:$J$435,7,0)</f>
        <v>Россия</v>
      </c>
    </row>
    <row r="934" spans="1:16" x14ac:dyDescent="0.2">
      <c r="A934">
        <v>933</v>
      </c>
      <c r="B934">
        <v>246</v>
      </c>
      <c r="C934">
        <v>400</v>
      </c>
      <c r="D934">
        <v>4</v>
      </c>
      <c r="E934">
        <v>1600</v>
      </c>
      <c r="F934" s="27">
        <v>45376</v>
      </c>
      <c r="G934" t="s">
        <v>23</v>
      </c>
      <c r="H934">
        <v>191</v>
      </c>
      <c r="I934" t="str">
        <f>VLOOKUP(B934,товар!$A$1:$C$433,2,FALSE)</f>
        <v>Сыр</v>
      </c>
      <c r="J934" s="20">
        <f t="shared" si="56"/>
        <v>262.63492063492066</v>
      </c>
      <c r="K934" s="21">
        <f t="shared" si="57"/>
        <v>0.52302671340505236</v>
      </c>
      <c r="L934" t="str">
        <f>VLOOKUP(B934,товар!$A$1:$C$433,3,FALSE)</f>
        <v>President</v>
      </c>
      <c r="M934" s="27">
        <f>VLOOKUP(H934,клиенты!$A$1:$G$435,5,0)</f>
        <v>44866</v>
      </c>
      <c r="N934">
        <f t="shared" si="58"/>
        <v>510</v>
      </c>
      <c r="O934" s="30">
        <f t="shared" ca="1" si="59"/>
        <v>23</v>
      </c>
      <c r="P934" t="str">
        <f>VLOOKUP(H934,клиенты!$A$2:$J$435,7,0)</f>
        <v>Украина</v>
      </c>
    </row>
    <row r="935" spans="1:16" x14ac:dyDescent="0.2">
      <c r="A935">
        <v>934</v>
      </c>
      <c r="B935">
        <v>187</v>
      </c>
      <c r="C935">
        <v>168</v>
      </c>
      <c r="D935">
        <v>3</v>
      </c>
      <c r="E935">
        <v>504</v>
      </c>
      <c r="F935" s="27">
        <v>44946</v>
      </c>
      <c r="G935" t="s">
        <v>22</v>
      </c>
      <c r="H935">
        <v>126</v>
      </c>
      <c r="I935" t="str">
        <f>VLOOKUP(B935,товар!$A$1:$C$433,2,FALSE)</f>
        <v>Макароны</v>
      </c>
      <c r="J935" s="20">
        <f t="shared" si="56"/>
        <v>265.47674418604652</v>
      </c>
      <c r="K935" s="21">
        <f t="shared" si="57"/>
        <v>-0.36717620778765714</v>
      </c>
      <c r="L935" t="str">
        <f>VLOOKUP(B935,товар!$A$1:$C$433,3,FALSE)</f>
        <v>Паста Зара</v>
      </c>
      <c r="M935" s="27">
        <f>VLOOKUP(H935,клиенты!$A$1:$G$435,5,0)</f>
        <v>44822</v>
      </c>
      <c r="N935">
        <f t="shared" si="58"/>
        <v>124</v>
      </c>
      <c r="O935" s="30">
        <f t="shared" ca="1" si="59"/>
        <v>24</v>
      </c>
      <c r="P935" t="str">
        <f>VLOOKUP(H935,клиенты!$A$2:$J$435,7,0)</f>
        <v>Узбекистан</v>
      </c>
    </row>
    <row r="936" spans="1:16" x14ac:dyDescent="0.2">
      <c r="A936">
        <v>935</v>
      </c>
      <c r="B936">
        <v>9</v>
      </c>
      <c r="C936">
        <v>321</v>
      </c>
      <c r="D936">
        <v>1</v>
      </c>
      <c r="E936">
        <v>321</v>
      </c>
      <c r="F936" s="27">
        <v>45173</v>
      </c>
      <c r="G936" t="s">
        <v>23</v>
      </c>
      <c r="H936">
        <v>217</v>
      </c>
      <c r="I936" t="str">
        <f>VLOOKUP(B936,товар!$A$1:$C$433,2,FALSE)</f>
        <v>Йогурт</v>
      </c>
      <c r="J936" s="20">
        <f t="shared" si="56"/>
        <v>263.25423728813558</v>
      </c>
      <c r="K936" s="21">
        <f t="shared" si="57"/>
        <v>0.21935359258305431</v>
      </c>
      <c r="L936" t="str">
        <f>VLOOKUP(B936,товар!$A$1:$C$433,3,FALSE)</f>
        <v>Чудо</v>
      </c>
      <c r="M936" s="27">
        <f>VLOOKUP(H936,клиенты!$A$1:$G$435,5,0)</f>
        <v>44826</v>
      </c>
      <c r="N936">
        <f t="shared" si="58"/>
        <v>347</v>
      </c>
      <c r="O936" s="30">
        <f t="shared" ca="1" si="59"/>
        <v>24</v>
      </c>
      <c r="P936" t="str">
        <f>VLOOKUP(H936,клиенты!$A$2:$J$435,7,0)</f>
        <v>Россия</v>
      </c>
    </row>
    <row r="937" spans="1:16" x14ac:dyDescent="0.2">
      <c r="A937">
        <v>936</v>
      </c>
      <c r="B937">
        <v>302</v>
      </c>
      <c r="C937">
        <v>229</v>
      </c>
      <c r="D937">
        <v>5</v>
      </c>
      <c r="E937">
        <v>1145</v>
      </c>
      <c r="F937" s="27">
        <v>45372</v>
      </c>
      <c r="G937" t="s">
        <v>12</v>
      </c>
      <c r="H937">
        <v>42</v>
      </c>
      <c r="I937" t="str">
        <f>VLOOKUP(B937,товар!$A$1:$C$433,2,FALSE)</f>
        <v>Молоко</v>
      </c>
      <c r="J937" s="20">
        <f t="shared" si="56"/>
        <v>294.95238095238096</v>
      </c>
      <c r="K937" s="21">
        <f t="shared" si="57"/>
        <v>-0.22360348724572165</v>
      </c>
      <c r="L937" t="str">
        <f>VLOOKUP(B937,товар!$A$1:$C$433,3,FALSE)</f>
        <v>Домик в деревне</v>
      </c>
      <c r="M937" s="27">
        <f>VLOOKUP(H937,клиенты!$A$1:$G$435,5,0)</f>
        <v>44783</v>
      </c>
      <c r="N937">
        <f t="shared" si="58"/>
        <v>589</v>
      </c>
      <c r="O937" s="30">
        <f t="shared" ca="1" si="59"/>
        <v>25</v>
      </c>
      <c r="P937" t="str">
        <f>VLOOKUP(H937,клиенты!$A$2:$J$435,7,0)</f>
        <v>Таджикистан</v>
      </c>
    </row>
    <row r="938" spans="1:16" x14ac:dyDescent="0.2">
      <c r="A938">
        <v>937</v>
      </c>
      <c r="B938">
        <v>166</v>
      </c>
      <c r="C938">
        <v>166</v>
      </c>
      <c r="D938">
        <v>5</v>
      </c>
      <c r="E938">
        <v>830</v>
      </c>
      <c r="F938" s="27">
        <v>45252</v>
      </c>
      <c r="G938" t="s">
        <v>12</v>
      </c>
      <c r="H938">
        <v>407</v>
      </c>
      <c r="I938" t="str">
        <f>VLOOKUP(B938,товар!$A$1:$C$433,2,FALSE)</f>
        <v>Сок</v>
      </c>
      <c r="J938" s="20">
        <f t="shared" si="56"/>
        <v>268.60344827586209</v>
      </c>
      <c r="K938" s="21">
        <f t="shared" si="57"/>
        <v>-0.38198857436292455</v>
      </c>
      <c r="L938" t="str">
        <f>VLOOKUP(B938,товар!$A$1:$C$433,3,FALSE)</f>
        <v>Добрый</v>
      </c>
      <c r="M938" s="27">
        <f>VLOOKUP(H938,клиенты!$A$1:$G$435,5,0)</f>
        <v>44621</v>
      </c>
      <c r="N938">
        <f t="shared" si="58"/>
        <v>631</v>
      </c>
      <c r="O938" s="30">
        <f t="shared" ca="1" si="59"/>
        <v>31</v>
      </c>
      <c r="P938" t="str">
        <f>VLOOKUP(H938,клиенты!$A$2:$J$435,7,0)</f>
        <v>Беларусь</v>
      </c>
    </row>
    <row r="939" spans="1:16" x14ac:dyDescent="0.2">
      <c r="A939">
        <v>938</v>
      </c>
      <c r="B939">
        <v>329</v>
      </c>
      <c r="C939">
        <v>71</v>
      </c>
      <c r="D939">
        <v>2</v>
      </c>
      <c r="E939">
        <v>142</v>
      </c>
      <c r="F939" s="27">
        <v>45138</v>
      </c>
      <c r="G939" t="s">
        <v>12</v>
      </c>
      <c r="H939">
        <v>117</v>
      </c>
      <c r="I939" t="str">
        <f>VLOOKUP(B939,товар!$A$1:$C$433,2,FALSE)</f>
        <v>Соль</v>
      </c>
      <c r="J939" s="20">
        <f t="shared" si="56"/>
        <v>264.8679245283019</v>
      </c>
      <c r="K939" s="21">
        <f t="shared" si="57"/>
        <v>-0.73194187206154726</v>
      </c>
      <c r="L939" t="str">
        <f>VLOOKUP(B939,товар!$A$1:$C$433,3,FALSE)</f>
        <v>Славянская</v>
      </c>
      <c r="M939" s="27">
        <f>VLOOKUP(H939,клиенты!$A$1:$G$435,5,0)</f>
        <v>44706</v>
      </c>
      <c r="N939">
        <f t="shared" si="58"/>
        <v>432</v>
      </c>
      <c r="O939" s="30">
        <f t="shared" ca="1" si="59"/>
        <v>28</v>
      </c>
      <c r="P939" t="str">
        <f>VLOOKUP(H939,клиенты!$A$2:$J$435,7,0)</f>
        <v>Украина</v>
      </c>
    </row>
    <row r="940" spans="1:16" x14ac:dyDescent="0.2">
      <c r="A940">
        <v>939</v>
      </c>
      <c r="B940">
        <v>35</v>
      </c>
      <c r="C940">
        <v>345</v>
      </c>
      <c r="D940">
        <v>2</v>
      </c>
      <c r="E940">
        <v>690</v>
      </c>
      <c r="F940" s="27">
        <v>45078</v>
      </c>
      <c r="G940" t="s">
        <v>19</v>
      </c>
      <c r="H940">
        <v>91</v>
      </c>
      <c r="I940" t="str">
        <f>VLOOKUP(B940,товар!$A$1:$C$433,2,FALSE)</f>
        <v>Крупа</v>
      </c>
      <c r="J940" s="20">
        <f t="shared" si="56"/>
        <v>255.11627906976744</v>
      </c>
      <c r="K940" s="21">
        <f t="shared" si="57"/>
        <v>0.35232452142206006</v>
      </c>
      <c r="L940" t="str">
        <f>VLOOKUP(B940,товар!$A$1:$C$433,3,FALSE)</f>
        <v>Мистраль</v>
      </c>
      <c r="M940" s="27">
        <f>VLOOKUP(H940,клиенты!$A$1:$G$435,5,0)</f>
        <v>44687</v>
      </c>
      <c r="N940">
        <f t="shared" si="58"/>
        <v>391</v>
      </c>
      <c r="O940" s="30">
        <f t="shared" ca="1" si="59"/>
        <v>29</v>
      </c>
      <c r="P940" t="str">
        <f>VLOOKUP(H940,клиенты!$A$2:$J$435,7,0)</f>
        <v>Россия</v>
      </c>
    </row>
    <row r="941" spans="1:16" x14ac:dyDescent="0.2">
      <c r="A941">
        <v>940</v>
      </c>
      <c r="B941">
        <v>342</v>
      </c>
      <c r="C941">
        <v>259</v>
      </c>
      <c r="D941">
        <v>5</v>
      </c>
      <c r="E941">
        <v>1295</v>
      </c>
      <c r="F941" s="27">
        <v>45349</v>
      </c>
      <c r="G941" t="s">
        <v>17</v>
      </c>
      <c r="H941">
        <v>380</v>
      </c>
      <c r="I941" t="str">
        <f>VLOOKUP(B941,товар!$A$1:$C$433,2,FALSE)</f>
        <v>Овощи</v>
      </c>
      <c r="J941" s="20">
        <f t="shared" si="56"/>
        <v>250.48780487804879</v>
      </c>
      <c r="K941" s="21">
        <f t="shared" si="57"/>
        <v>3.3982473222979426E-2</v>
      </c>
      <c r="L941" t="str">
        <f>VLOOKUP(B941,товар!$A$1:$C$433,3,FALSE)</f>
        <v>Овощной ряд</v>
      </c>
      <c r="M941" s="27">
        <f>VLOOKUP(H941,клиенты!$A$1:$G$435,5,0)</f>
        <v>44563</v>
      </c>
      <c r="N941">
        <f t="shared" si="58"/>
        <v>786</v>
      </c>
      <c r="O941" s="30">
        <f t="shared" ca="1" si="59"/>
        <v>33</v>
      </c>
      <c r="P941" t="str">
        <f>VLOOKUP(H941,клиенты!$A$2:$J$435,7,0)</f>
        <v>Россия</v>
      </c>
    </row>
    <row r="942" spans="1:16" x14ac:dyDescent="0.2">
      <c r="A942">
        <v>941</v>
      </c>
      <c r="B942">
        <v>44</v>
      </c>
      <c r="C942">
        <v>439</v>
      </c>
      <c r="D942">
        <v>5</v>
      </c>
      <c r="E942">
        <v>2195</v>
      </c>
      <c r="F942" s="27">
        <v>45008</v>
      </c>
      <c r="G942" t="s">
        <v>14</v>
      </c>
      <c r="H942">
        <v>469</v>
      </c>
      <c r="I942" t="str">
        <f>VLOOKUP(B942,товар!$A$1:$C$433,2,FALSE)</f>
        <v>Молоко</v>
      </c>
      <c r="J942" s="20">
        <f t="shared" si="56"/>
        <v>294.95238095238096</v>
      </c>
      <c r="K942" s="21">
        <f t="shared" si="57"/>
        <v>0.48837584759444619</v>
      </c>
      <c r="L942" t="str">
        <f>VLOOKUP(B942,товар!$A$1:$C$433,3,FALSE)</f>
        <v>Беллакт</v>
      </c>
      <c r="M942" s="27">
        <f>VLOOKUP(H942,клиенты!$A$1:$G$435,5,0)</f>
        <v>44659</v>
      </c>
      <c r="N942">
        <f t="shared" si="58"/>
        <v>349</v>
      </c>
      <c r="O942" s="30">
        <f t="shared" ca="1" si="59"/>
        <v>29</v>
      </c>
      <c r="P942" t="str">
        <f>VLOOKUP(H942,клиенты!$A$2:$J$435,7,0)</f>
        <v>Россия</v>
      </c>
    </row>
    <row r="943" spans="1:16" x14ac:dyDescent="0.2">
      <c r="A943">
        <v>942</v>
      </c>
      <c r="B943">
        <v>128</v>
      </c>
      <c r="C943">
        <v>246</v>
      </c>
      <c r="D943">
        <v>4</v>
      </c>
      <c r="E943">
        <v>984</v>
      </c>
      <c r="F943" s="27">
        <v>45310</v>
      </c>
      <c r="G943" t="s">
        <v>10</v>
      </c>
      <c r="H943">
        <v>479</v>
      </c>
      <c r="I943" t="str">
        <f>VLOOKUP(B943,товар!$A$1:$C$433,2,FALSE)</f>
        <v>Мясо</v>
      </c>
      <c r="J943" s="20">
        <f t="shared" si="56"/>
        <v>271.74545454545455</v>
      </c>
      <c r="K943" s="21">
        <f t="shared" si="57"/>
        <v>-9.4741067844239302E-2</v>
      </c>
      <c r="L943" t="str">
        <f>VLOOKUP(B943,товар!$A$1:$C$433,3,FALSE)</f>
        <v>Мираторг</v>
      </c>
      <c r="M943" s="27">
        <f>VLOOKUP(H943,клиенты!$A$1:$G$435,5,0)</f>
        <v>44793</v>
      </c>
      <c r="N943">
        <f t="shared" si="58"/>
        <v>517</v>
      </c>
      <c r="O943" s="30">
        <f t="shared" ca="1" si="59"/>
        <v>25</v>
      </c>
      <c r="P943" t="str">
        <f>VLOOKUP(H943,клиенты!$A$2:$J$435,7,0)</f>
        <v>Россия</v>
      </c>
    </row>
    <row r="944" spans="1:16" x14ac:dyDescent="0.2">
      <c r="A944">
        <v>943</v>
      </c>
      <c r="B944">
        <v>447</v>
      </c>
      <c r="C944">
        <v>118</v>
      </c>
      <c r="D944">
        <v>3</v>
      </c>
      <c r="E944">
        <v>354</v>
      </c>
      <c r="F944" s="27">
        <v>45337</v>
      </c>
      <c r="G944" t="s">
        <v>16</v>
      </c>
      <c r="H944">
        <v>9</v>
      </c>
      <c r="I944" t="str">
        <f>VLOOKUP(B944,товар!$A$1:$C$433,2,FALSE)</f>
        <v>Йогурт</v>
      </c>
      <c r="J944" s="20">
        <f t="shared" si="56"/>
        <v>263.25423728813558</v>
      </c>
      <c r="K944" s="21">
        <f t="shared" si="57"/>
        <v>-0.55176409992274011</v>
      </c>
      <c r="L944" t="str">
        <f>VLOOKUP(B944,товар!$A$1:$C$433,3,FALSE)</f>
        <v>Эрманн</v>
      </c>
      <c r="M944" s="27">
        <f>VLOOKUP(H944,клиенты!$A$1:$G$435,5,0)</f>
        <v>44900</v>
      </c>
      <c r="N944">
        <f t="shared" si="58"/>
        <v>437</v>
      </c>
      <c r="O944" s="30">
        <f t="shared" ca="1" si="59"/>
        <v>22</v>
      </c>
      <c r="P944" t="str">
        <f>VLOOKUP(H944,клиенты!$A$2:$J$435,7,0)</f>
        <v>Таджикистан</v>
      </c>
    </row>
    <row r="945" spans="1:16" x14ac:dyDescent="0.2">
      <c r="A945">
        <v>944</v>
      </c>
      <c r="B945">
        <v>48</v>
      </c>
      <c r="C945">
        <v>116</v>
      </c>
      <c r="D945">
        <v>5</v>
      </c>
      <c r="E945">
        <v>580</v>
      </c>
      <c r="F945" s="27">
        <v>45034</v>
      </c>
      <c r="G945" t="s">
        <v>25</v>
      </c>
      <c r="H945">
        <v>477</v>
      </c>
      <c r="I945" t="str">
        <f>VLOOKUP(B945,товар!$A$1:$C$433,2,FALSE)</f>
        <v>Фрукты</v>
      </c>
      <c r="J945" s="20">
        <f t="shared" si="56"/>
        <v>274.16279069767444</v>
      </c>
      <c r="K945" s="21">
        <f t="shared" si="57"/>
        <v>-0.57689371447959958</v>
      </c>
      <c r="L945" t="str">
        <f>VLOOKUP(B945,товар!$A$1:$C$433,3,FALSE)</f>
        <v>Фруктовый Рай</v>
      </c>
      <c r="M945" s="27">
        <f>VLOOKUP(H945,клиенты!$A$1:$G$435,5,0)</f>
        <v>44738</v>
      </c>
      <c r="N945">
        <f t="shared" si="58"/>
        <v>296</v>
      </c>
      <c r="O945" s="30">
        <f t="shared" ca="1" si="59"/>
        <v>27</v>
      </c>
      <c r="P945" t="str">
        <f>VLOOKUP(H945,клиенты!$A$2:$J$435,7,0)</f>
        <v>Узбекистан</v>
      </c>
    </row>
    <row r="946" spans="1:16" x14ac:dyDescent="0.2">
      <c r="A946">
        <v>945</v>
      </c>
      <c r="B946">
        <v>415</v>
      </c>
      <c r="C946">
        <v>307</v>
      </c>
      <c r="D946">
        <v>3</v>
      </c>
      <c r="E946">
        <v>921</v>
      </c>
      <c r="F946" s="27">
        <v>45290</v>
      </c>
      <c r="G946" t="s">
        <v>26</v>
      </c>
      <c r="H946">
        <v>498</v>
      </c>
      <c r="I946" t="str">
        <f>VLOOKUP(B946,товар!$A$1:$C$433,2,FALSE)</f>
        <v>Чипсы</v>
      </c>
      <c r="J946" s="20">
        <f t="shared" si="56"/>
        <v>273.72549019607845</v>
      </c>
      <c r="K946" s="21">
        <f t="shared" si="57"/>
        <v>0.12156160458452714</v>
      </c>
      <c r="L946" t="str">
        <f>VLOOKUP(B946,товар!$A$1:$C$433,3,FALSE)</f>
        <v>Pringles</v>
      </c>
      <c r="M946" s="27">
        <f>VLOOKUP(H946,клиенты!$A$1:$G$435,5,0)</f>
        <v>44721</v>
      </c>
      <c r="N946">
        <f t="shared" si="58"/>
        <v>569</v>
      </c>
      <c r="O946" s="30">
        <f t="shared" ca="1" si="59"/>
        <v>27</v>
      </c>
      <c r="P946" t="str">
        <f>VLOOKUP(H946,клиенты!$A$2:$J$435,7,0)</f>
        <v>Украина</v>
      </c>
    </row>
    <row r="947" spans="1:16" x14ac:dyDescent="0.2">
      <c r="A947">
        <v>946</v>
      </c>
      <c r="B947">
        <v>298</v>
      </c>
      <c r="C947">
        <v>84</v>
      </c>
      <c r="D947">
        <v>5</v>
      </c>
      <c r="E947">
        <v>420</v>
      </c>
      <c r="F947" s="27">
        <v>45335</v>
      </c>
      <c r="G947" t="s">
        <v>10</v>
      </c>
      <c r="H947">
        <v>93</v>
      </c>
      <c r="I947" t="str">
        <f>VLOOKUP(B947,товар!$A$1:$C$433,2,FALSE)</f>
        <v>Крупа</v>
      </c>
      <c r="J947" s="20">
        <f t="shared" si="56"/>
        <v>255.11627906976744</v>
      </c>
      <c r="K947" s="21">
        <f t="shared" si="57"/>
        <v>-0.67073837739288966</v>
      </c>
      <c r="L947" t="str">
        <f>VLOOKUP(B947,товар!$A$1:$C$433,3,FALSE)</f>
        <v>Увелка</v>
      </c>
      <c r="M947" s="27">
        <f>VLOOKUP(H947,клиенты!$A$1:$G$435,5,0)</f>
        <v>44905</v>
      </c>
      <c r="N947">
        <f t="shared" si="58"/>
        <v>430</v>
      </c>
      <c r="O947" s="30">
        <f t="shared" ca="1" si="59"/>
        <v>21</v>
      </c>
      <c r="P947" t="str">
        <f>VLOOKUP(H947,клиенты!$A$2:$J$435,7,0)</f>
        <v>Украина</v>
      </c>
    </row>
    <row r="948" spans="1:16" x14ac:dyDescent="0.2">
      <c r="A948">
        <v>947</v>
      </c>
      <c r="B948">
        <v>3</v>
      </c>
      <c r="C948">
        <v>180</v>
      </c>
      <c r="D948">
        <v>3</v>
      </c>
      <c r="E948">
        <v>540</v>
      </c>
      <c r="F948" s="27">
        <v>44940</v>
      </c>
      <c r="G948" t="s">
        <v>18</v>
      </c>
      <c r="H948">
        <v>200</v>
      </c>
      <c r="I948" t="str">
        <f>VLOOKUP(B948,товар!$A$1:$C$433,2,FALSE)</f>
        <v>Крупа</v>
      </c>
      <c r="J948" s="20">
        <f t="shared" si="56"/>
        <v>255.11627906976744</v>
      </c>
      <c r="K948" s="21">
        <f t="shared" si="57"/>
        <v>-0.29443938012762083</v>
      </c>
      <c r="L948" t="str">
        <f>VLOOKUP(B948,товар!$A$1:$C$433,3,FALSE)</f>
        <v>Ярмарка</v>
      </c>
      <c r="M948" s="27">
        <f>VLOOKUP(H948,клиенты!$A$1:$G$435,5,0)</f>
        <v>44783</v>
      </c>
      <c r="N948">
        <f t="shared" si="58"/>
        <v>157</v>
      </c>
      <c r="O948" s="30">
        <f t="shared" ca="1" si="59"/>
        <v>25</v>
      </c>
      <c r="P948" t="str">
        <f>VLOOKUP(H948,клиенты!$A$2:$J$435,7,0)</f>
        <v>Узбекистан</v>
      </c>
    </row>
    <row r="949" spans="1:16" x14ac:dyDescent="0.2">
      <c r="A949">
        <v>948</v>
      </c>
      <c r="B949">
        <v>60</v>
      </c>
      <c r="C949">
        <v>334</v>
      </c>
      <c r="D949">
        <v>1</v>
      </c>
      <c r="E949">
        <v>334</v>
      </c>
      <c r="F949" s="27">
        <v>45196</v>
      </c>
      <c r="G949" t="s">
        <v>25</v>
      </c>
      <c r="H949">
        <v>381</v>
      </c>
      <c r="I949" t="str">
        <f>VLOOKUP(B949,товар!$A$1:$C$433,2,FALSE)</f>
        <v>Кофе</v>
      </c>
      <c r="J949" s="20">
        <f t="shared" si="56"/>
        <v>249.02380952380952</v>
      </c>
      <c r="K949" s="21">
        <f t="shared" si="57"/>
        <v>0.34123721197055179</v>
      </c>
      <c r="L949" t="str">
        <f>VLOOKUP(B949,товар!$A$1:$C$433,3,FALSE)</f>
        <v>Jacobs</v>
      </c>
      <c r="M949" s="27">
        <f>VLOOKUP(H949,клиенты!$A$1:$G$435,5,0)</f>
        <v>44714</v>
      </c>
      <c r="N949">
        <f t="shared" si="58"/>
        <v>482</v>
      </c>
      <c r="O949" s="30">
        <f t="shared" ca="1" si="59"/>
        <v>28</v>
      </c>
      <c r="P949" t="str">
        <f>VLOOKUP(H949,клиенты!$A$2:$J$435,7,0)</f>
        <v>Узбекистан</v>
      </c>
    </row>
    <row r="950" spans="1:16" x14ac:dyDescent="0.2">
      <c r="A950">
        <v>949</v>
      </c>
      <c r="B950">
        <v>59</v>
      </c>
      <c r="C950">
        <v>234</v>
      </c>
      <c r="D950">
        <v>2</v>
      </c>
      <c r="E950">
        <v>468</v>
      </c>
      <c r="F950" s="27">
        <v>45101</v>
      </c>
      <c r="G950" t="s">
        <v>14</v>
      </c>
      <c r="H950">
        <v>18</v>
      </c>
      <c r="I950" t="str">
        <f>VLOOKUP(B950,товар!$A$1:$C$433,2,FALSE)</f>
        <v>Сахар</v>
      </c>
      <c r="J950" s="20">
        <f t="shared" si="56"/>
        <v>252.76271186440678</v>
      </c>
      <c r="K950" s="21">
        <f t="shared" si="57"/>
        <v>-7.4230537115268613E-2</v>
      </c>
      <c r="L950" t="str">
        <f>VLOOKUP(B950,товар!$A$1:$C$433,3,FALSE)</f>
        <v>Продимекс</v>
      </c>
      <c r="M950" s="27">
        <f>VLOOKUP(H950,клиенты!$A$1:$G$435,5,0)</f>
        <v>44578</v>
      </c>
      <c r="N950">
        <f t="shared" si="58"/>
        <v>523</v>
      </c>
      <c r="O950" s="30">
        <f t="shared" ca="1" si="59"/>
        <v>32</v>
      </c>
      <c r="P950" t="str">
        <f>VLOOKUP(H950,клиенты!$A$2:$J$435,7,0)</f>
        <v>Украина</v>
      </c>
    </row>
    <row r="951" spans="1:16" x14ac:dyDescent="0.2">
      <c r="A951">
        <v>950</v>
      </c>
      <c r="B951">
        <v>119</v>
      </c>
      <c r="C951">
        <v>426</v>
      </c>
      <c r="D951">
        <v>1</v>
      </c>
      <c r="E951">
        <v>426</v>
      </c>
      <c r="F951" s="27">
        <v>45094</v>
      </c>
      <c r="G951" t="s">
        <v>15</v>
      </c>
      <c r="H951">
        <v>327</v>
      </c>
      <c r="I951" t="str">
        <f>VLOOKUP(B951,товар!$A$1:$C$433,2,FALSE)</f>
        <v>Печенье</v>
      </c>
      <c r="J951" s="20">
        <f t="shared" si="56"/>
        <v>283.468085106383</v>
      </c>
      <c r="K951" s="21">
        <f t="shared" si="57"/>
        <v>0.50281468137806784</v>
      </c>
      <c r="L951" t="str">
        <f>VLOOKUP(B951,товар!$A$1:$C$433,3,FALSE)</f>
        <v>КДВ</v>
      </c>
      <c r="M951" s="27">
        <f>VLOOKUP(H951,клиенты!$A$1:$G$435,5,0)</f>
        <v>44565</v>
      </c>
      <c r="N951">
        <f t="shared" si="58"/>
        <v>529</v>
      </c>
      <c r="O951" s="30">
        <f t="shared" ca="1" si="59"/>
        <v>33</v>
      </c>
      <c r="P951" t="str">
        <f>VLOOKUP(H951,клиенты!$A$2:$J$435,7,0)</f>
        <v>Таджикистан</v>
      </c>
    </row>
    <row r="952" spans="1:16" x14ac:dyDescent="0.2">
      <c r="A952">
        <v>951</v>
      </c>
      <c r="B952">
        <v>199</v>
      </c>
      <c r="C952">
        <v>494</v>
      </c>
      <c r="D952">
        <v>1</v>
      </c>
      <c r="E952">
        <v>494</v>
      </c>
      <c r="F952" s="27">
        <v>45252</v>
      </c>
      <c r="G952" t="s">
        <v>10</v>
      </c>
      <c r="H952">
        <v>340</v>
      </c>
      <c r="I952" t="str">
        <f>VLOOKUP(B952,товар!$A$1:$C$433,2,FALSE)</f>
        <v>Макароны</v>
      </c>
      <c r="J952" s="20">
        <f t="shared" si="56"/>
        <v>265.47674418604652</v>
      </c>
      <c r="K952" s="21">
        <f t="shared" si="57"/>
        <v>0.86080329376724629</v>
      </c>
      <c r="L952" t="str">
        <f>VLOOKUP(B952,товар!$A$1:$C$433,3,FALSE)</f>
        <v>Борилла</v>
      </c>
      <c r="M952" s="27">
        <f>VLOOKUP(H952,клиенты!$A$1:$G$435,5,0)</f>
        <v>44896</v>
      </c>
      <c r="N952">
        <f t="shared" si="58"/>
        <v>356</v>
      </c>
      <c r="O952" s="30">
        <f t="shared" ca="1" si="59"/>
        <v>22</v>
      </c>
      <c r="P952" t="str">
        <f>VLOOKUP(H952,клиенты!$A$2:$J$435,7,0)</f>
        <v>Россия</v>
      </c>
    </row>
    <row r="953" spans="1:16" x14ac:dyDescent="0.2">
      <c r="A953">
        <v>952</v>
      </c>
      <c r="B953">
        <v>272</v>
      </c>
      <c r="C953">
        <v>353</v>
      </c>
      <c r="D953">
        <v>3</v>
      </c>
      <c r="E953">
        <v>1059</v>
      </c>
      <c r="F953" s="27">
        <v>44989</v>
      </c>
      <c r="G953" t="s">
        <v>23</v>
      </c>
      <c r="H953">
        <v>490</v>
      </c>
      <c r="I953" t="str">
        <f>VLOOKUP(B953,товар!$A$1:$C$433,2,FALSE)</f>
        <v>Крупа</v>
      </c>
      <c r="J953" s="20">
        <f t="shared" si="56"/>
        <v>255.11627906976744</v>
      </c>
      <c r="K953" s="21">
        <f t="shared" si="57"/>
        <v>0.38368277119416594</v>
      </c>
      <c r="L953" t="str">
        <f>VLOOKUP(B953,товар!$A$1:$C$433,3,FALSE)</f>
        <v>Ярмарка</v>
      </c>
      <c r="M953" s="27">
        <f>VLOOKUP(H953,клиенты!$A$1:$G$435,5,0)</f>
        <v>44603</v>
      </c>
      <c r="N953">
        <f t="shared" si="58"/>
        <v>386</v>
      </c>
      <c r="O953" s="30">
        <f t="shared" ca="1" si="59"/>
        <v>31</v>
      </c>
      <c r="P953" t="str">
        <f>VLOOKUP(H953,клиенты!$A$2:$J$435,7,0)</f>
        <v>Россия</v>
      </c>
    </row>
    <row r="954" spans="1:16" x14ac:dyDescent="0.2">
      <c r="A954">
        <v>953</v>
      </c>
      <c r="B954">
        <v>386</v>
      </c>
      <c r="C954">
        <v>288</v>
      </c>
      <c r="D954">
        <v>2</v>
      </c>
      <c r="E954">
        <v>576</v>
      </c>
      <c r="F954" s="27">
        <v>45285</v>
      </c>
      <c r="G954" t="s">
        <v>22</v>
      </c>
      <c r="H954">
        <v>67</v>
      </c>
      <c r="I954" t="str">
        <f>VLOOKUP(B954,товар!$A$1:$C$433,2,FALSE)</f>
        <v>Крупа</v>
      </c>
      <c r="J954" s="20">
        <f t="shared" si="56"/>
        <v>255.11627906976744</v>
      </c>
      <c r="K954" s="21">
        <f t="shared" si="57"/>
        <v>0.12889699179580671</v>
      </c>
      <c r="L954" t="str">
        <f>VLOOKUP(B954,товар!$A$1:$C$433,3,FALSE)</f>
        <v>Увелка</v>
      </c>
      <c r="M954" s="27">
        <f>VLOOKUP(H954,клиенты!$A$1:$G$435,5,0)</f>
        <v>44731</v>
      </c>
      <c r="N954">
        <f t="shared" si="58"/>
        <v>554</v>
      </c>
      <c r="O954" s="30">
        <f t="shared" ca="1" si="59"/>
        <v>27</v>
      </c>
      <c r="P954" t="str">
        <f>VLOOKUP(H954,клиенты!$A$2:$J$435,7,0)</f>
        <v>Узбекистан</v>
      </c>
    </row>
    <row r="955" spans="1:16" x14ac:dyDescent="0.2">
      <c r="A955">
        <v>954</v>
      </c>
      <c r="B955">
        <v>464</v>
      </c>
      <c r="C955">
        <v>430</v>
      </c>
      <c r="D955">
        <v>2</v>
      </c>
      <c r="E955">
        <v>860</v>
      </c>
      <c r="F955" s="27">
        <v>45148</v>
      </c>
      <c r="G955" t="s">
        <v>26</v>
      </c>
      <c r="H955">
        <v>132</v>
      </c>
      <c r="I955" t="str">
        <f>VLOOKUP(B955,товар!$A$1:$C$433,2,FALSE)</f>
        <v>Сыр</v>
      </c>
      <c r="J955" s="20">
        <f t="shared" si="56"/>
        <v>262.63492063492066</v>
      </c>
      <c r="K955" s="21">
        <f t="shared" si="57"/>
        <v>0.63725371691043131</v>
      </c>
      <c r="L955" t="str">
        <f>VLOOKUP(B955,товар!$A$1:$C$433,3,FALSE)</f>
        <v>Сырная долина</v>
      </c>
      <c r="M955" s="27">
        <f>VLOOKUP(H955,клиенты!$A$1:$G$435,5,0)</f>
        <v>44601</v>
      </c>
      <c r="N955">
        <f t="shared" si="58"/>
        <v>547</v>
      </c>
      <c r="O955" s="30">
        <f t="shared" ca="1" si="59"/>
        <v>31</v>
      </c>
      <c r="P955" t="str">
        <f>VLOOKUP(H955,клиенты!$A$2:$J$435,7,0)</f>
        <v>Украина</v>
      </c>
    </row>
    <row r="956" spans="1:16" x14ac:dyDescent="0.2">
      <c r="A956">
        <v>955</v>
      </c>
      <c r="B956">
        <v>494</v>
      </c>
      <c r="C956">
        <v>471</v>
      </c>
      <c r="D956">
        <v>5</v>
      </c>
      <c r="E956">
        <v>2355</v>
      </c>
      <c r="F956" s="27">
        <v>45289</v>
      </c>
      <c r="G956" t="s">
        <v>8</v>
      </c>
      <c r="H956">
        <v>95</v>
      </c>
      <c r="I956" t="str">
        <f>VLOOKUP(B956,товар!$A$1:$C$433,2,FALSE)</f>
        <v>Сыр</v>
      </c>
      <c r="J956" s="20">
        <f t="shared" si="56"/>
        <v>262.63492063492066</v>
      </c>
      <c r="K956" s="21">
        <f t="shared" si="57"/>
        <v>0.79336395503444934</v>
      </c>
      <c r="L956" t="str">
        <f>VLOOKUP(B956,товар!$A$1:$C$433,3,FALSE)</f>
        <v>Сырная долина</v>
      </c>
      <c r="M956" s="27">
        <f>VLOOKUP(H956,клиенты!$A$1:$G$435,5,0)</f>
        <v>44704</v>
      </c>
      <c r="N956">
        <f t="shared" si="58"/>
        <v>585</v>
      </c>
      <c r="O956" s="30">
        <f t="shared" ca="1" si="59"/>
        <v>28</v>
      </c>
      <c r="P956" t="str">
        <f>VLOOKUP(H956,клиенты!$A$2:$J$435,7,0)</f>
        <v>Узбекистан</v>
      </c>
    </row>
    <row r="957" spans="1:16" x14ac:dyDescent="0.2">
      <c r="A957">
        <v>956</v>
      </c>
      <c r="B957">
        <v>242</v>
      </c>
      <c r="C957">
        <v>313</v>
      </c>
      <c r="D957">
        <v>3</v>
      </c>
      <c r="E957">
        <v>939</v>
      </c>
      <c r="F957" s="27">
        <v>45249</v>
      </c>
      <c r="G957" t="s">
        <v>25</v>
      </c>
      <c r="H957">
        <v>75</v>
      </c>
      <c r="I957" t="str">
        <f>VLOOKUP(B957,товар!$A$1:$C$433,2,FALSE)</f>
        <v>Овощи</v>
      </c>
      <c r="J957" s="20">
        <f t="shared" si="56"/>
        <v>250.48780487804879</v>
      </c>
      <c r="K957" s="21">
        <f t="shared" si="57"/>
        <v>0.24956183057448866</v>
      </c>
      <c r="L957" t="str">
        <f>VLOOKUP(B957,товар!$A$1:$C$433,3,FALSE)</f>
        <v>Овощной ряд</v>
      </c>
      <c r="M957" s="27">
        <f>VLOOKUP(H957,клиенты!$A$1:$G$435,5,0)</f>
        <v>44796</v>
      </c>
      <c r="N957">
        <f t="shared" si="58"/>
        <v>453</v>
      </c>
      <c r="O957" s="30">
        <f t="shared" ca="1" si="59"/>
        <v>25</v>
      </c>
      <c r="P957" t="str">
        <f>VLOOKUP(H957,клиенты!$A$2:$J$435,7,0)</f>
        <v>Украина</v>
      </c>
    </row>
    <row r="958" spans="1:16" x14ac:dyDescent="0.2">
      <c r="A958">
        <v>957</v>
      </c>
      <c r="B958">
        <v>434</v>
      </c>
      <c r="C958">
        <v>340</v>
      </c>
      <c r="D958">
        <v>4</v>
      </c>
      <c r="E958">
        <v>1360</v>
      </c>
      <c r="F958" s="27">
        <v>44937</v>
      </c>
      <c r="G958" t="s">
        <v>17</v>
      </c>
      <c r="H958">
        <v>419</v>
      </c>
      <c r="I958" t="str">
        <f>VLOOKUP(B958,товар!$A$1:$C$433,2,FALSE)</f>
        <v>Сыр</v>
      </c>
      <c r="J958" s="20">
        <f t="shared" si="56"/>
        <v>262.63492063492066</v>
      </c>
      <c r="K958" s="21">
        <f t="shared" si="57"/>
        <v>0.29457270639429467</v>
      </c>
      <c r="L958" t="str">
        <f>VLOOKUP(B958,товар!$A$1:$C$433,3,FALSE)</f>
        <v>Сырная долина</v>
      </c>
      <c r="M958" s="27">
        <f>VLOOKUP(H958,клиенты!$A$1:$G$435,5,0)</f>
        <v>44869</v>
      </c>
      <c r="N958">
        <f t="shared" si="58"/>
        <v>68</v>
      </c>
      <c r="O958" s="30">
        <f t="shared" ca="1" si="59"/>
        <v>23</v>
      </c>
      <c r="P958" t="str">
        <f>VLOOKUP(H958,клиенты!$A$2:$J$435,7,0)</f>
        <v>Таджикистан</v>
      </c>
    </row>
    <row r="959" spans="1:16" x14ac:dyDescent="0.2">
      <c r="A959">
        <v>958</v>
      </c>
      <c r="B959">
        <v>110</v>
      </c>
      <c r="C959">
        <v>148</v>
      </c>
      <c r="D959">
        <v>2</v>
      </c>
      <c r="E959">
        <v>296</v>
      </c>
      <c r="F959" s="27">
        <v>44995</v>
      </c>
      <c r="G959" t="s">
        <v>10</v>
      </c>
      <c r="H959">
        <v>42</v>
      </c>
      <c r="I959" t="str">
        <f>VLOOKUP(B959,товар!$A$1:$C$433,2,FALSE)</f>
        <v>Макароны</v>
      </c>
      <c r="J959" s="20">
        <f t="shared" si="56"/>
        <v>265.47674418604652</v>
      </c>
      <c r="K959" s="21">
        <f t="shared" si="57"/>
        <v>-0.44251237352722173</v>
      </c>
      <c r="L959" t="str">
        <f>VLOOKUP(B959,товар!$A$1:$C$433,3,FALSE)</f>
        <v>Паста Зара</v>
      </c>
      <c r="M959" s="27">
        <f>VLOOKUP(H959,клиенты!$A$1:$G$435,5,0)</f>
        <v>44783</v>
      </c>
      <c r="N959">
        <f t="shared" si="58"/>
        <v>212</v>
      </c>
      <c r="O959" s="30">
        <f t="shared" ca="1" si="59"/>
        <v>25</v>
      </c>
      <c r="P959" t="str">
        <f>VLOOKUP(H959,клиенты!$A$2:$J$435,7,0)</f>
        <v>Таджикистан</v>
      </c>
    </row>
    <row r="960" spans="1:16" x14ac:dyDescent="0.2">
      <c r="A960">
        <v>959</v>
      </c>
      <c r="B960">
        <v>168</v>
      </c>
      <c r="C960">
        <v>391</v>
      </c>
      <c r="D960">
        <v>2</v>
      </c>
      <c r="E960">
        <v>782</v>
      </c>
      <c r="F960" s="27">
        <v>45143</v>
      </c>
      <c r="G960" t="s">
        <v>26</v>
      </c>
      <c r="H960">
        <v>316</v>
      </c>
      <c r="I960" t="str">
        <f>VLOOKUP(B960,товар!$A$1:$C$433,2,FALSE)</f>
        <v>Крупа</v>
      </c>
      <c r="J960" s="20">
        <f t="shared" si="56"/>
        <v>255.11627906976744</v>
      </c>
      <c r="K960" s="21">
        <f t="shared" si="57"/>
        <v>0.53263445761166817</v>
      </c>
      <c r="L960" t="str">
        <f>VLOOKUP(B960,товар!$A$1:$C$433,3,FALSE)</f>
        <v>Ярмарка</v>
      </c>
      <c r="M960" s="27">
        <f>VLOOKUP(H960,клиенты!$A$1:$G$435,5,0)</f>
        <v>44787</v>
      </c>
      <c r="N960">
        <f t="shared" si="58"/>
        <v>356</v>
      </c>
      <c r="O960" s="30">
        <f t="shared" ca="1" si="59"/>
        <v>25</v>
      </c>
      <c r="P960" t="str">
        <f>VLOOKUP(H960,клиенты!$A$2:$J$435,7,0)</f>
        <v>Таджикистан</v>
      </c>
    </row>
    <row r="961" spans="1:16" x14ac:dyDescent="0.2">
      <c r="A961">
        <v>960</v>
      </c>
      <c r="B961">
        <v>13</v>
      </c>
      <c r="C961">
        <v>181</v>
      </c>
      <c r="D961">
        <v>4</v>
      </c>
      <c r="E961">
        <v>724</v>
      </c>
      <c r="F961" s="27">
        <v>45398</v>
      </c>
      <c r="G961" t="s">
        <v>23</v>
      </c>
      <c r="H961">
        <v>117</v>
      </c>
      <c r="I961" t="str">
        <f>VLOOKUP(B961,товар!$A$1:$C$433,2,FALSE)</f>
        <v>Макароны</v>
      </c>
      <c r="J961" s="20">
        <f t="shared" si="56"/>
        <v>265.47674418604652</v>
      </c>
      <c r="K961" s="21">
        <f t="shared" si="57"/>
        <v>-0.3182077000569401</v>
      </c>
      <c r="L961" t="str">
        <f>VLOOKUP(B961,товар!$A$1:$C$433,3,FALSE)</f>
        <v>Паста Зара</v>
      </c>
      <c r="M961" s="27">
        <f>VLOOKUP(H961,клиенты!$A$1:$G$435,5,0)</f>
        <v>44706</v>
      </c>
      <c r="N961">
        <f t="shared" si="58"/>
        <v>692</v>
      </c>
      <c r="O961" s="30">
        <f t="shared" ca="1" si="59"/>
        <v>28</v>
      </c>
      <c r="P961" t="str">
        <f>VLOOKUP(H961,клиенты!$A$2:$J$435,7,0)</f>
        <v>Украина</v>
      </c>
    </row>
    <row r="962" spans="1:16" x14ac:dyDescent="0.2">
      <c r="A962">
        <v>961</v>
      </c>
      <c r="B962">
        <v>141</v>
      </c>
      <c r="C962">
        <v>279</v>
      </c>
      <c r="D962">
        <v>1</v>
      </c>
      <c r="E962">
        <v>279</v>
      </c>
      <c r="F962" s="27">
        <v>45324</v>
      </c>
      <c r="G962" t="s">
        <v>10</v>
      </c>
      <c r="H962">
        <v>243</v>
      </c>
      <c r="I962" t="str">
        <f>VLOOKUP(B962,товар!$A$1:$C$433,2,FALSE)</f>
        <v>Фрукты</v>
      </c>
      <c r="J962" s="20">
        <f t="shared" ref="J962:J1001" si="60">AVERAGEIF($I$2:$I$1001,I962,$C$2:$C$1001)</f>
        <v>274.16279069767444</v>
      </c>
      <c r="K962" s="21">
        <f t="shared" ref="K962:K1001" si="61">C962/J962-1</f>
        <v>1.7643566036135372E-2</v>
      </c>
      <c r="L962" t="str">
        <f>VLOOKUP(B962,товар!$A$1:$C$433,3,FALSE)</f>
        <v>Фруктовый Рай</v>
      </c>
      <c r="M962" s="27">
        <f>VLOOKUP(H962,клиенты!$A$1:$G$435,5,0)</f>
        <v>44681</v>
      </c>
      <c r="N962">
        <f t="shared" ref="N962:N1001" si="62">F962-M962</f>
        <v>643</v>
      </c>
      <c r="O962" s="30">
        <f t="shared" ref="O962:O1001" ca="1" si="63">DATEDIF(M962,TODAY(),"m")</f>
        <v>29</v>
      </c>
      <c r="P962" t="str">
        <f>VLOOKUP(H962,клиенты!$A$2:$J$435,7,0)</f>
        <v>Россия</v>
      </c>
    </row>
    <row r="963" spans="1:16" x14ac:dyDescent="0.2">
      <c r="A963">
        <v>962</v>
      </c>
      <c r="B963">
        <v>120</v>
      </c>
      <c r="C963">
        <v>229</v>
      </c>
      <c r="D963">
        <v>5</v>
      </c>
      <c r="E963">
        <v>1145</v>
      </c>
      <c r="F963" s="27">
        <v>44930</v>
      </c>
      <c r="G963" t="s">
        <v>25</v>
      </c>
      <c r="H963">
        <v>6</v>
      </c>
      <c r="I963" t="str">
        <f>VLOOKUP(B963,товар!$A$1:$C$433,2,FALSE)</f>
        <v>Хлеб</v>
      </c>
      <c r="J963" s="20">
        <f t="shared" si="60"/>
        <v>300.31818181818181</v>
      </c>
      <c r="K963" s="21">
        <f t="shared" si="61"/>
        <v>-0.23747540487361884</v>
      </c>
      <c r="L963" t="str">
        <f>VLOOKUP(B963,товар!$A$1:$C$433,3,FALSE)</f>
        <v>Дарница</v>
      </c>
      <c r="M963" s="27">
        <f>VLOOKUP(H963,клиенты!$A$1:$G$435,5,0)</f>
        <v>44710</v>
      </c>
      <c r="N963">
        <f t="shared" si="62"/>
        <v>220</v>
      </c>
      <c r="O963" s="30">
        <f t="shared" ca="1" si="63"/>
        <v>28</v>
      </c>
      <c r="P963" t="str">
        <f>VLOOKUP(H963,клиенты!$A$2:$J$435,7,0)</f>
        <v>Украина</v>
      </c>
    </row>
    <row r="964" spans="1:16" x14ac:dyDescent="0.2">
      <c r="A964">
        <v>963</v>
      </c>
      <c r="B964">
        <v>316</v>
      </c>
      <c r="C964">
        <v>97</v>
      </c>
      <c r="D964">
        <v>4</v>
      </c>
      <c r="E964">
        <v>388</v>
      </c>
      <c r="F964" s="27">
        <v>44932</v>
      </c>
      <c r="G964" t="s">
        <v>17</v>
      </c>
      <c r="H964">
        <v>283</v>
      </c>
      <c r="I964" t="str">
        <f>VLOOKUP(B964,товар!$A$1:$C$433,2,FALSE)</f>
        <v>Макароны</v>
      </c>
      <c r="J964" s="20">
        <f t="shared" si="60"/>
        <v>265.47674418604652</v>
      </c>
      <c r="K964" s="21">
        <f t="shared" si="61"/>
        <v>-0.63461959616311159</v>
      </c>
      <c r="L964" t="str">
        <f>VLOOKUP(B964,товар!$A$1:$C$433,3,FALSE)</f>
        <v>Борилла</v>
      </c>
      <c r="M964" s="27">
        <f>VLOOKUP(H964,клиенты!$A$1:$G$435,5,0)</f>
        <v>44889</v>
      </c>
      <c r="N964">
        <f t="shared" si="62"/>
        <v>43</v>
      </c>
      <c r="O964" s="30">
        <f t="shared" ca="1" si="63"/>
        <v>22</v>
      </c>
      <c r="P964" t="str">
        <f>VLOOKUP(H964,клиенты!$A$2:$J$435,7,0)</f>
        <v>Таджикистан</v>
      </c>
    </row>
    <row r="965" spans="1:16" x14ac:dyDescent="0.2">
      <c r="A965">
        <v>964</v>
      </c>
      <c r="B965">
        <v>448</v>
      </c>
      <c r="C965">
        <v>484</v>
      </c>
      <c r="D965">
        <v>1</v>
      </c>
      <c r="E965">
        <v>484</v>
      </c>
      <c r="F965" s="27">
        <v>45301</v>
      </c>
      <c r="G965" t="s">
        <v>10</v>
      </c>
      <c r="H965">
        <v>404</v>
      </c>
      <c r="I965" t="str">
        <f>VLOOKUP(B965,товар!$A$1:$C$433,2,FALSE)</f>
        <v>Йогурт</v>
      </c>
      <c r="J965" s="20">
        <f t="shared" si="60"/>
        <v>263.25423728813558</v>
      </c>
      <c r="K965" s="21">
        <f t="shared" si="61"/>
        <v>0.83852691218130326</v>
      </c>
      <c r="L965" t="str">
        <f>VLOOKUP(B965,товар!$A$1:$C$433,3,FALSE)</f>
        <v>Ростагроэкспорт</v>
      </c>
      <c r="M965" s="27">
        <f>VLOOKUP(H965,клиенты!$A$1:$G$435,5,0)</f>
        <v>44913</v>
      </c>
      <c r="N965">
        <f t="shared" si="62"/>
        <v>388</v>
      </c>
      <c r="O965" s="30">
        <f t="shared" ca="1" si="63"/>
        <v>21</v>
      </c>
      <c r="P965" t="str">
        <f>VLOOKUP(H965,клиенты!$A$2:$J$435,7,0)</f>
        <v>Украина</v>
      </c>
    </row>
    <row r="966" spans="1:16" x14ac:dyDescent="0.2">
      <c r="A966">
        <v>965</v>
      </c>
      <c r="B966">
        <v>143</v>
      </c>
      <c r="C966">
        <v>200</v>
      </c>
      <c r="D966">
        <v>4</v>
      </c>
      <c r="E966">
        <v>800</v>
      </c>
      <c r="F966" s="27">
        <v>45306</v>
      </c>
      <c r="G966" t="s">
        <v>8</v>
      </c>
      <c r="H966">
        <v>379</v>
      </c>
      <c r="I966" t="str">
        <f>VLOOKUP(B966,товар!$A$1:$C$433,2,FALSE)</f>
        <v>Сахар</v>
      </c>
      <c r="J966" s="20">
        <f t="shared" si="60"/>
        <v>252.76271186440678</v>
      </c>
      <c r="K966" s="21">
        <f t="shared" si="61"/>
        <v>-0.20874404881646891</v>
      </c>
      <c r="L966" t="str">
        <f>VLOOKUP(B966,товар!$A$1:$C$433,3,FALSE)</f>
        <v>Агросахар</v>
      </c>
      <c r="M966" s="27">
        <f>VLOOKUP(H966,клиенты!$A$1:$G$435,5,0)</f>
        <v>44581</v>
      </c>
      <c r="N966">
        <f t="shared" si="62"/>
        <v>725</v>
      </c>
      <c r="O966" s="30">
        <f t="shared" ca="1" si="63"/>
        <v>32</v>
      </c>
      <c r="P966" t="str">
        <f>VLOOKUP(H966,клиенты!$A$2:$J$435,7,0)</f>
        <v>Таджикистан</v>
      </c>
    </row>
    <row r="967" spans="1:16" x14ac:dyDescent="0.2">
      <c r="A967">
        <v>966</v>
      </c>
      <c r="B967">
        <v>168</v>
      </c>
      <c r="C967">
        <v>206</v>
      </c>
      <c r="D967">
        <v>4</v>
      </c>
      <c r="E967">
        <v>824</v>
      </c>
      <c r="F967" s="27">
        <v>45243</v>
      </c>
      <c r="G967" t="s">
        <v>22</v>
      </c>
      <c r="H967">
        <v>136</v>
      </c>
      <c r="I967" t="str">
        <f>VLOOKUP(B967,товар!$A$1:$C$433,2,FALSE)</f>
        <v>Крупа</v>
      </c>
      <c r="J967" s="20">
        <f t="shared" si="60"/>
        <v>255.11627906976744</v>
      </c>
      <c r="K967" s="21">
        <f t="shared" si="61"/>
        <v>-0.1925250683682771</v>
      </c>
      <c r="L967" t="str">
        <f>VLOOKUP(B967,товар!$A$1:$C$433,3,FALSE)</f>
        <v>Ярмарка</v>
      </c>
      <c r="M967" s="27">
        <f>VLOOKUP(H967,клиенты!$A$1:$G$435,5,0)</f>
        <v>44860</v>
      </c>
      <c r="N967">
        <f t="shared" si="62"/>
        <v>383</v>
      </c>
      <c r="O967" s="30">
        <f t="shared" ca="1" si="63"/>
        <v>23</v>
      </c>
      <c r="P967" t="str">
        <f>VLOOKUP(H967,клиенты!$A$2:$J$435,7,0)</f>
        <v>Украина</v>
      </c>
    </row>
    <row r="968" spans="1:16" x14ac:dyDescent="0.2">
      <c r="A968">
        <v>967</v>
      </c>
      <c r="B968">
        <v>435</v>
      </c>
      <c r="C968">
        <v>116</v>
      </c>
      <c r="D968">
        <v>4</v>
      </c>
      <c r="E968">
        <v>464</v>
      </c>
      <c r="F968" s="27">
        <v>45037</v>
      </c>
      <c r="G968" t="s">
        <v>22</v>
      </c>
      <c r="H968">
        <v>20</v>
      </c>
      <c r="I968" t="str">
        <f>VLOOKUP(B968,товар!$A$1:$C$433,2,FALSE)</f>
        <v>Мясо</v>
      </c>
      <c r="J968" s="20">
        <f t="shared" si="60"/>
        <v>271.74545454545455</v>
      </c>
      <c r="K968" s="21">
        <f t="shared" si="61"/>
        <v>-0.57312993443061688</v>
      </c>
      <c r="L968" t="str">
        <f>VLOOKUP(B968,товар!$A$1:$C$433,3,FALSE)</f>
        <v>Снежана</v>
      </c>
      <c r="M968" s="27">
        <f>VLOOKUP(H968,клиенты!$A$1:$G$435,5,0)</f>
        <v>44691</v>
      </c>
      <c r="N968">
        <f t="shared" si="62"/>
        <v>346</v>
      </c>
      <c r="O968" s="30">
        <f t="shared" ca="1" si="63"/>
        <v>28</v>
      </c>
      <c r="P968" t="str">
        <f>VLOOKUP(H968,клиенты!$A$2:$J$435,7,0)</f>
        <v>Узбекистан</v>
      </c>
    </row>
    <row r="969" spans="1:16" x14ac:dyDescent="0.2">
      <c r="A969">
        <v>968</v>
      </c>
      <c r="B969">
        <v>375</v>
      </c>
      <c r="C969">
        <v>212</v>
      </c>
      <c r="D969">
        <v>3</v>
      </c>
      <c r="E969">
        <v>636</v>
      </c>
      <c r="F969" s="27">
        <v>45009</v>
      </c>
      <c r="G969" t="s">
        <v>27</v>
      </c>
      <c r="H969">
        <v>369</v>
      </c>
      <c r="I969" t="str">
        <f>VLOOKUP(B969,товар!$A$1:$C$433,2,FALSE)</f>
        <v>Макароны</v>
      </c>
      <c r="J969" s="20">
        <f t="shared" si="60"/>
        <v>265.47674418604652</v>
      </c>
      <c r="K969" s="21">
        <f t="shared" si="61"/>
        <v>-0.20143664316061494</v>
      </c>
      <c r="L969" t="str">
        <f>VLOOKUP(B969,товар!$A$1:$C$433,3,FALSE)</f>
        <v>Борилла</v>
      </c>
      <c r="M969" s="27">
        <f>VLOOKUP(H969,клиенты!$A$1:$G$435,5,0)</f>
        <v>44678</v>
      </c>
      <c r="N969">
        <f t="shared" si="62"/>
        <v>331</v>
      </c>
      <c r="O969" s="30">
        <f t="shared" ca="1" si="63"/>
        <v>29</v>
      </c>
      <c r="P969" t="str">
        <f>VLOOKUP(H969,клиенты!$A$2:$J$435,7,0)</f>
        <v>Россия</v>
      </c>
    </row>
    <row r="970" spans="1:16" x14ac:dyDescent="0.2">
      <c r="A970">
        <v>969</v>
      </c>
      <c r="B970">
        <v>416</v>
      </c>
      <c r="C970">
        <v>202</v>
      </c>
      <c r="D970">
        <v>4</v>
      </c>
      <c r="E970">
        <v>808</v>
      </c>
      <c r="F970" s="27">
        <v>45285</v>
      </c>
      <c r="G970" t="s">
        <v>11</v>
      </c>
      <c r="H970">
        <v>499</v>
      </c>
      <c r="I970" t="str">
        <f>VLOOKUP(B970,товар!$A$1:$C$433,2,FALSE)</f>
        <v>Рыба</v>
      </c>
      <c r="J970" s="20">
        <f t="shared" si="60"/>
        <v>258.5128205128205</v>
      </c>
      <c r="K970" s="21">
        <f t="shared" si="61"/>
        <v>-0.21860741916286441</v>
      </c>
      <c r="L970" t="str">
        <f>VLOOKUP(B970,товар!$A$1:$C$433,3,FALSE)</f>
        <v>Меридиан</v>
      </c>
      <c r="M970" s="27">
        <f>VLOOKUP(H970,клиенты!$A$1:$G$435,5,0)</f>
        <v>44798</v>
      </c>
      <c r="N970">
        <f t="shared" si="62"/>
        <v>487</v>
      </c>
      <c r="O970" s="30">
        <f t="shared" ca="1" si="63"/>
        <v>25</v>
      </c>
      <c r="P970" t="str">
        <f>VLOOKUP(H970,клиенты!$A$2:$J$435,7,0)</f>
        <v>Беларусь</v>
      </c>
    </row>
    <row r="971" spans="1:16" x14ac:dyDescent="0.2">
      <c r="A971">
        <v>970</v>
      </c>
      <c r="B971">
        <v>25</v>
      </c>
      <c r="C971">
        <v>332</v>
      </c>
      <c r="D971">
        <v>3</v>
      </c>
      <c r="E971">
        <v>996</v>
      </c>
      <c r="F971" s="27">
        <v>45164</v>
      </c>
      <c r="G971" t="s">
        <v>17</v>
      </c>
      <c r="H971">
        <v>153</v>
      </c>
      <c r="I971" t="str">
        <f>VLOOKUP(B971,товар!$A$1:$C$433,2,FALSE)</f>
        <v>Чипсы</v>
      </c>
      <c r="J971" s="20">
        <f t="shared" si="60"/>
        <v>273.72549019607845</v>
      </c>
      <c r="K971" s="21">
        <f t="shared" si="61"/>
        <v>0.21289398280802274</v>
      </c>
      <c r="L971" t="str">
        <f>VLOOKUP(B971,товар!$A$1:$C$433,3,FALSE)</f>
        <v>Русская картошка</v>
      </c>
      <c r="M971" s="27">
        <f>VLOOKUP(H971,клиенты!$A$1:$G$435,5,0)</f>
        <v>44802</v>
      </c>
      <c r="N971">
        <f t="shared" si="62"/>
        <v>362</v>
      </c>
      <c r="O971" s="30">
        <f t="shared" ca="1" si="63"/>
        <v>25</v>
      </c>
      <c r="P971" t="str">
        <f>VLOOKUP(H971,клиенты!$A$2:$J$435,7,0)</f>
        <v>Россия</v>
      </c>
    </row>
    <row r="972" spans="1:16" x14ac:dyDescent="0.2">
      <c r="A972">
        <v>971</v>
      </c>
      <c r="B972">
        <v>236</v>
      </c>
      <c r="C972">
        <v>420</v>
      </c>
      <c r="D972">
        <v>5</v>
      </c>
      <c r="E972">
        <v>2100</v>
      </c>
      <c r="F972" s="27">
        <v>45260</v>
      </c>
      <c r="G972" t="s">
        <v>18</v>
      </c>
      <c r="H972">
        <v>34</v>
      </c>
      <c r="I972" t="str">
        <f>VLOOKUP(B972,товар!$A$1:$C$433,2,FALSE)</f>
        <v>Печенье</v>
      </c>
      <c r="J972" s="20">
        <f t="shared" si="60"/>
        <v>283.468085106383</v>
      </c>
      <c r="K972" s="21">
        <f t="shared" si="61"/>
        <v>0.48164827741499661</v>
      </c>
      <c r="L972" t="str">
        <f>VLOOKUP(B972,товар!$A$1:$C$433,3,FALSE)</f>
        <v>Посиделкино</v>
      </c>
      <c r="M972" s="27">
        <f>VLOOKUP(H972,клиенты!$A$1:$G$435,5,0)</f>
        <v>44654</v>
      </c>
      <c r="N972">
        <f t="shared" si="62"/>
        <v>606</v>
      </c>
      <c r="O972" s="30">
        <f t="shared" ca="1" si="63"/>
        <v>30</v>
      </c>
      <c r="P972" t="str">
        <f>VLOOKUP(H972,клиенты!$A$2:$J$435,7,0)</f>
        <v>Таджикистан</v>
      </c>
    </row>
    <row r="973" spans="1:16" x14ac:dyDescent="0.2">
      <c r="A973">
        <v>972</v>
      </c>
      <c r="B973">
        <v>418</v>
      </c>
      <c r="C973">
        <v>139</v>
      </c>
      <c r="D973">
        <v>2</v>
      </c>
      <c r="E973">
        <v>278</v>
      </c>
      <c r="F973" s="27">
        <v>45395</v>
      </c>
      <c r="G973" t="s">
        <v>25</v>
      </c>
      <c r="H973">
        <v>337</v>
      </c>
      <c r="I973" t="str">
        <f>VLOOKUP(B973,товар!$A$1:$C$433,2,FALSE)</f>
        <v>Фрукты</v>
      </c>
      <c r="J973" s="20">
        <f t="shared" si="60"/>
        <v>274.16279069767444</v>
      </c>
      <c r="K973" s="21">
        <f t="shared" si="61"/>
        <v>-0.49300195097124444</v>
      </c>
      <c r="L973" t="str">
        <f>VLOOKUP(B973,товар!$A$1:$C$433,3,FALSE)</f>
        <v>Green Garden</v>
      </c>
      <c r="M973" s="27">
        <f>VLOOKUP(H973,клиенты!$A$1:$G$435,5,0)</f>
        <v>44875</v>
      </c>
      <c r="N973">
        <f t="shared" si="62"/>
        <v>520</v>
      </c>
      <c r="O973" s="30">
        <f t="shared" ca="1" si="63"/>
        <v>22</v>
      </c>
      <c r="P973" t="str">
        <f>VLOOKUP(H973,клиенты!$A$2:$J$435,7,0)</f>
        <v>Россия</v>
      </c>
    </row>
    <row r="974" spans="1:16" x14ac:dyDescent="0.2">
      <c r="A974">
        <v>973</v>
      </c>
      <c r="B974">
        <v>141</v>
      </c>
      <c r="C974">
        <v>112</v>
      </c>
      <c r="D974">
        <v>4</v>
      </c>
      <c r="E974">
        <v>448</v>
      </c>
      <c r="F974" s="27">
        <v>45032</v>
      </c>
      <c r="G974" t="s">
        <v>21</v>
      </c>
      <c r="H974">
        <v>200</v>
      </c>
      <c r="I974" t="str">
        <f>VLOOKUP(B974,товар!$A$1:$C$433,2,FALSE)</f>
        <v>Фрукты</v>
      </c>
      <c r="J974" s="20">
        <f t="shared" si="60"/>
        <v>274.16279069767444</v>
      </c>
      <c r="K974" s="21">
        <f t="shared" si="61"/>
        <v>-0.59148358639409615</v>
      </c>
      <c r="L974" t="str">
        <f>VLOOKUP(B974,товар!$A$1:$C$433,3,FALSE)</f>
        <v>Фруктовый Рай</v>
      </c>
      <c r="M974" s="27">
        <f>VLOOKUP(H974,клиенты!$A$1:$G$435,5,0)</f>
        <v>44783</v>
      </c>
      <c r="N974">
        <f t="shared" si="62"/>
        <v>249</v>
      </c>
      <c r="O974" s="30">
        <f t="shared" ca="1" si="63"/>
        <v>25</v>
      </c>
      <c r="P974" t="str">
        <f>VLOOKUP(H974,клиенты!$A$2:$J$435,7,0)</f>
        <v>Узбекистан</v>
      </c>
    </row>
    <row r="975" spans="1:16" x14ac:dyDescent="0.2">
      <c r="A975">
        <v>974</v>
      </c>
      <c r="B975">
        <v>294</v>
      </c>
      <c r="C975">
        <v>485</v>
      </c>
      <c r="D975">
        <v>3</v>
      </c>
      <c r="E975">
        <v>1455</v>
      </c>
      <c r="F975" s="27">
        <v>45330</v>
      </c>
      <c r="G975" t="s">
        <v>26</v>
      </c>
      <c r="H975">
        <v>8</v>
      </c>
      <c r="I975" t="str">
        <f>VLOOKUP(B975,товар!$A$1:$C$433,2,FALSE)</f>
        <v>Сок</v>
      </c>
      <c r="J975" s="20">
        <f t="shared" si="60"/>
        <v>268.60344827586209</v>
      </c>
      <c r="K975" s="21">
        <f t="shared" si="61"/>
        <v>0.80563579177097355</v>
      </c>
      <c r="L975" t="str">
        <f>VLOOKUP(B975,товар!$A$1:$C$433,3,FALSE)</f>
        <v>Фруктовый сад</v>
      </c>
      <c r="M975" s="27">
        <f>VLOOKUP(H975,клиенты!$A$1:$G$435,5,0)</f>
        <v>44883</v>
      </c>
      <c r="N975">
        <f t="shared" si="62"/>
        <v>447</v>
      </c>
      <c r="O975" s="30">
        <f t="shared" ca="1" si="63"/>
        <v>22</v>
      </c>
      <c r="P975" t="str">
        <f>VLOOKUP(H975,клиенты!$A$2:$J$435,7,0)</f>
        <v>Беларусь</v>
      </c>
    </row>
    <row r="976" spans="1:16" x14ac:dyDescent="0.2">
      <c r="A976">
        <v>975</v>
      </c>
      <c r="B976">
        <v>497</v>
      </c>
      <c r="C976">
        <v>120</v>
      </c>
      <c r="D976">
        <v>1</v>
      </c>
      <c r="E976">
        <v>120</v>
      </c>
      <c r="F976" s="27">
        <v>45284</v>
      </c>
      <c r="G976" t="s">
        <v>22</v>
      </c>
      <c r="H976">
        <v>280</v>
      </c>
      <c r="I976" t="str">
        <f>VLOOKUP(B976,товар!$A$1:$C$433,2,FALSE)</f>
        <v>Конфеты</v>
      </c>
      <c r="J976" s="20">
        <f t="shared" si="60"/>
        <v>267.85483870967744</v>
      </c>
      <c r="K976" s="21">
        <f t="shared" si="61"/>
        <v>-0.5519961462034082</v>
      </c>
      <c r="L976" t="str">
        <f>VLOOKUP(B976,товар!$A$1:$C$433,3,FALSE)</f>
        <v>Бабаевский</v>
      </c>
      <c r="M976" s="27">
        <f>VLOOKUP(H976,клиенты!$A$1:$G$435,5,0)</f>
        <v>44563</v>
      </c>
      <c r="N976">
        <f t="shared" si="62"/>
        <v>721</v>
      </c>
      <c r="O976" s="30">
        <f t="shared" ca="1" si="63"/>
        <v>33</v>
      </c>
      <c r="P976" t="str">
        <f>VLOOKUP(H976,клиенты!$A$2:$J$435,7,0)</f>
        <v>Россия</v>
      </c>
    </row>
    <row r="977" spans="1:16" x14ac:dyDescent="0.2">
      <c r="A977">
        <v>976</v>
      </c>
      <c r="B977">
        <v>359</v>
      </c>
      <c r="C977">
        <v>359</v>
      </c>
      <c r="D977">
        <v>4</v>
      </c>
      <c r="E977">
        <v>1436</v>
      </c>
      <c r="F977" s="27">
        <v>45382</v>
      </c>
      <c r="G977" t="s">
        <v>13</v>
      </c>
      <c r="H977">
        <v>94</v>
      </c>
      <c r="I977" t="str">
        <f>VLOOKUP(B977,товар!$A$1:$C$433,2,FALSE)</f>
        <v>Мясо</v>
      </c>
      <c r="J977" s="20">
        <f t="shared" si="60"/>
        <v>271.74545454545455</v>
      </c>
      <c r="K977" s="21">
        <f t="shared" si="61"/>
        <v>0.32108925465007365</v>
      </c>
      <c r="L977" t="str">
        <f>VLOOKUP(B977,товар!$A$1:$C$433,3,FALSE)</f>
        <v>Мираторг</v>
      </c>
      <c r="M977" s="27">
        <f>VLOOKUP(H977,клиенты!$A$1:$G$435,5,0)</f>
        <v>44723</v>
      </c>
      <c r="N977">
        <f t="shared" si="62"/>
        <v>659</v>
      </c>
      <c r="O977" s="30">
        <f t="shared" ca="1" si="63"/>
        <v>27</v>
      </c>
      <c r="P977" t="str">
        <f>VLOOKUP(H977,клиенты!$A$2:$J$435,7,0)</f>
        <v>Украина</v>
      </c>
    </row>
    <row r="978" spans="1:16" x14ac:dyDescent="0.2">
      <c r="A978">
        <v>977</v>
      </c>
      <c r="B978">
        <v>175</v>
      </c>
      <c r="C978">
        <v>198</v>
      </c>
      <c r="D978">
        <v>3</v>
      </c>
      <c r="E978">
        <v>594</v>
      </c>
      <c r="F978" s="27">
        <v>45145</v>
      </c>
      <c r="G978" t="s">
        <v>11</v>
      </c>
      <c r="H978">
        <v>331</v>
      </c>
      <c r="I978" t="str">
        <f>VLOOKUP(B978,товар!$A$1:$C$433,2,FALSE)</f>
        <v>Овощи</v>
      </c>
      <c r="J978" s="20">
        <f t="shared" si="60"/>
        <v>250.48780487804879</v>
      </c>
      <c r="K978" s="21">
        <f t="shared" si="61"/>
        <v>-0.2095423563777995</v>
      </c>
      <c r="L978" t="str">
        <f>VLOOKUP(B978,товар!$A$1:$C$433,3,FALSE)</f>
        <v>Семко</v>
      </c>
      <c r="M978" s="27">
        <f>VLOOKUP(H978,клиенты!$A$1:$G$435,5,0)</f>
        <v>44813</v>
      </c>
      <c r="N978">
        <f t="shared" si="62"/>
        <v>332</v>
      </c>
      <c r="O978" s="30">
        <f t="shared" ca="1" si="63"/>
        <v>24</v>
      </c>
      <c r="P978" t="str">
        <f>VLOOKUP(H978,клиенты!$A$2:$J$435,7,0)</f>
        <v>Узбекистан</v>
      </c>
    </row>
    <row r="979" spans="1:16" x14ac:dyDescent="0.2">
      <c r="A979">
        <v>978</v>
      </c>
      <c r="B979">
        <v>236</v>
      </c>
      <c r="C979">
        <v>363</v>
      </c>
      <c r="D979">
        <v>4</v>
      </c>
      <c r="E979">
        <v>1452</v>
      </c>
      <c r="F979" s="27">
        <v>45168</v>
      </c>
      <c r="G979" t="s">
        <v>9</v>
      </c>
      <c r="H979">
        <v>405</v>
      </c>
      <c r="I979" t="str">
        <f>VLOOKUP(B979,товар!$A$1:$C$433,2,FALSE)</f>
        <v>Печенье</v>
      </c>
      <c r="J979" s="20">
        <f t="shared" si="60"/>
        <v>283.468085106383</v>
      </c>
      <c r="K979" s="21">
        <f t="shared" si="61"/>
        <v>0.28056743976581844</v>
      </c>
      <c r="L979" t="str">
        <f>VLOOKUP(B979,товар!$A$1:$C$433,3,FALSE)</f>
        <v>Посиделкино</v>
      </c>
      <c r="M979" s="27">
        <f>VLOOKUP(H979,клиенты!$A$1:$G$435,5,0)</f>
        <v>44798</v>
      </c>
      <c r="N979">
        <f t="shared" si="62"/>
        <v>370</v>
      </c>
      <c r="O979" s="30">
        <f t="shared" ca="1" si="63"/>
        <v>25</v>
      </c>
      <c r="P979" t="str">
        <f>VLOOKUP(H979,клиенты!$A$2:$J$435,7,0)</f>
        <v>Украина</v>
      </c>
    </row>
    <row r="980" spans="1:16" x14ac:dyDescent="0.2">
      <c r="A980">
        <v>979</v>
      </c>
      <c r="B980">
        <v>195</v>
      </c>
      <c r="C980">
        <v>103</v>
      </c>
      <c r="D980">
        <v>1</v>
      </c>
      <c r="E980">
        <v>103</v>
      </c>
      <c r="F980" s="27">
        <v>44997</v>
      </c>
      <c r="G980" t="s">
        <v>15</v>
      </c>
      <c r="H980">
        <v>42</v>
      </c>
      <c r="I980" t="str">
        <f>VLOOKUP(B980,товар!$A$1:$C$433,2,FALSE)</f>
        <v>Хлеб</v>
      </c>
      <c r="J980" s="20">
        <f t="shared" si="60"/>
        <v>300.31818181818181</v>
      </c>
      <c r="K980" s="21">
        <f t="shared" si="61"/>
        <v>-0.65703042227940056</v>
      </c>
      <c r="L980" t="str">
        <f>VLOOKUP(B980,товар!$A$1:$C$433,3,FALSE)</f>
        <v>Каравай</v>
      </c>
      <c r="M980" s="27">
        <f>VLOOKUP(H980,клиенты!$A$1:$G$435,5,0)</f>
        <v>44783</v>
      </c>
      <c r="N980">
        <f t="shared" si="62"/>
        <v>214</v>
      </c>
      <c r="O980" s="30">
        <f t="shared" ca="1" si="63"/>
        <v>25</v>
      </c>
      <c r="P980" t="str">
        <f>VLOOKUP(H980,клиенты!$A$2:$J$435,7,0)</f>
        <v>Таджикистан</v>
      </c>
    </row>
    <row r="981" spans="1:16" x14ac:dyDescent="0.2">
      <c r="A981">
        <v>980</v>
      </c>
      <c r="B981">
        <v>364</v>
      </c>
      <c r="C981">
        <v>401</v>
      </c>
      <c r="D981">
        <v>2</v>
      </c>
      <c r="E981">
        <v>802</v>
      </c>
      <c r="F981" s="27">
        <v>45081</v>
      </c>
      <c r="G981" t="s">
        <v>25</v>
      </c>
      <c r="H981">
        <v>271</v>
      </c>
      <c r="I981" t="str">
        <f>VLOOKUP(B981,товар!$A$1:$C$433,2,FALSE)</f>
        <v>Сахар</v>
      </c>
      <c r="J981" s="20">
        <f t="shared" si="60"/>
        <v>252.76271186440678</v>
      </c>
      <c r="K981" s="21">
        <f t="shared" si="61"/>
        <v>0.58646818212298002</v>
      </c>
      <c r="L981" t="str">
        <f>VLOOKUP(B981,товар!$A$1:$C$433,3,FALSE)</f>
        <v>Русский сахар</v>
      </c>
      <c r="M981" s="27">
        <f>VLOOKUP(H981,клиенты!$A$1:$G$435,5,0)</f>
        <v>44892</v>
      </c>
      <c r="N981">
        <f t="shared" si="62"/>
        <v>189</v>
      </c>
      <c r="O981" s="30">
        <f t="shared" ca="1" si="63"/>
        <v>22</v>
      </c>
      <c r="P981" t="str">
        <f>VLOOKUP(H981,клиенты!$A$2:$J$435,7,0)</f>
        <v>Беларусь</v>
      </c>
    </row>
    <row r="982" spans="1:16" x14ac:dyDescent="0.2">
      <c r="A982">
        <v>981</v>
      </c>
      <c r="B982">
        <v>347</v>
      </c>
      <c r="C982">
        <v>139</v>
      </c>
      <c r="D982">
        <v>1</v>
      </c>
      <c r="E982">
        <v>139</v>
      </c>
      <c r="F982" s="27">
        <v>45318</v>
      </c>
      <c r="G982" t="s">
        <v>21</v>
      </c>
      <c r="H982">
        <v>56</v>
      </c>
      <c r="I982" t="str">
        <f>VLOOKUP(B982,товар!$A$1:$C$433,2,FALSE)</f>
        <v>Макароны</v>
      </c>
      <c r="J982" s="20">
        <f t="shared" si="60"/>
        <v>265.47674418604652</v>
      </c>
      <c r="K982" s="21">
        <f t="shared" si="61"/>
        <v>-0.47641364811002584</v>
      </c>
      <c r="L982" t="str">
        <f>VLOOKUP(B982,товар!$A$1:$C$433,3,FALSE)</f>
        <v>Паста Зара</v>
      </c>
      <c r="M982" s="27">
        <f>VLOOKUP(H982,клиенты!$A$1:$G$435,5,0)</f>
        <v>44662</v>
      </c>
      <c r="N982">
        <f t="shared" si="62"/>
        <v>656</v>
      </c>
      <c r="O982" s="30">
        <f t="shared" ca="1" si="63"/>
        <v>29</v>
      </c>
      <c r="P982" t="str">
        <f>VLOOKUP(H982,клиенты!$A$2:$J$435,7,0)</f>
        <v>Таджикистан</v>
      </c>
    </row>
    <row r="983" spans="1:16" x14ac:dyDescent="0.2">
      <c r="A983">
        <v>982</v>
      </c>
      <c r="B983">
        <v>149</v>
      </c>
      <c r="C983">
        <v>468</v>
      </c>
      <c r="D983">
        <v>1</v>
      </c>
      <c r="E983">
        <v>468</v>
      </c>
      <c r="F983" s="27">
        <v>45377</v>
      </c>
      <c r="G983" t="s">
        <v>10</v>
      </c>
      <c r="H983">
        <v>427</v>
      </c>
      <c r="I983" t="str">
        <f>VLOOKUP(B983,товар!$A$1:$C$433,2,FALSE)</f>
        <v>Конфеты</v>
      </c>
      <c r="J983" s="20">
        <f t="shared" si="60"/>
        <v>267.85483870967744</v>
      </c>
      <c r="K983" s="21">
        <f t="shared" si="61"/>
        <v>0.74721502980670795</v>
      </c>
      <c r="L983" t="str">
        <f>VLOOKUP(B983,товар!$A$1:$C$433,3,FALSE)</f>
        <v>Бабаевский</v>
      </c>
      <c r="M983" s="27">
        <f>VLOOKUP(H983,клиенты!$A$1:$G$435,5,0)</f>
        <v>44834</v>
      </c>
      <c r="N983">
        <f t="shared" si="62"/>
        <v>543</v>
      </c>
      <c r="O983" s="30">
        <f t="shared" ca="1" si="63"/>
        <v>24</v>
      </c>
      <c r="P983" t="str">
        <f>VLOOKUP(H983,клиенты!$A$2:$J$435,7,0)</f>
        <v>Россия</v>
      </c>
    </row>
    <row r="984" spans="1:16" x14ac:dyDescent="0.2">
      <c r="A984">
        <v>983</v>
      </c>
      <c r="B984">
        <v>384</v>
      </c>
      <c r="C984">
        <v>100</v>
      </c>
      <c r="D984">
        <v>4</v>
      </c>
      <c r="E984">
        <v>400</v>
      </c>
      <c r="F984" s="27">
        <v>45318</v>
      </c>
      <c r="G984" t="s">
        <v>11</v>
      </c>
      <c r="H984">
        <v>323</v>
      </c>
      <c r="I984" t="str">
        <f>VLOOKUP(B984,товар!$A$1:$C$433,2,FALSE)</f>
        <v>Сахар</v>
      </c>
      <c r="J984" s="20">
        <f t="shared" si="60"/>
        <v>252.76271186440678</v>
      </c>
      <c r="K984" s="21">
        <f t="shared" si="61"/>
        <v>-0.60437202440823445</v>
      </c>
      <c r="L984" t="str">
        <f>VLOOKUP(B984,товар!$A$1:$C$433,3,FALSE)</f>
        <v>Сладов</v>
      </c>
      <c r="M984" s="27">
        <f>VLOOKUP(H984,клиенты!$A$1:$G$435,5,0)</f>
        <v>44821</v>
      </c>
      <c r="N984">
        <f t="shared" si="62"/>
        <v>497</v>
      </c>
      <c r="O984" s="30">
        <f t="shared" ca="1" si="63"/>
        <v>24</v>
      </c>
      <c r="P984" t="str">
        <f>VLOOKUP(H984,клиенты!$A$2:$J$435,7,0)</f>
        <v>Таджикистан</v>
      </c>
    </row>
    <row r="985" spans="1:16" x14ac:dyDescent="0.2">
      <c r="A985">
        <v>984</v>
      </c>
      <c r="B985">
        <v>404</v>
      </c>
      <c r="C985">
        <v>304</v>
      </c>
      <c r="D985">
        <v>5</v>
      </c>
      <c r="E985">
        <v>1520</v>
      </c>
      <c r="F985" s="27">
        <v>45288</v>
      </c>
      <c r="G985" t="s">
        <v>11</v>
      </c>
      <c r="H985">
        <v>17</v>
      </c>
      <c r="I985" t="str">
        <f>VLOOKUP(B985,товар!$A$1:$C$433,2,FALSE)</f>
        <v>Йогурт</v>
      </c>
      <c r="J985" s="20">
        <f t="shared" si="60"/>
        <v>263.25423728813558</v>
      </c>
      <c r="K985" s="21">
        <f t="shared" si="61"/>
        <v>0.15477723409734745</v>
      </c>
      <c r="L985" t="str">
        <f>VLOOKUP(B985,товар!$A$1:$C$433,3,FALSE)</f>
        <v>Ростагроэкспорт</v>
      </c>
      <c r="M985" s="27">
        <f>VLOOKUP(H985,клиенты!$A$1:$G$435,5,0)</f>
        <v>44877</v>
      </c>
      <c r="N985">
        <f t="shared" si="62"/>
        <v>411</v>
      </c>
      <c r="O985" s="30">
        <f t="shared" ca="1" si="63"/>
        <v>22</v>
      </c>
      <c r="P985" t="str">
        <f>VLOOKUP(H985,клиенты!$A$2:$J$435,7,0)</f>
        <v>Таджикистан</v>
      </c>
    </row>
    <row r="986" spans="1:16" x14ac:dyDescent="0.2">
      <c r="A986">
        <v>985</v>
      </c>
      <c r="B986">
        <v>469</v>
      </c>
      <c r="C986">
        <v>357</v>
      </c>
      <c r="D986">
        <v>4</v>
      </c>
      <c r="E986">
        <v>1428</v>
      </c>
      <c r="F986" s="27">
        <v>45377</v>
      </c>
      <c r="G986" t="s">
        <v>24</v>
      </c>
      <c r="H986">
        <v>165</v>
      </c>
      <c r="I986" t="str">
        <f>VLOOKUP(B986,товар!$A$1:$C$433,2,FALSE)</f>
        <v>Сахар</v>
      </c>
      <c r="J986" s="20">
        <f t="shared" si="60"/>
        <v>252.76271186440678</v>
      </c>
      <c r="K986" s="21">
        <f t="shared" si="61"/>
        <v>0.41239187286260304</v>
      </c>
      <c r="L986" t="str">
        <f>VLOOKUP(B986,товар!$A$1:$C$433,3,FALSE)</f>
        <v>Сладов</v>
      </c>
      <c r="M986" s="27">
        <f>VLOOKUP(H986,клиенты!$A$1:$G$435,5,0)</f>
        <v>44599</v>
      </c>
      <c r="N986">
        <f t="shared" si="62"/>
        <v>778</v>
      </c>
      <c r="O986" s="30">
        <f t="shared" ca="1" si="63"/>
        <v>31</v>
      </c>
      <c r="P986" t="str">
        <f>VLOOKUP(H986,клиенты!$A$2:$J$435,7,0)</f>
        <v>Таджикистан</v>
      </c>
    </row>
    <row r="987" spans="1:16" x14ac:dyDescent="0.2">
      <c r="A987">
        <v>986</v>
      </c>
      <c r="B987">
        <v>134</v>
      </c>
      <c r="C987">
        <v>89</v>
      </c>
      <c r="D987">
        <v>5</v>
      </c>
      <c r="E987">
        <v>445</v>
      </c>
      <c r="F987" s="27">
        <v>44983</v>
      </c>
      <c r="G987" t="s">
        <v>27</v>
      </c>
      <c r="H987">
        <v>403</v>
      </c>
      <c r="I987" t="str">
        <f>VLOOKUP(B987,товар!$A$1:$C$433,2,FALSE)</f>
        <v>Рыба</v>
      </c>
      <c r="J987" s="20">
        <f t="shared" si="60"/>
        <v>258.5128205128205</v>
      </c>
      <c r="K987" s="21">
        <f t="shared" si="61"/>
        <v>-0.65572307081928183</v>
      </c>
      <c r="L987" t="str">
        <f>VLOOKUP(B987,товар!$A$1:$C$433,3,FALSE)</f>
        <v>Меридиан</v>
      </c>
      <c r="M987" s="27">
        <f>VLOOKUP(H987,клиенты!$A$1:$G$435,5,0)</f>
        <v>44594</v>
      </c>
      <c r="N987">
        <f t="shared" si="62"/>
        <v>389</v>
      </c>
      <c r="O987" s="30">
        <f t="shared" ca="1" si="63"/>
        <v>32</v>
      </c>
      <c r="P987" t="str">
        <f>VLOOKUP(H987,клиенты!$A$2:$J$435,7,0)</f>
        <v>Россия</v>
      </c>
    </row>
    <row r="988" spans="1:16" x14ac:dyDescent="0.2">
      <c r="A988">
        <v>987</v>
      </c>
      <c r="B988">
        <v>361</v>
      </c>
      <c r="C988">
        <v>283</v>
      </c>
      <c r="D988">
        <v>5</v>
      </c>
      <c r="E988">
        <v>1415</v>
      </c>
      <c r="F988" s="27">
        <v>45133</v>
      </c>
      <c r="G988" t="s">
        <v>8</v>
      </c>
      <c r="H988">
        <v>274</v>
      </c>
      <c r="I988" t="str">
        <f>VLOOKUP(B988,товар!$A$1:$C$433,2,FALSE)</f>
        <v>Мясо</v>
      </c>
      <c r="J988" s="20">
        <f t="shared" si="60"/>
        <v>271.74545454545455</v>
      </c>
      <c r="K988" s="21">
        <f t="shared" si="61"/>
        <v>4.141576341496056E-2</v>
      </c>
      <c r="L988" t="str">
        <f>VLOOKUP(B988,товар!$A$1:$C$433,3,FALSE)</f>
        <v>Сава</v>
      </c>
      <c r="M988" s="27">
        <f>VLOOKUP(H988,клиенты!$A$1:$G$435,5,0)</f>
        <v>44607</v>
      </c>
      <c r="N988">
        <f t="shared" si="62"/>
        <v>526</v>
      </c>
      <c r="O988" s="30">
        <f t="shared" ca="1" si="63"/>
        <v>31</v>
      </c>
      <c r="P988" t="str">
        <f>VLOOKUP(H988,клиенты!$A$2:$J$435,7,0)</f>
        <v>Россия</v>
      </c>
    </row>
    <row r="989" spans="1:16" x14ac:dyDescent="0.2">
      <c r="A989">
        <v>988</v>
      </c>
      <c r="B989">
        <v>110</v>
      </c>
      <c r="C989">
        <v>280</v>
      </c>
      <c r="D989">
        <v>3</v>
      </c>
      <c r="E989">
        <v>840</v>
      </c>
      <c r="F989" s="27">
        <v>45121</v>
      </c>
      <c r="G989" t="s">
        <v>17</v>
      </c>
      <c r="H989">
        <v>61</v>
      </c>
      <c r="I989" t="str">
        <f>VLOOKUP(B989,товар!$A$1:$C$433,2,FALSE)</f>
        <v>Макароны</v>
      </c>
      <c r="J989" s="20">
        <f t="shared" si="60"/>
        <v>265.47674418604652</v>
      </c>
      <c r="K989" s="21">
        <f t="shared" si="61"/>
        <v>5.4706320353904658E-2</v>
      </c>
      <c r="L989" t="str">
        <f>VLOOKUP(B989,товар!$A$1:$C$433,3,FALSE)</f>
        <v>Паста Зара</v>
      </c>
      <c r="M989" s="27">
        <f>VLOOKUP(H989,клиенты!$A$1:$G$435,5,0)</f>
        <v>44769</v>
      </c>
      <c r="N989">
        <f t="shared" si="62"/>
        <v>352</v>
      </c>
      <c r="O989" s="30">
        <f t="shared" ca="1" si="63"/>
        <v>26</v>
      </c>
      <c r="P989" t="str">
        <f>VLOOKUP(H989,клиенты!$A$2:$J$435,7,0)</f>
        <v>Таджикистан</v>
      </c>
    </row>
    <row r="990" spans="1:16" x14ac:dyDescent="0.2">
      <c r="A990">
        <v>989</v>
      </c>
      <c r="B990">
        <v>280</v>
      </c>
      <c r="C990">
        <v>459</v>
      </c>
      <c r="D990">
        <v>4</v>
      </c>
      <c r="E990">
        <v>1836</v>
      </c>
      <c r="F990" s="27">
        <v>45273</v>
      </c>
      <c r="G990" t="s">
        <v>19</v>
      </c>
      <c r="H990">
        <v>262</v>
      </c>
      <c r="I990" t="str">
        <f>VLOOKUP(B990,товар!$A$1:$C$433,2,FALSE)</f>
        <v>Сыр</v>
      </c>
      <c r="J990" s="20">
        <f t="shared" si="60"/>
        <v>262.63492063492066</v>
      </c>
      <c r="K990" s="21">
        <f t="shared" si="61"/>
        <v>0.74767315363229758</v>
      </c>
      <c r="L990" t="str">
        <f>VLOOKUP(B990,товар!$A$1:$C$433,3,FALSE)</f>
        <v>President</v>
      </c>
      <c r="M990" s="27">
        <f>VLOOKUP(H990,клиенты!$A$1:$G$435,5,0)</f>
        <v>44778</v>
      </c>
      <c r="N990">
        <f t="shared" si="62"/>
        <v>495</v>
      </c>
      <c r="O990" s="30">
        <f t="shared" ca="1" si="63"/>
        <v>26</v>
      </c>
      <c r="P990" t="str">
        <f>VLOOKUP(H990,клиенты!$A$2:$J$435,7,0)</f>
        <v>Таджикистан</v>
      </c>
    </row>
    <row r="991" spans="1:16" x14ac:dyDescent="0.2">
      <c r="A991">
        <v>990</v>
      </c>
      <c r="B991">
        <v>43</v>
      </c>
      <c r="C991">
        <v>244</v>
      </c>
      <c r="D991">
        <v>4</v>
      </c>
      <c r="E991">
        <v>976</v>
      </c>
      <c r="F991" s="27">
        <v>45392</v>
      </c>
      <c r="G991" t="s">
        <v>22</v>
      </c>
      <c r="H991">
        <v>323</v>
      </c>
      <c r="I991" t="str">
        <f>VLOOKUP(B991,товар!$A$1:$C$433,2,FALSE)</f>
        <v>Печенье</v>
      </c>
      <c r="J991" s="20">
        <f t="shared" si="60"/>
        <v>283.468085106383</v>
      </c>
      <c r="K991" s="21">
        <f t="shared" si="61"/>
        <v>-0.13923290550176393</v>
      </c>
      <c r="L991" t="str">
        <f>VLOOKUP(B991,товар!$A$1:$C$433,3,FALSE)</f>
        <v>КДВ</v>
      </c>
      <c r="M991" s="27">
        <f>VLOOKUP(H991,клиенты!$A$1:$G$435,5,0)</f>
        <v>44821</v>
      </c>
      <c r="N991">
        <f t="shared" si="62"/>
        <v>571</v>
      </c>
      <c r="O991" s="30">
        <f t="shared" ca="1" si="63"/>
        <v>24</v>
      </c>
      <c r="P991" t="str">
        <f>VLOOKUP(H991,клиенты!$A$2:$J$435,7,0)</f>
        <v>Таджикистан</v>
      </c>
    </row>
    <row r="992" spans="1:16" x14ac:dyDescent="0.2">
      <c r="A992">
        <v>991</v>
      </c>
      <c r="B992">
        <v>434</v>
      </c>
      <c r="C992">
        <v>299</v>
      </c>
      <c r="D992">
        <v>2</v>
      </c>
      <c r="E992">
        <v>598</v>
      </c>
      <c r="F992" s="27">
        <v>45144</v>
      </c>
      <c r="G992" t="s">
        <v>23</v>
      </c>
      <c r="H992">
        <v>481</v>
      </c>
      <c r="I992" t="str">
        <f>VLOOKUP(B992,товар!$A$1:$C$433,2,FALSE)</f>
        <v>Сыр</v>
      </c>
      <c r="J992" s="20">
        <f t="shared" si="60"/>
        <v>262.63492063492066</v>
      </c>
      <c r="K992" s="21">
        <f t="shared" si="61"/>
        <v>0.13846246827027664</v>
      </c>
      <c r="L992" t="str">
        <f>VLOOKUP(B992,товар!$A$1:$C$433,3,FALSE)</f>
        <v>Сырная долина</v>
      </c>
      <c r="M992" s="27">
        <f>VLOOKUP(H992,клиенты!$A$1:$G$435,5,0)</f>
        <v>44756</v>
      </c>
      <c r="N992">
        <f t="shared" si="62"/>
        <v>388</v>
      </c>
      <c r="O992" s="30">
        <f t="shared" ca="1" si="63"/>
        <v>26</v>
      </c>
      <c r="P992" t="str">
        <f>VLOOKUP(H992,клиенты!$A$2:$J$435,7,0)</f>
        <v>Беларусь</v>
      </c>
    </row>
    <row r="993" spans="1:16" x14ac:dyDescent="0.2">
      <c r="A993">
        <v>992</v>
      </c>
      <c r="B993">
        <v>183</v>
      </c>
      <c r="C993">
        <v>73</v>
      </c>
      <c r="D993">
        <v>5</v>
      </c>
      <c r="E993">
        <v>365</v>
      </c>
      <c r="F993" s="27">
        <v>45317</v>
      </c>
      <c r="G993" t="s">
        <v>21</v>
      </c>
      <c r="H993">
        <v>478</v>
      </c>
      <c r="I993" t="str">
        <f>VLOOKUP(B993,товар!$A$1:$C$433,2,FALSE)</f>
        <v>Конфеты</v>
      </c>
      <c r="J993" s="20">
        <f t="shared" si="60"/>
        <v>267.85483870967744</v>
      </c>
      <c r="K993" s="21">
        <f t="shared" si="61"/>
        <v>-0.72746432227374003</v>
      </c>
      <c r="L993" t="str">
        <f>VLOOKUP(B993,товар!$A$1:$C$433,3,FALSE)</f>
        <v>Бабаевский</v>
      </c>
      <c r="M993" s="27">
        <f>VLOOKUP(H993,клиенты!$A$1:$G$435,5,0)</f>
        <v>44726</v>
      </c>
      <c r="N993">
        <f t="shared" si="62"/>
        <v>591</v>
      </c>
      <c r="O993" s="30">
        <f t="shared" ca="1" si="63"/>
        <v>27</v>
      </c>
      <c r="P993" t="str">
        <f>VLOOKUP(H993,клиенты!$A$2:$J$435,7,0)</f>
        <v>Украина</v>
      </c>
    </row>
    <row r="994" spans="1:16" x14ac:dyDescent="0.2">
      <c r="A994">
        <v>993</v>
      </c>
      <c r="B994">
        <v>224</v>
      </c>
      <c r="C994">
        <v>421</v>
      </c>
      <c r="D994">
        <v>3</v>
      </c>
      <c r="E994">
        <v>1263</v>
      </c>
      <c r="F994" s="27">
        <v>45093</v>
      </c>
      <c r="G994" t="s">
        <v>19</v>
      </c>
      <c r="H994">
        <v>497</v>
      </c>
      <c r="I994" t="str">
        <f>VLOOKUP(B994,товар!$A$1:$C$433,2,FALSE)</f>
        <v>Чипсы</v>
      </c>
      <c r="J994" s="20">
        <f t="shared" si="60"/>
        <v>273.72549019607845</v>
      </c>
      <c r="K994" s="21">
        <f t="shared" si="61"/>
        <v>0.53803724928366758</v>
      </c>
      <c r="L994" t="str">
        <f>VLOOKUP(B994,товар!$A$1:$C$433,3,FALSE)</f>
        <v>Pringles</v>
      </c>
      <c r="M994" s="27">
        <f>VLOOKUP(H994,клиенты!$A$1:$G$435,5,0)</f>
        <v>44826</v>
      </c>
      <c r="N994">
        <f t="shared" si="62"/>
        <v>267</v>
      </c>
      <c r="O994" s="30">
        <f t="shared" ca="1" si="63"/>
        <v>24</v>
      </c>
      <c r="P994" t="str">
        <f>VLOOKUP(H994,клиенты!$A$2:$J$435,7,0)</f>
        <v>Узбекистан</v>
      </c>
    </row>
    <row r="995" spans="1:16" x14ac:dyDescent="0.2">
      <c r="A995">
        <v>994</v>
      </c>
      <c r="B995">
        <v>235</v>
      </c>
      <c r="C995">
        <v>345</v>
      </c>
      <c r="D995">
        <v>3</v>
      </c>
      <c r="E995">
        <v>1035</v>
      </c>
      <c r="F995" s="27">
        <v>45301</v>
      </c>
      <c r="G995" t="s">
        <v>8</v>
      </c>
      <c r="H995">
        <v>406</v>
      </c>
      <c r="I995" t="str">
        <f>VLOOKUP(B995,товар!$A$1:$C$433,2,FALSE)</f>
        <v>Хлеб</v>
      </c>
      <c r="J995" s="20">
        <f t="shared" si="60"/>
        <v>300.31818181818181</v>
      </c>
      <c r="K995" s="21">
        <f t="shared" si="61"/>
        <v>0.14878159527773582</v>
      </c>
      <c r="L995" t="str">
        <f>VLOOKUP(B995,товар!$A$1:$C$433,3,FALSE)</f>
        <v>Русский Хлеб</v>
      </c>
      <c r="M995" s="27">
        <f>VLOOKUP(H995,клиенты!$A$1:$G$435,5,0)</f>
        <v>44895</v>
      </c>
      <c r="N995">
        <f t="shared" si="62"/>
        <v>406</v>
      </c>
      <c r="O995" s="30">
        <f t="shared" ca="1" si="63"/>
        <v>22</v>
      </c>
      <c r="P995" t="str">
        <f>VLOOKUP(H995,клиенты!$A$2:$J$435,7,0)</f>
        <v>Украина</v>
      </c>
    </row>
    <row r="996" spans="1:16" x14ac:dyDescent="0.2">
      <c r="A996">
        <v>995</v>
      </c>
      <c r="B996">
        <v>477</v>
      </c>
      <c r="C996">
        <v>50</v>
      </c>
      <c r="D996">
        <v>1</v>
      </c>
      <c r="E996">
        <v>50</v>
      </c>
      <c r="F996" s="27">
        <v>45145</v>
      </c>
      <c r="G996" t="s">
        <v>15</v>
      </c>
      <c r="H996">
        <v>58</v>
      </c>
      <c r="I996" t="str">
        <f>VLOOKUP(B996,товар!$A$1:$C$433,2,FALSE)</f>
        <v>Макароны</v>
      </c>
      <c r="J996" s="20">
        <f t="shared" si="60"/>
        <v>265.47674418604652</v>
      </c>
      <c r="K996" s="21">
        <f t="shared" si="61"/>
        <v>-0.81165958565108842</v>
      </c>
      <c r="L996" t="str">
        <f>VLOOKUP(B996,товар!$A$1:$C$433,3,FALSE)</f>
        <v>Борилла</v>
      </c>
      <c r="M996" s="27">
        <f>VLOOKUP(H996,клиенты!$A$1:$G$435,5,0)</f>
        <v>44628</v>
      </c>
      <c r="N996">
        <f t="shared" si="62"/>
        <v>517</v>
      </c>
      <c r="O996" s="30">
        <f t="shared" ca="1" si="63"/>
        <v>30</v>
      </c>
      <c r="P996" t="str">
        <f>VLOOKUP(H996,клиенты!$A$2:$J$435,7,0)</f>
        <v>Беларусь</v>
      </c>
    </row>
    <row r="997" spans="1:16" x14ac:dyDescent="0.2">
      <c r="A997">
        <v>996</v>
      </c>
      <c r="B997">
        <v>242</v>
      </c>
      <c r="C997">
        <v>441</v>
      </c>
      <c r="D997">
        <v>1</v>
      </c>
      <c r="E997">
        <v>441</v>
      </c>
      <c r="F997" s="27">
        <v>44934</v>
      </c>
      <c r="G997" t="s">
        <v>25</v>
      </c>
      <c r="H997">
        <v>312</v>
      </c>
      <c r="I997" t="str">
        <f>VLOOKUP(B997,товар!$A$1:$C$433,2,FALSE)</f>
        <v>Овощи</v>
      </c>
      <c r="J997" s="20">
        <f t="shared" si="60"/>
        <v>250.48780487804879</v>
      </c>
      <c r="K997" s="21">
        <f t="shared" si="61"/>
        <v>0.76056475170399218</v>
      </c>
      <c r="L997" t="str">
        <f>VLOOKUP(B997,товар!$A$1:$C$433,3,FALSE)</f>
        <v>Овощной ряд</v>
      </c>
      <c r="M997" s="27">
        <f>VLOOKUP(H997,клиенты!$A$1:$G$435,5,0)</f>
        <v>44886</v>
      </c>
      <c r="N997">
        <f t="shared" si="62"/>
        <v>48</v>
      </c>
      <c r="O997" s="30">
        <f t="shared" ca="1" si="63"/>
        <v>22</v>
      </c>
      <c r="P997" t="str">
        <f>VLOOKUP(H997,клиенты!$A$2:$J$435,7,0)</f>
        <v>Россия</v>
      </c>
    </row>
    <row r="998" spans="1:16" x14ac:dyDescent="0.2">
      <c r="A998">
        <v>997</v>
      </c>
      <c r="B998">
        <v>423</v>
      </c>
      <c r="C998">
        <v>187</v>
      </c>
      <c r="D998">
        <v>5</v>
      </c>
      <c r="E998">
        <v>935</v>
      </c>
      <c r="F998" s="27">
        <v>45247</v>
      </c>
      <c r="G998" t="s">
        <v>8</v>
      </c>
      <c r="H998">
        <v>136</v>
      </c>
      <c r="I998" t="str">
        <f>VLOOKUP(B998,товар!$A$1:$C$433,2,FALSE)</f>
        <v>Чипсы</v>
      </c>
      <c r="J998" s="20">
        <f t="shared" si="60"/>
        <v>273.72549019607845</v>
      </c>
      <c r="K998" s="21">
        <f t="shared" si="61"/>
        <v>-0.31683381088825224</v>
      </c>
      <c r="L998" t="str">
        <f>VLOOKUP(B998,товар!$A$1:$C$433,3,FALSE)</f>
        <v>Pringles</v>
      </c>
      <c r="M998" s="27">
        <f>VLOOKUP(H998,клиенты!$A$1:$G$435,5,0)</f>
        <v>44860</v>
      </c>
      <c r="N998">
        <f t="shared" si="62"/>
        <v>387</v>
      </c>
      <c r="O998" s="30">
        <f t="shared" ca="1" si="63"/>
        <v>23</v>
      </c>
      <c r="P998" t="str">
        <f>VLOOKUP(H998,клиенты!$A$2:$J$435,7,0)</f>
        <v>Украина</v>
      </c>
    </row>
    <row r="999" spans="1:16" x14ac:dyDescent="0.2">
      <c r="A999">
        <v>998</v>
      </c>
      <c r="B999">
        <v>414</v>
      </c>
      <c r="C999">
        <v>170</v>
      </c>
      <c r="D999">
        <v>1</v>
      </c>
      <c r="E999">
        <v>170</v>
      </c>
      <c r="F999" s="27">
        <v>45248</v>
      </c>
      <c r="G999" t="s">
        <v>12</v>
      </c>
      <c r="H999">
        <v>328</v>
      </c>
      <c r="I999" t="str">
        <f>VLOOKUP(B999,товар!$A$1:$C$433,2,FALSE)</f>
        <v>Фрукты</v>
      </c>
      <c r="J999" s="20">
        <f t="shared" si="60"/>
        <v>274.16279069767444</v>
      </c>
      <c r="K999" s="21">
        <f t="shared" si="61"/>
        <v>-0.37993044363389605</v>
      </c>
      <c r="L999" t="str">
        <f>VLOOKUP(B999,товар!$A$1:$C$433,3,FALSE)</f>
        <v>Экзотик</v>
      </c>
      <c r="M999" s="27">
        <f>VLOOKUP(H999,клиенты!$A$1:$G$435,5,0)</f>
        <v>44568</v>
      </c>
      <c r="N999">
        <f t="shared" si="62"/>
        <v>680</v>
      </c>
      <c r="O999" s="30">
        <f t="shared" ca="1" si="63"/>
        <v>32</v>
      </c>
      <c r="P999" t="str">
        <f>VLOOKUP(H999,клиенты!$A$2:$J$435,7,0)</f>
        <v>Россия</v>
      </c>
    </row>
    <row r="1000" spans="1:16" x14ac:dyDescent="0.2">
      <c r="A1000">
        <v>999</v>
      </c>
      <c r="B1000">
        <v>110</v>
      </c>
      <c r="C1000">
        <v>114</v>
      </c>
      <c r="D1000">
        <v>3</v>
      </c>
      <c r="E1000">
        <v>342</v>
      </c>
      <c r="F1000" s="27">
        <v>44990</v>
      </c>
      <c r="G1000" t="s">
        <v>22</v>
      </c>
      <c r="H1000">
        <v>172</v>
      </c>
      <c r="I1000" t="str">
        <f>VLOOKUP(B1000,товар!$A$1:$C$433,2,FALSE)</f>
        <v>Макароны</v>
      </c>
      <c r="J1000" s="20">
        <f t="shared" si="60"/>
        <v>265.47674418604652</v>
      </c>
      <c r="K1000" s="21">
        <f t="shared" si="61"/>
        <v>-0.57058385528448163</v>
      </c>
      <c r="L1000" t="str">
        <f>VLOOKUP(B1000,товар!$A$1:$C$433,3,FALSE)</f>
        <v>Паста Зара</v>
      </c>
      <c r="M1000" s="27">
        <f>VLOOKUP(H1000,клиенты!$A$1:$G$435,5,0)</f>
        <v>44737</v>
      </c>
      <c r="N1000">
        <f t="shared" si="62"/>
        <v>253</v>
      </c>
      <c r="O1000" s="30">
        <f t="shared" ca="1" si="63"/>
        <v>27</v>
      </c>
      <c r="P1000" t="str">
        <f>VLOOKUP(H1000,клиенты!$A$2:$J$435,7,0)</f>
        <v>Россия</v>
      </c>
    </row>
    <row r="1001" spans="1:16" x14ac:dyDescent="0.2">
      <c r="A1001">
        <v>1000</v>
      </c>
      <c r="B1001">
        <v>296</v>
      </c>
      <c r="C1001">
        <v>453</v>
      </c>
      <c r="D1001">
        <v>1</v>
      </c>
      <c r="E1001">
        <v>453</v>
      </c>
      <c r="F1001" s="27">
        <v>45265</v>
      </c>
      <c r="G1001" t="s">
        <v>15</v>
      </c>
      <c r="H1001">
        <v>167</v>
      </c>
      <c r="I1001" t="str">
        <f>VLOOKUP(B1001,товар!$A$1:$C$433,2,FALSE)</f>
        <v>Крупа</v>
      </c>
      <c r="J1001" s="20">
        <f t="shared" si="60"/>
        <v>255.11627906976744</v>
      </c>
      <c r="K1001" s="21">
        <f t="shared" si="61"/>
        <v>0.7756608933454876</v>
      </c>
      <c r="L1001" t="str">
        <f>VLOOKUP(B1001,товар!$A$1:$C$433,3,FALSE)</f>
        <v>Мистраль</v>
      </c>
      <c r="M1001" s="27">
        <f>VLOOKUP(H1001,клиенты!$A$1:$G$435,5,0)</f>
        <v>44563</v>
      </c>
      <c r="N1001">
        <f t="shared" si="62"/>
        <v>702</v>
      </c>
      <c r="O1001" s="30">
        <f t="shared" ca="1" si="63"/>
        <v>33</v>
      </c>
      <c r="P1001" t="str">
        <f>VLOOKUP(H1001,клиенты!$A$2:$J$435,7,0)</f>
        <v>Узбекистан</v>
      </c>
    </row>
  </sheetData>
  <phoneticPr fontId="12" type="noConversion"/>
  <conditionalFormatting sqref="K1:K10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766F5-7BDD-8242-82DF-8791B8A660D9}">
  <dimension ref="A1:C433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0.5" customWidth="1"/>
    <col min="2" max="2" width="20" bestFit="1" customWidth="1"/>
    <col min="3" max="3" width="15.5" bestFit="1" customWidth="1"/>
  </cols>
  <sheetData>
    <row r="1" spans="1:3" x14ac:dyDescent="0.2">
      <c r="A1" s="19" t="s">
        <v>1</v>
      </c>
      <c r="B1" s="19" t="s">
        <v>126</v>
      </c>
      <c r="C1" s="19" t="s">
        <v>125</v>
      </c>
    </row>
    <row r="2" spans="1:3" x14ac:dyDescent="0.2">
      <c r="A2">
        <v>300</v>
      </c>
      <c r="B2" t="s">
        <v>29</v>
      </c>
      <c r="C2" t="s">
        <v>61</v>
      </c>
    </row>
    <row r="3" spans="1:3" x14ac:dyDescent="0.2">
      <c r="A3">
        <v>486</v>
      </c>
      <c r="B3" t="s">
        <v>76</v>
      </c>
      <c r="C3" t="s">
        <v>75</v>
      </c>
    </row>
    <row r="4" spans="1:3" x14ac:dyDescent="0.2">
      <c r="A4">
        <v>76</v>
      </c>
      <c r="B4" t="s">
        <v>69</v>
      </c>
      <c r="C4" t="s">
        <v>124</v>
      </c>
    </row>
    <row r="5" spans="1:3" x14ac:dyDescent="0.2">
      <c r="A5">
        <v>240</v>
      </c>
      <c r="B5" t="s">
        <v>40</v>
      </c>
      <c r="C5" t="s">
        <v>91</v>
      </c>
    </row>
    <row r="6" spans="1:3" x14ac:dyDescent="0.2">
      <c r="A6">
        <v>32</v>
      </c>
      <c r="B6" t="s">
        <v>31</v>
      </c>
      <c r="C6" t="s">
        <v>95</v>
      </c>
    </row>
    <row r="7" spans="1:3" x14ac:dyDescent="0.2">
      <c r="A7">
        <v>162</v>
      </c>
      <c r="B7" t="s">
        <v>33</v>
      </c>
      <c r="C7" t="s">
        <v>32</v>
      </c>
    </row>
    <row r="8" spans="1:3" x14ac:dyDescent="0.2">
      <c r="A8">
        <v>323</v>
      </c>
      <c r="B8" t="s">
        <v>55</v>
      </c>
      <c r="C8" t="s">
        <v>54</v>
      </c>
    </row>
    <row r="9" spans="1:3" x14ac:dyDescent="0.2">
      <c r="A9">
        <v>60</v>
      </c>
      <c r="B9" t="s">
        <v>53</v>
      </c>
      <c r="C9" t="s">
        <v>82</v>
      </c>
    </row>
    <row r="10" spans="1:3" x14ac:dyDescent="0.2">
      <c r="A10">
        <v>401</v>
      </c>
      <c r="B10" t="s">
        <v>60</v>
      </c>
      <c r="C10" t="s">
        <v>107</v>
      </c>
    </row>
    <row r="11" spans="1:3" x14ac:dyDescent="0.2">
      <c r="A11">
        <v>100</v>
      </c>
      <c r="B11" t="s">
        <v>46</v>
      </c>
      <c r="C11" t="s">
        <v>73</v>
      </c>
    </row>
    <row r="12" spans="1:3" x14ac:dyDescent="0.2">
      <c r="A12">
        <v>217</v>
      </c>
      <c r="B12" t="s">
        <v>108</v>
      </c>
      <c r="C12" t="s">
        <v>110</v>
      </c>
    </row>
    <row r="13" spans="1:3" x14ac:dyDescent="0.2">
      <c r="A13">
        <v>445</v>
      </c>
      <c r="B13" t="s">
        <v>29</v>
      </c>
      <c r="C13" t="s">
        <v>28</v>
      </c>
    </row>
    <row r="14" spans="1:3" x14ac:dyDescent="0.2">
      <c r="A14">
        <v>284</v>
      </c>
      <c r="B14" t="s">
        <v>108</v>
      </c>
      <c r="C14" t="s">
        <v>115</v>
      </c>
    </row>
    <row r="15" spans="1:3" x14ac:dyDescent="0.2">
      <c r="A15">
        <v>116</v>
      </c>
      <c r="B15" t="s">
        <v>76</v>
      </c>
      <c r="C15" t="s">
        <v>96</v>
      </c>
    </row>
    <row r="16" spans="1:3" x14ac:dyDescent="0.2">
      <c r="A16">
        <v>378</v>
      </c>
      <c r="B16" t="s">
        <v>33</v>
      </c>
      <c r="C16" t="s">
        <v>32</v>
      </c>
    </row>
    <row r="17" spans="1:3" x14ac:dyDescent="0.2">
      <c r="A17">
        <v>299</v>
      </c>
      <c r="B17" t="s">
        <v>60</v>
      </c>
      <c r="C17" t="s">
        <v>70</v>
      </c>
    </row>
    <row r="18" spans="1:3" x14ac:dyDescent="0.2">
      <c r="A18">
        <v>359</v>
      </c>
      <c r="B18" t="s">
        <v>108</v>
      </c>
      <c r="C18" t="s">
        <v>14</v>
      </c>
    </row>
    <row r="19" spans="1:3" x14ac:dyDescent="0.2">
      <c r="A19">
        <v>337</v>
      </c>
      <c r="B19" t="s">
        <v>40</v>
      </c>
      <c r="C19" t="s">
        <v>39</v>
      </c>
    </row>
    <row r="20" spans="1:3" x14ac:dyDescent="0.2">
      <c r="A20">
        <v>226</v>
      </c>
      <c r="B20" t="s">
        <v>50</v>
      </c>
      <c r="C20" t="s">
        <v>92</v>
      </c>
    </row>
    <row r="21" spans="1:3" x14ac:dyDescent="0.2">
      <c r="A21">
        <v>310</v>
      </c>
      <c r="B21" t="s">
        <v>40</v>
      </c>
      <c r="C21" t="s">
        <v>39</v>
      </c>
    </row>
    <row r="22" spans="1:3" x14ac:dyDescent="0.2">
      <c r="A22">
        <v>137</v>
      </c>
      <c r="B22" t="s">
        <v>35</v>
      </c>
      <c r="C22" t="s">
        <v>74</v>
      </c>
    </row>
    <row r="23" spans="1:3" x14ac:dyDescent="0.2">
      <c r="A23">
        <v>385</v>
      </c>
      <c r="B23" t="s">
        <v>40</v>
      </c>
      <c r="C23" t="s">
        <v>101</v>
      </c>
    </row>
    <row r="24" spans="1:3" x14ac:dyDescent="0.2">
      <c r="A24">
        <v>451</v>
      </c>
      <c r="B24" t="s">
        <v>90</v>
      </c>
      <c r="C24" t="s">
        <v>114</v>
      </c>
    </row>
    <row r="25" spans="1:3" x14ac:dyDescent="0.2">
      <c r="A25">
        <v>7</v>
      </c>
      <c r="B25" t="s">
        <v>50</v>
      </c>
      <c r="C25" t="s">
        <v>104</v>
      </c>
    </row>
    <row r="26" spans="1:3" x14ac:dyDescent="0.2">
      <c r="A26">
        <v>495</v>
      </c>
      <c r="B26" t="s">
        <v>60</v>
      </c>
      <c r="C26" t="s">
        <v>107</v>
      </c>
    </row>
    <row r="27" spans="1:3" x14ac:dyDescent="0.2">
      <c r="A27">
        <v>415</v>
      </c>
      <c r="B27" t="s">
        <v>72</v>
      </c>
      <c r="C27" t="s">
        <v>102</v>
      </c>
    </row>
    <row r="28" spans="1:3" x14ac:dyDescent="0.2">
      <c r="A28">
        <v>176</v>
      </c>
      <c r="B28" t="s">
        <v>29</v>
      </c>
      <c r="C28" t="s">
        <v>61</v>
      </c>
    </row>
    <row r="29" spans="1:3" x14ac:dyDescent="0.2">
      <c r="A29">
        <v>181</v>
      </c>
      <c r="B29" t="s">
        <v>44</v>
      </c>
      <c r="C29" t="s">
        <v>99</v>
      </c>
    </row>
    <row r="30" spans="1:3" x14ac:dyDescent="0.2">
      <c r="A30">
        <v>399</v>
      </c>
      <c r="B30" t="s">
        <v>37</v>
      </c>
      <c r="C30" t="s">
        <v>87</v>
      </c>
    </row>
    <row r="31" spans="1:3" x14ac:dyDescent="0.2">
      <c r="A31">
        <v>382</v>
      </c>
      <c r="B31" t="s">
        <v>31</v>
      </c>
      <c r="C31" t="s">
        <v>62</v>
      </c>
    </row>
    <row r="32" spans="1:3" x14ac:dyDescent="0.2">
      <c r="A32">
        <v>103</v>
      </c>
      <c r="B32" t="s">
        <v>55</v>
      </c>
      <c r="C32" t="s">
        <v>118</v>
      </c>
    </row>
    <row r="33" spans="1:3" x14ac:dyDescent="0.2">
      <c r="A33">
        <v>104</v>
      </c>
      <c r="B33" t="s">
        <v>46</v>
      </c>
      <c r="C33" t="s">
        <v>73</v>
      </c>
    </row>
    <row r="34" spans="1:3" x14ac:dyDescent="0.2">
      <c r="A34">
        <v>213</v>
      </c>
      <c r="B34" t="s">
        <v>29</v>
      </c>
      <c r="C34" t="s">
        <v>61</v>
      </c>
    </row>
    <row r="35" spans="1:3" x14ac:dyDescent="0.2">
      <c r="A35">
        <v>157</v>
      </c>
      <c r="B35" t="s">
        <v>50</v>
      </c>
      <c r="C35" t="s">
        <v>104</v>
      </c>
    </row>
    <row r="36" spans="1:3" x14ac:dyDescent="0.2">
      <c r="A36">
        <v>237</v>
      </c>
      <c r="B36" t="s">
        <v>48</v>
      </c>
      <c r="C36" t="s">
        <v>80</v>
      </c>
    </row>
    <row r="37" spans="1:3" x14ac:dyDescent="0.2">
      <c r="A37">
        <v>8</v>
      </c>
      <c r="B37" t="s">
        <v>40</v>
      </c>
      <c r="C37" t="s">
        <v>39</v>
      </c>
    </row>
    <row r="38" spans="1:3" x14ac:dyDescent="0.2">
      <c r="A38">
        <v>65</v>
      </c>
      <c r="B38" t="s">
        <v>37</v>
      </c>
      <c r="C38" t="s">
        <v>87</v>
      </c>
    </row>
    <row r="39" spans="1:3" x14ac:dyDescent="0.2">
      <c r="A39">
        <v>45</v>
      </c>
      <c r="B39" t="s">
        <v>33</v>
      </c>
      <c r="C39" t="s">
        <v>51</v>
      </c>
    </row>
    <row r="40" spans="1:3" x14ac:dyDescent="0.2">
      <c r="A40">
        <v>36</v>
      </c>
      <c r="B40" t="s">
        <v>40</v>
      </c>
      <c r="C40" t="s">
        <v>116</v>
      </c>
    </row>
    <row r="41" spans="1:3" x14ac:dyDescent="0.2">
      <c r="A41">
        <v>443</v>
      </c>
      <c r="B41" t="s">
        <v>53</v>
      </c>
      <c r="C41" t="s">
        <v>82</v>
      </c>
    </row>
    <row r="42" spans="1:3" x14ac:dyDescent="0.2">
      <c r="A42">
        <v>384</v>
      </c>
      <c r="B42" t="s">
        <v>29</v>
      </c>
      <c r="C42" t="s">
        <v>28</v>
      </c>
    </row>
    <row r="43" spans="1:3" x14ac:dyDescent="0.2">
      <c r="A43">
        <v>41</v>
      </c>
      <c r="B43" t="s">
        <v>90</v>
      </c>
      <c r="C43" t="s">
        <v>120</v>
      </c>
    </row>
    <row r="44" spans="1:3" x14ac:dyDescent="0.2">
      <c r="A44">
        <v>484</v>
      </c>
      <c r="B44" t="s">
        <v>69</v>
      </c>
      <c r="C44" t="s">
        <v>100</v>
      </c>
    </row>
    <row r="45" spans="1:3" x14ac:dyDescent="0.2">
      <c r="A45">
        <v>390</v>
      </c>
      <c r="B45" t="s">
        <v>33</v>
      </c>
      <c r="C45" t="s">
        <v>121</v>
      </c>
    </row>
    <row r="46" spans="1:3" x14ac:dyDescent="0.2">
      <c r="A46">
        <v>57</v>
      </c>
      <c r="B46" t="s">
        <v>69</v>
      </c>
      <c r="C46" t="s">
        <v>124</v>
      </c>
    </row>
    <row r="47" spans="1:3" x14ac:dyDescent="0.2">
      <c r="A47">
        <v>285</v>
      </c>
      <c r="B47" t="s">
        <v>40</v>
      </c>
      <c r="C47" t="s">
        <v>39</v>
      </c>
    </row>
    <row r="48" spans="1:3" x14ac:dyDescent="0.2">
      <c r="A48">
        <v>444</v>
      </c>
      <c r="B48" t="s">
        <v>46</v>
      </c>
      <c r="C48" t="s">
        <v>66</v>
      </c>
    </row>
    <row r="49" spans="1:3" x14ac:dyDescent="0.2">
      <c r="A49">
        <v>35</v>
      </c>
      <c r="B49" t="s">
        <v>42</v>
      </c>
      <c r="C49" t="s">
        <v>63</v>
      </c>
    </row>
    <row r="50" spans="1:3" x14ac:dyDescent="0.2">
      <c r="A50">
        <v>296</v>
      </c>
      <c r="B50" t="s">
        <v>42</v>
      </c>
      <c r="C50" t="s">
        <v>63</v>
      </c>
    </row>
    <row r="51" spans="1:3" x14ac:dyDescent="0.2">
      <c r="A51">
        <v>227</v>
      </c>
      <c r="B51" t="s">
        <v>40</v>
      </c>
      <c r="C51" t="s">
        <v>101</v>
      </c>
    </row>
    <row r="52" spans="1:3" x14ac:dyDescent="0.2">
      <c r="A52">
        <v>167</v>
      </c>
      <c r="B52" t="s">
        <v>108</v>
      </c>
      <c r="C52" t="s">
        <v>115</v>
      </c>
    </row>
    <row r="53" spans="1:3" x14ac:dyDescent="0.2">
      <c r="A53">
        <v>146</v>
      </c>
      <c r="B53" t="s">
        <v>33</v>
      </c>
      <c r="C53" t="s">
        <v>51</v>
      </c>
    </row>
    <row r="54" spans="1:3" x14ac:dyDescent="0.2">
      <c r="A54">
        <v>338</v>
      </c>
      <c r="B54" t="s">
        <v>50</v>
      </c>
      <c r="C54" t="s">
        <v>104</v>
      </c>
    </row>
    <row r="55" spans="1:3" x14ac:dyDescent="0.2">
      <c r="A55">
        <v>155</v>
      </c>
      <c r="B55" t="s">
        <v>46</v>
      </c>
      <c r="C55" t="s">
        <v>66</v>
      </c>
    </row>
    <row r="56" spans="1:3" x14ac:dyDescent="0.2">
      <c r="A56">
        <v>239</v>
      </c>
      <c r="B56" t="s">
        <v>46</v>
      </c>
      <c r="C56" t="s">
        <v>66</v>
      </c>
    </row>
    <row r="57" spans="1:3" x14ac:dyDescent="0.2">
      <c r="A57">
        <v>158</v>
      </c>
      <c r="B57" t="s">
        <v>29</v>
      </c>
      <c r="C57" t="s">
        <v>28</v>
      </c>
    </row>
    <row r="58" spans="1:3" x14ac:dyDescent="0.2">
      <c r="A58">
        <v>147</v>
      </c>
      <c r="B58" t="s">
        <v>48</v>
      </c>
      <c r="C58" t="s">
        <v>64</v>
      </c>
    </row>
    <row r="59" spans="1:3" x14ac:dyDescent="0.2">
      <c r="A59">
        <v>311</v>
      </c>
      <c r="B59" t="s">
        <v>40</v>
      </c>
      <c r="C59" t="s">
        <v>39</v>
      </c>
    </row>
    <row r="60" spans="1:3" x14ac:dyDescent="0.2">
      <c r="A60">
        <v>465</v>
      </c>
      <c r="B60" t="s">
        <v>46</v>
      </c>
      <c r="C60" t="s">
        <v>73</v>
      </c>
    </row>
    <row r="61" spans="1:3" x14ac:dyDescent="0.2">
      <c r="A61">
        <v>449</v>
      </c>
      <c r="B61" t="s">
        <v>108</v>
      </c>
      <c r="C61" t="s">
        <v>110</v>
      </c>
    </row>
    <row r="62" spans="1:3" x14ac:dyDescent="0.2">
      <c r="A62">
        <v>144</v>
      </c>
      <c r="B62" t="s">
        <v>40</v>
      </c>
      <c r="C62" t="s">
        <v>116</v>
      </c>
    </row>
    <row r="63" spans="1:3" x14ac:dyDescent="0.2">
      <c r="A63">
        <v>375</v>
      </c>
      <c r="B63" t="s">
        <v>40</v>
      </c>
      <c r="C63" t="s">
        <v>91</v>
      </c>
    </row>
    <row r="64" spans="1:3" x14ac:dyDescent="0.2">
      <c r="A64">
        <v>408</v>
      </c>
      <c r="B64" t="s">
        <v>46</v>
      </c>
      <c r="C64" t="s">
        <v>66</v>
      </c>
    </row>
    <row r="65" spans="1:3" x14ac:dyDescent="0.2">
      <c r="A65">
        <v>425</v>
      </c>
      <c r="B65" t="s">
        <v>76</v>
      </c>
      <c r="C65" t="s">
        <v>96</v>
      </c>
    </row>
    <row r="66" spans="1:3" x14ac:dyDescent="0.2">
      <c r="A66">
        <v>277</v>
      </c>
      <c r="B66" t="s">
        <v>60</v>
      </c>
      <c r="C66" t="s">
        <v>107</v>
      </c>
    </row>
    <row r="67" spans="1:3" x14ac:dyDescent="0.2">
      <c r="A67">
        <v>130</v>
      </c>
      <c r="B67" t="s">
        <v>76</v>
      </c>
      <c r="C67" t="s">
        <v>75</v>
      </c>
    </row>
    <row r="68" spans="1:3" x14ac:dyDescent="0.2">
      <c r="A68">
        <v>30</v>
      </c>
      <c r="B68" t="s">
        <v>72</v>
      </c>
      <c r="C68" t="s">
        <v>102</v>
      </c>
    </row>
    <row r="69" spans="1:3" x14ac:dyDescent="0.2">
      <c r="A69">
        <v>75</v>
      </c>
      <c r="B69" t="s">
        <v>69</v>
      </c>
      <c r="C69" t="s">
        <v>68</v>
      </c>
    </row>
    <row r="70" spans="1:3" x14ac:dyDescent="0.2">
      <c r="A70">
        <v>118</v>
      </c>
      <c r="B70" t="s">
        <v>29</v>
      </c>
      <c r="C70" t="s">
        <v>61</v>
      </c>
    </row>
    <row r="71" spans="1:3" x14ac:dyDescent="0.2">
      <c r="A71">
        <v>19</v>
      </c>
      <c r="B71" t="s">
        <v>108</v>
      </c>
      <c r="C71" t="s">
        <v>109</v>
      </c>
    </row>
    <row r="72" spans="1:3" x14ac:dyDescent="0.2">
      <c r="A72">
        <v>204</v>
      </c>
      <c r="B72" t="s">
        <v>69</v>
      </c>
      <c r="C72" t="s">
        <v>124</v>
      </c>
    </row>
    <row r="73" spans="1:3" x14ac:dyDescent="0.2">
      <c r="A73">
        <v>304</v>
      </c>
      <c r="B73" t="s">
        <v>48</v>
      </c>
      <c r="C73" t="s">
        <v>80</v>
      </c>
    </row>
    <row r="74" spans="1:3" x14ac:dyDescent="0.2">
      <c r="A74">
        <v>189</v>
      </c>
      <c r="B74" t="s">
        <v>37</v>
      </c>
      <c r="C74" t="s">
        <v>36</v>
      </c>
    </row>
    <row r="75" spans="1:3" x14ac:dyDescent="0.2">
      <c r="A75">
        <v>392</v>
      </c>
      <c r="B75" t="s">
        <v>53</v>
      </c>
      <c r="C75" t="s">
        <v>84</v>
      </c>
    </row>
    <row r="76" spans="1:3" x14ac:dyDescent="0.2">
      <c r="A76">
        <v>10</v>
      </c>
      <c r="B76" t="s">
        <v>33</v>
      </c>
      <c r="C76" t="s">
        <v>32</v>
      </c>
    </row>
    <row r="77" spans="1:3" x14ac:dyDescent="0.2">
      <c r="A77">
        <v>64</v>
      </c>
      <c r="B77" t="s">
        <v>57</v>
      </c>
      <c r="C77" t="s">
        <v>81</v>
      </c>
    </row>
    <row r="78" spans="1:3" x14ac:dyDescent="0.2">
      <c r="A78">
        <v>334</v>
      </c>
      <c r="B78" t="s">
        <v>44</v>
      </c>
      <c r="C78" t="s">
        <v>43</v>
      </c>
    </row>
    <row r="79" spans="1:3" x14ac:dyDescent="0.2">
      <c r="A79">
        <v>345</v>
      </c>
      <c r="B79" t="s">
        <v>48</v>
      </c>
      <c r="C79" t="s">
        <v>80</v>
      </c>
    </row>
    <row r="80" spans="1:3" x14ac:dyDescent="0.2">
      <c r="A80">
        <v>281</v>
      </c>
      <c r="B80" t="s">
        <v>60</v>
      </c>
      <c r="C80" t="s">
        <v>70</v>
      </c>
    </row>
    <row r="81" spans="1:3" x14ac:dyDescent="0.2">
      <c r="A81">
        <v>276</v>
      </c>
      <c r="B81" t="s">
        <v>57</v>
      </c>
      <c r="C81" t="s">
        <v>78</v>
      </c>
    </row>
    <row r="82" spans="1:3" x14ac:dyDescent="0.2">
      <c r="A82">
        <v>234</v>
      </c>
      <c r="B82" t="s">
        <v>60</v>
      </c>
      <c r="C82" t="s">
        <v>107</v>
      </c>
    </row>
    <row r="83" spans="1:3" x14ac:dyDescent="0.2">
      <c r="A83">
        <v>319</v>
      </c>
      <c r="B83" t="s">
        <v>46</v>
      </c>
      <c r="C83" t="s">
        <v>66</v>
      </c>
    </row>
    <row r="84" spans="1:3" x14ac:dyDescent="0.2">
      <c r="A84">
        <v>24</v>
      </c>
      <c r="B84" t="s">
        <v>46</v>
      </c>
      <c r="C84" t="s">
        <v>45</v>
      </c>
    </row>
    <row r="85" spans="1:3" x14ac:dyDescent="0.2">
      <c r="A85">
        <v>357</v>
      </c>
      <c r="B85" t="s">
        <v>108</v>
      </c>
      <c r="C85" t="s">
        <v>109</v>
      </c>
    </row>
    <row r="86" spans="1:3" x14ac:dyDescent="0.2">
      <c r="A86">
        <v>265</v>
      </c>
      <c r="B86" t="s">
        <v>108</v>
      </c>
      <c r="C86" t="s">
        <v>14</v>
      </c>
    </row>
    <row r="87" spans="1:3" x14ac:dyDescent="0.2">
      <c r="A87">
        <v>102</v>
      </c>
      <c r="B87" t="s">
        <v>69</v>
      </c>
      <c r="C87" t="s">
        <v>68</v>
      </c>
    </row>
    <row r="88" spans="1:3" x14ac:dyDescent="0.2">
      <c r="A88">
        <v>212</v>
      </c>
      <c r="B88" t="s">
        <v>72</v>
      </c>
      <c r="C88" t="s">
        <v>122</v>
      </c>
    </row>
    <row r="89" spans="1:3" x14ac:dyDescent="0.2">
      <c r="A89">
        <v>215</v>
      </c>
      <c r="B89" t="s">
        <v>33</v>
      </c>
      <c r="C89" t="s">
        <v>32</v>
      </c>
    </row>
    <row r="90" spans="1:3" x14ac:dyDescent="0.2">
      <c r="A90">
        <v>364</v>
      </c>
      <c r="B90" t="s">
        <v>29</v>
      </c>
      <c r="C90" t="s">
        <v>89</v>
      </c>
    </row>
    <row r="91" spans="1:3" x14ac:dyDescent="0.2">
      <c r="A91">
        <v>499</v>
      </c>
      <c r="B91" t="s">
        <v>69</v>
      </c>
      <c r="C91" t="s">
        <v>98</v>
      </c>
    </row>
    <row r="92" spans="1:3" x14ac:dyDescent="0.2">
      <c r="A92">
        <v>202</v>
      </c>
      <c r="B92" t="s">
        <v>31</v>
      </c>
      <c r="C92" t="s">
        <v>62</v>
      </c>
    </row>
    <row r="93" spans="1:3" x14ac:dyDescent="0.2">
      <c r="A93">
        <v>244</v>
      </c>
      <c r="B93" t="s">
        <v>108</v>
      </c>
      <c r="C93" t="s">
        <v>115</v>
      </c>
    </row>
    <row r="94" spans="1:3" x14ac:dyDescent="0.2">
      <c r="A94">
        <v>363</v>
      </c>
      <c r="B94" t="s">
        <v>37</v>
      </c>
      <c r="C94" t="s">
        <v>36</v>
      </c>
    </row>
    <row r="95" spans="1:3" x14ac:dyDescent="0.2">
      <c r="A95">
        <v>434</v>
      </c>
      <c r="B95" t="s">
        <v>50</v>
      </c>
      <c r="C95" t="s">
        <v>49</v>
      </c>
    </row>
    <row r="96" spans="1:3" x14ac:dyDescent="0.2">
      <c r="A96">
        <v>305</v>
      </c>
      <c r="B96" t="s">
        <v>69</v>
      </c>
      <c r="C96" t="s">
        <v>98</v>
      </c>
    </row>
    <row r="97" spans="1:3" x14ac:dyDescent="0.2">
      <c r="A97">
        <v>37</v>
      </c>
      <c r="B97" t="s">
        <v>76</v>
      </c>
      <c r="C97" t="s">
        <v>75</v>
      </c>
    </row>
    <row r="98" spans="1:3" x14ac:dyDescent="0.2">
      <c r="A98">
        <v>242</v>
      </c>
      <c r="B98" t="s">
        <v>31</v>
      </c>
      <c r="C98" t="s">
        <v>62</v>
      </c>
    </row>
    <row r="99" spans="1:3" x14ac:dyDescent="0.2">
      <c r="A99">
        <v>332</v>
      </c>
      <c r="B99" t="s">
        <v>60</v>
      </c>
      <c r="C99" t="s">
        <v>59</v>
      </c>
    </row>
    <row r="100" spans="1:3" x14ac:dyDescent="0.2">
      <c r="A100">
        <v>452</v>
      </c>
      <c r="B100" t="s">
        <v>35</v>
      </c>
      <c r="C100" t="s">
        <v>74</v>
      </c>
    </row>
    <row r="101" spans="1:3" x14ac:dyDescent="0.2">
      <c r="A101">
        <v>132</v>
      </c>
      <c r="B101" t="s">
        <v>55</v>
      </c>
      <c r="C101" t="s">
        <v>54</v>
      </c>
    </row>
    <row r="102" spans="1:3" x14ac:dyDescent="0.2">
      <c r="A102">
        <v>457</v>
      </c>
      <c r="B102" t="s">
        <v>33</v>
      </c>
      <c r="C102" t="s">
        <v>112</v>
      </c>
    </row>
    <row r="103" spans="1:3" x14ac:dyDescent="0.2">
      <c r="A103">
        <v>250</v>
      </c>
      <c r="B103" t="s">
        <v>35</v>
      </c>
      <c r="C103" t="s">
        <v>58</v>
      </c>
    </row>
    <row r="104" spans="1:3" x14ac:dyDescent="0.2">
      <c r="A104">
        <v>195</v>
      </c>
      <c r="B104" t="s">
        <v>37</v>
      </c>
      <c r="C104" t="s">
        <v>111</v>
      </c>
    </row>
    <row r="105" spans="1:3" x14ac:dyDescent="0.2">
      <c r="A105">
        <v>186</v>
      </c>
      <c r="B105" t="s">
        <v>50</v>
      </c>
      <c r="C105" t="s">
        <v>104</v>
      </c>
    </row>
    <row r="106" spans="1:3" x14ac:dyDescent="0.2">
      <c r="A106">
        <v>490</v>
      </c>
      <c r="B106" t="s">
        <v>50</v>
      </c>
      <c r="C106" t="s">
        <v>49</v>
      </c>
    </row>
    <row r="107" spans="1:3" x14ac:dyDescent="0.2">
      <c r="A107">
        <v>72</v>
      </c>
      <c r="B107" t="s">
        <v>48</v>
      </c>
      <c r="C107" t="s">
        <v>64</v>
      </c>
    </row>
    <row r="108" spans="1:3" x14ac:dyDescent="0.2">
      <c r="A108">
        <v>430</v>
      </c>
      <c r="B108" t="s">
        <v>60</v>
      </c>
      <c r="C108" t="s">
        <v>88</v>
      </c>
    </row>
    <row r="109" spans="1:3" x14ac:dyDescent="0.2">
      <c r="A109">
        <v>223</v>
      </c>
      <c r="B109" t="s">
        <v>60</v>
      </c>
      <c r="C109" t="s">
        <v>107</v>
      </c>
    </row>
    <row r="110" spans="1:3" x14ac:dyDescent="0.2">
      <c r="A110">
        <v>164</v>
      </c>
      <c r="B110" t="s">
        <v>44</v>
      </c>
      <c r="C110" t="s">
        <v>65</v>
      </c>
    </row>
    <row r="111" spans="1:3" x14ac:dyDescent="0.2">
      <c r="A111">
        <v>393</v>
      </c>
      <c r="B111" t="s">
        <v>55</v>
      </c>
      <c r="C111" t="s">
        <v>86</v>
      </c>
    </row>
    <row r="112" spans="1:3" x14ac:dyDescent="0.2">
      <c r="A112">
        <v>166</v>
      </c>
      <c r="B112" t="s">
        <v>33</v>
      </c>
      <c r="C112" t="s">
        <v>51</v>
      </c>
    </row>
    <row r="113" spans="1:3" x14ac:dyDescent="0.2">
      <c r="A113">
        <v>249</v>
      </c>
      <c r="B113" t="s">
        <v>60</v>
      </c>
      <c r="C113" t="s">
        <v>70</v>
      </c>
    </row>
    <row r="114" spans="1:3" x14ac:dyDescent="0.2">
      <c r="A114">
        <v>83</v>
      </c>
      <c r="B114" t="s">
        <v>33</v>
      </c>
      <c r="C114" t="s">
        <v>121</v>
      </c>
    </row>
    <row r="115" spans="1:3" x14ac:dyDescent="0.2">
      <c r="A115">
        <v>236</v>
      </c>
      <c r="B115" t="s">
        <v>69</v>
      </c>
      <c r="C115" t="s">
        <v>98</v>
      </c>
    </row>
    <row r="116" spans="1:3" x14ac:dyDescent="0.2">
      <c r="A116">
        <v>379</v>
      </c>
      <c r="B116" t="s">
        <v>46</v>
      </c>
      <c r="C116" t="s">
        <v>77</v>
      </c>
    </row>
    <row r="117" spans="1:3" x14ac:dyDescent="0.2">
      <c r="A117">
        <v>431</v>
      </c>
      <c r="B117" t="s">
        <v>31</v>
      </c>
      <c r="C117" t="s">
        <v>103</v>
      </c>
    </row>
    <row r="118" spans="1:3" x14ac:dyDescent="0.2">
      <c r="A118">
        <v>463</v>
      </c>
      <c r="B118" t="s">
        <v>53</v>
      </c>
      <c r="C118" t="s">
        <v>84</v>
      </c>
    </row>
    <row r="119" spans="1:3" x14ac:dyDescent="0.2">
      <c r="A119">
        <v>494</v>
      </c>
      <c r="B119" t="s">
        <v>50</v>
      </c>
      <c r="C119" t="s">
        <v>49</v>
      </c>
    </row>
    <row r="120" spans="1:3" x14ac:dyDescent="0.2">
      <c r="A120">
        <v>394</v>
      </c>
      <c r="B120" t="s">
        <v>53</v>
      </c>
      <c r="C120" t="s">
        <v>84</v>
      </c>
    </row>
    <row r="121" spans="1:3" x14ac:dyDescent="0.2">
      <c r="A121">
        <v>380</v>
      </c>
      <c r="B121" t="s">
        <v>48</v>
      </c>
      <c r="C121" t="s">
        <v>64</v>
      </c>
    </row>
    <row r="122" spans="1:3" x14ac:dyDescent="0.2">
      <c r="A122">
        <v>309</v>
      </c>
      <c r="B122" t="s">
        <v>48</v>
      </c>
      <c r="C122" t="s">
        <v>80</v>
      </c>
    </row>
    <row r="123" spans="1:3" x14ac:dyDescent="0.2">
      <c r="A123">
        <v>112</v>
      </c>
      <c r="B123" t="s">
        <v>44</v>
      </c>
      <c r="C123" t="s">
        <v>65</v>
      </c>
    </row>
    <row r="124" spans="1:3" x14ac:dyDescent="0.2">
      <c r="A124">
        <v>81</v>
      </c>
      <c r="B124" t="s">
        <v>60</v>
      </c>
      <c r="C124" t="s">
        <v>59</v>
      </c>
    </row>
    <row r="125" spans="1:3" x14ac:dyDescent="0.2">
      <c r="A125">
        <v>4</v>
      </c>
      <c r="B125" t="s">
        <v>90</v>
      </c>
      <c r="C125" t="s">
        <v>114</v>
      </c>
    </row>
    <row r="126" spans="1:3" x14ac:dyDescent="0.2">
      <c r="A126">
        <v>209</v>
      </c>
      <c r="B126" t="s">
        <v>37</v>
      </c>
      <c r="C126" t="s">
        <v>93</v>
      </c>
    </row>
    <row r="127" spans="1:3" x14ac:dyDescent="0.2">
      <c r="A127">
        <v>156</v>
      </c>
      <c r="B127" t="s">
        <v>35</v>
      </c>
      <c r="C127" t="s">
        <v>58</v>
      </c>
    </row>
    <row r="128" spans="1:3" x14ac:dyDescent="0.2">
      <c r="A128">
        <v>441</v>
      </c>
      <c r="B128" t="s">
        <v>60</v>
      </c>
      <c r="C128" t="s">
        <v>70</v>
      </c>
    </row>
    <row r="129" spans="1:3" x14ac:dyDescent="0.2">
      <c r="A129">
        <v>180</v>
      </c>
      <c r="B129" t="s">
        <v>72</v>
      </c>
      <c r="C129" t="s">
        <v>117</v>
      </c>
    </row>
    <row r="130" spans="1:3" x14ac:dyDescent="0.2">
      <c r="A130">
        <v>438</v>
      </c>
      <c r="B130" t="s">
        <v>53</v>
      </c>
      <c r="C130" t="s">
        <v>105</v>
      </c>
    </row>
    <row r="131" spans="1:3" x14ac:dyDescent="0.2">
      <c r="A131">
        <v>232</v>
      </c>
      <c r="B131" t="s">
        <v>44</v>
      </c>
      <c r="C131" t="s">
        <v>99</v>
      </c>
    </row>
    <row r="132" spans="1:3" x14ac:dyDescent="0.2">
      <c r="A132">
        <v>206</v>
      </c>
      <c r="B132" t="s">
        <v>44</v>
      </c>
      <c r="C132" t="s">
        <v>43</v>
      </c>
    </row>
    <row r="133" spans="1:3" x14ac:dyDescent="0.2">
      <c r="A133">
        <v>295</v>
      </c>
      <c r="B133" t="s">
        <v>69</v>
      </c>
      <c r="C133" t="s">
        <v>68</v>
      </c>
    </row>
    <row r="134" spans="1:3" x14ac:dyDescent="0.2">
      <c r="A134">
        <v>221</v>
      </c>
      <c r="B134" t="s">
        <v>72</v>
      </c>
      <c r="C134" t="s">
        <v>102</v>
      </c>
    </row>
    <row r="135" spans="1:3" x14ac:dyDescent="0.2">
      <c r="A135">
        <v>333</v>
      </c>
      <c r="B135" t="s">
        <v>55</v>
      </c>
      <c r="C135" t="s">
        <v>118</v>
      </c>
    </row>
    <row r="136" spans="1:3" x14ac:dyDescent="0.2">
      <c r="A136">
        <v>498</v>
      </c>
      <c r="B136" t="s">
        <v>44</v>
      </c>
      <c r="C136" t="s">
        <v>43</v>
      </c>
    </row>
    <row r="137" spans="1:3" x14ac:dyDescent="0.2">
      <c r="A137">
        <v>476</v>
      </c>
      <c r="B137" t="s">
        <v>55</v>
      </c>
      <c r="C137" t="s">
        <v>97</v>
      </c>
    </row>
    <row r="138" spans="1:3" x14ac:dyDescent="0.2">
      <c r="A138">
        <v>126</v>
      </c>
      <c r="B138" t="s">
        <v>29</v>
      </c>
      <c r="C138" t="s">
        <v>89</v>
      </c>
    </row>
    <row r="139" spans="1:3" x14ac:dyDescent="0.2">
      <c r="A139">
        <v>255</v>
      </c>
      <c r="B139" t="s">
        <v>53</v>
      </c>
      <c r="C139" t="s">
        <v>105</v>
      </c>
    </row>
    <row r="140" spans="1:3" x14ac:dyDescent="0.2">
      <c r="A140">
        <v>138</v>
      </c>
      <c r="B140" t="s">
        <v>50</v>
      </c>
      <c r="C140" t="s">
        <v>49</v>
      </c>
    </row>
    <row r="141" spans="1:3" x14ac:dyDescent="0.2">
      <c r="A141">
        <v>403</v>
      </c>
      <c r="B141" t="s">
        <v>60</v>
      </c>
      <c r="C141" t="s">
        <v>88</v>
      </c>
    </row>
    <row r="142" spans="1:3" x14ac:dyDescent="0.2">
      <c r="A142">
        <v>280</v>
      </c>
      <c r="B142" t="s">
        <v>50</v>
      </c>
      <c r="C142" t="s">
        <v>104</v>
      </c>
    </row>
    <row r="143" spans="1:3" x14ac:dyDescent="0.2">
      <c r="A143">
        <v>356</v>
      </c>
      <c r="B143" t="s">
        <v>69</v>
      </c>
      <c r="C143" t="s">
        <v>98</v>
      </c>
    </row>
    <row r="144" spans="1:3" x14ac:dyDescent="0.2">
      <c r="A144">
        <v>282</v>
      </c>
      <c r="B144" t="s">
        <v>90</v>
      </c>
      <c r="C144" t="s">
        <v>120</v>
      </c>
    </row>
    <row r="145" spans="1:3" x14ac:dyDescent="0.2">
      <c r="A145">
        <v>459</v>
      </c>
      <c r="B145" t="s">
        <v>42</v>
      </c>
      <c r="C145" t="s">
        <v>85</v>
      </c>
    </row>
    <row r="146" spans="1:3" x14ac:dyDescent="0.2">
      <c r="A146">
        <v>402</v>
      </c>
      <c r="B146" t="s">
        <v>37</v>
      </c>
      <c r="C146" t="s">
        <v>111</v>
      </c>
    </row>
    <row r="147" spans="1:3" x14ac:dyDescent="0.2">
      <c r="A147">
        <v>320</v>
      </c>
      <c r="B147" t="s">
        <v>48</v>
      </c>
      <c r="C147" t="s">
        <v>64</v>
      </c>
    </row>
    <row r="148" spans="1:3" x14ac:dyDescent="0.2">
      <c r="A148">
        <v>447</v>
      </c>
      <c r="B148" t="s">
        <v>46</v>
      </c>
      <c r="C148" t="s">
        <v>66</v>
      </c>
    </row>
    <row r="149" spans="1:3" x14ac:dyDescent="0.2">
      <c r="A149">
        <v>406</v>
      </c>
      <c r="B149" t="s">
        <v>33</v>
      </c>
      <c r="C149" t="s">
        <v>32</v>
      </c>
    </row>
    <row r="150" spans="1:3" x14ac:dyDescent="0.2">
      <c r="A150">
        <v>391</v>
      </c>
      <c r="B150" t="s">
        <v>55</v>
      </c>
      <c r="C150" t="s">
        <v>97</v>
      </c>
    </row>
    <row r="151" spans="1:3" x14ac:dyDescent="0.2">
      <c r="A151">
        <v>82</v>
      </c>
      <c r="B151" t="s">
        <v>50</v>
      </c>
      <c r="C151" t="s">
        <v>123</v>
      </c>
    </row>
    <row r="152" spans="1:3" x14ac:dyDescent="0.2">
      <c r="A152">
        <v>243</v>
      </c>
      <c r="B152" t="s">
        <v>90</v>
      </c>
      <c r="C152" t="s">
        <v>114</v>
      </c>
    </row>
    <row r="153" spans="1:3" x14ac:dyDescent="0.2">
      <c r="A153">
        <v>432</v>
      </c>
      <c r="B153" t="s">
        <v>40</v>
      </c>
      <c r="C153" t="s">
        <v>91</v>
      </c>
    </row>
    <row r="154" spans="1:3" x14ac:dyDescent="0.2">
      <c r="A154">
        <v>159</v>
      </c>
      <c r="B154" t="s">
        <v>42</v>
      </c>
      <c r="C154" t="s">
        <v>85</v>
      </c>
    </row>
    <row r="155" spans="1:3" x14ac:dyDescent="0.2">
      <c r="A155">
        <v>197</v>
      </c>
      <c r="B155" t="s">
        <v>69</v>
      </c>
      <c r="C155" t="s">
        <v>124</v>
      </c>
    </row>
    <row r="156" spans="1:3" x14ac:dyDescent="0.2">
      <c r="A156">
        <v>110</v>
      </c>
      <c r="B156" t="s">
        <v>40</v>
      </c>
      <c r="C156" t="s">
        <v>39</v>
      </c>
    </row>
    <row r="157" spans="1:3" x14ac:dyDescent="0.2">
      <c r="A157">
        <v>288</v>
      </c>
      <c r="B157" t="s">
        <v>50</v>
      </c>
      <c r="C157" t="s">
        <v>123</v>
      </c>
    </row>
    <row r="158" spans="1:3" x14ac:dyDescent="0.2">
      <c r="A158">
        <v>493</v>
      </c>
      <c r="B158" t="s">
        <v>31</v>
      </c>
      <c r="C158" t="s">
        <v>62</v>
      </c>
    </row>
    <row r="159" spans="1:3" x14ac:dyDescent="0.2">
      <c r="A159">
        <v>446</v>
      </c>
      <c r="B159" t="s">
        <v>72</v>
      </c>
      <c r="C159" t="s">
        <v>122</v>
      </c>
    </row>
    <row r="160" spans="1:3" x14ac:dyDescent="0.2">
      <c r="A160">
        <v>428</v>
      </c>
      <c r="B160" t="s">
        <v>48</v>
      </c>
      <c r="C160" t="s">
        <v>64</v>
      </c>
    </row>
    <row r="161" spans="1:3" x14ac:dyDescent="0.2">
      <c r="A161">
        <v>192</v>
      </c>
      <c r="B161" t="s">
        <v>108</v>
      </c>
      <c r="C161" t="s">
        <v>109</v>
      </c>
    </row>
    <row r="162" spans="1:3" x14ac:dyDescent="0.2">
      <c r="A162">
        <v>69</v>
      </c>
      <c r="B162" t="s">
        <v>72</v>
      </c>
      <c r="C162" t="s">
        <v>71</v>
      </c>
    </row>
    <row r="163" spans="1:3" x14ac:dyDescent="0.2">
      <c r="A163">
        <v>270</v>
      </c>
      <c r="B163" t="s">
        <v>76</v>
      </c>
      <c r="C163" t="s">
        <v>79</v>
      </c>
    </row>
    <row r="164" spans="1:3" x14ac:dyDescent="0.2">
      <c r="A164">
        <v>348</v>
      </c>
      <c r="B164" t="s">
        <v>72</v>
      </c>
      <c r="C164" t="s">
        <v>71</v>
      </c>
    </row>
    <row r="165" spans="1:3" x14ac:dyDescent="0.2">
      <c r="A165">
        <v>321</v>
      </c>
      <c r="B165" t="s">
        <v>108</v>
      </c>
      <c r="C165" t="s">
        <v>115</v>
      </c>
    </row>
    <row r="166" spans="1:3" x14ac:dyDescent="0.2">
      <c r="A166">
        <v>341</v>
      </c>
      <c r="B166" t="s">
        <v>40</v>
      </c>
      <c r="C166" t="s">
        <v>101</v>
      </c>
    </row>
    <row r="167" spans="1:3" x14ac:dyDescent="0.2">
      <c r="A167">
        <v>473</v>
      </c>
      <c r="B167" t="s">
        <v>37</v>
      </c>
      <c r="C167" t="s">
        <v>87</v>
      </c>
    </row>
    <row r="168" spans="1:3" x14ac:dyDescent="0.2">
      <c r="A168">
        <v>482</v>
      </c>
      <c r="B168" t="s">
        <v>42</v>
      </c>
      <c r="C168" t="s">
        <v>63</v>
      </c>
    </row>
    <row r="169" spans="1:3" x14ac:dyDescent="0.2">
      <c r="A169">
        <v>169</v>
      </c>
      <c r="B169" t="s">
        <v>35</v>
      </c>
      <c r="C169" t="s">
        <v>38</v>
      </c>
    </row>
    <row r="170" spans="1:3" x14ac:dyDescent="0.2">
      <c r="A170">
        <v>397</v>
      </c>
      <c r="B170" t="s">
        <v>46</v>
      </c>
      <c r="C170" t="s">
        <v>73</v>
      </c>
    </row>
    <row r="171" spans="1:3" x14ac:dyDescent="0.2">
      <c r="A171">
        <v>436</v>
      </c>
      <c r="B171" t="s">
        <v>31</v>
      </c>
      <c r="C171" t="s">
        <v>103</v>
      </c>
    </row>
    <row r="172" spans="1:3" x14ac:dyDescent="0.2">
      <c r="A172">
        <v>369</v>
      </c>
      <c r="B172" t="s">
        <v>44</v>
      </c>
      <c r="C172" t="s">
        <v>43</v>
      </c>
    </row>
    <row r="173" spans="1:3" x14ac:dyDescent="0.2">
      <c r="A173">
        <v>361</v>
      </c>
      <c r="B173" t="s">
        <v>108</v>
      </c>
      <c r="C173" t="s">
        <v>115</v>
      </c>
    </row>
    <row r="174" spans="1:3" x14ac:dyDescent="0.2">
      <c r="A174">
        <v>87</v>
      </c>
      <c r="B174" t="s">
        <v>53</v>
      </c>
      <c r="C174" t="s">
        <v>82</v>
      </c>
    </row>
    <row r="175" spans="1:3" x14ac:dyDescent="0.2">
      <c r="A175">
        <v>376</v>
      </c>
      <c r="B175" t="s">
        <v>48</v>
      </c>
      <c r="C175" t="s">
        <v>83</v>
      </c>
    </row>
    <row r="176" spans="1:3" x14ac:dyDescent="0.2">
      <c r="A176">
        <v>111</v>
      </c>
      <c r="B176" t="s">
        <v>29</v>
      </c>
      <c r="C176" t="s">
        <v>28</v>
      </c>
    </row>
    <row r="177" spans="1:3" x14ac:dyDescent="0.2">
      <c r="A177">
        <v>344</v>
      </c>
      <c r="B177" t="s">
        <v>33</v>
      </c>
      <c r="C177" t="s">
        <v>121</v>
      </c>
    </row>
    <row r="178" spans="1:3" x14ac:dyDescent="0.2">
      <c r="A178">
        <v>462</v>
      </c>
      <c r="B178" t="s">
        <v>90</v>
      </c>
      <c r="C178" t="s">
        <v>114</v>
      </c>
    </row>
    <row r="179" spans="1:3" x14ac:dyDescent="0.2">
      <c r="A179">
        <v>279</v>
      </c>
      <c r="B179" t="s">
        <v>42</v>
      </c>
      <c r="C179" t="s">
        <v>67</v>
      </c>
    </row>
    <row r="180" spans="1:3" x14ac:dyDescent="0.2">
      <c r="A180">
        <v>322</v>
      </c>
      <c r="B180" t="s">
        <v>42</v>
      </c>
      <c r="C180" t="s">
        <v>67</v>
      </c>
    </row>
    <row r="181" spans="1:3" x14ac:dyDescent="0.2">
      <c r="A181">
        <v>317</v>
      </c>
      <c r="B181" t="s">
        <v>33</v>
      </c>
      <c r="C181" t="s">
        <v>32</v>
      </c>
    </row>
    <row r="182" spans="1:3" x14ac:dyDescent="0.2">
      <c r="A182">
        <v>25</v>
      </c>
      <c r="B182" t="s">
        <v>72</v>
      </c>
      <c r="C182" t="s">
        <v>117</v>
      </c>
    </row>
    <row r="183" spans="1:3" x14ac:dyDescent="0.2">
      <c r="A183">
        <v>410</v>
      </c>
      <c r="B183" t="s">
        <v>72</v>
      </c>
      <c r="C183" t="s">
        <v>122</v>
      </c>
    </row>
    <row r="184" spans="1:3" x14ac:dyDescent="0.2">
      <c r="A184">
        <v>207</v>
      </c>
      <c r="B184" t="s">
        <v>29</v>
      </c>
      <c r="C184" t="s">
        <v>94</v>
      </c>
    </row>
    <row r="185" spans="1:3" x14ac:dyDescent="0.2">
      <c r="A185">
        <v>131</v>
      </c>
      <c r="B185" t="s">
        <v>33</v>
      </c>
      <c r="C185" t="s">
        <v>121</v>
      </c>
    </row>
    <row r="186" spans="1:3" x14ac:dyDescent="0.2">
      <c r="A186">
        <v>96</v>
      </c>
      <c r="B186" t="s">
        <v>76</v>
      </c>
      <c r="C186" t="s">
        <v>106</v>
      </c>
    </row>
    <row r="187" spans="1:3" x14ac:dyDescent="0.2">
      <c r="A187">
        <v>268</v>
      </c>
      <c r="B187" t="s">
        <v>90</v>
      </c>
      <c r="C187" t="s">
        <v>63</v>
      </c>
    </row>
    <row r="188" spans="1:3" x14ac:dyDescent="0.2">
      <c r="A188">
        <v>358</v>
      </c>
      <c r="B188" t="s">
        <v>48</v>
      </c>
      <c r="C188" t="s">
        <v>47</v>
      </c>
    </row>
    <row r="189" spans="1:3" x14ac:dyDescent="0.2">
      <c r="A189">
        <v>160</v>
      </c>
      <c r="B189" t="s">
        <v>42</v>
      </c>
      <c r="C189" t="s">
        <v>63</v>
      </c>
    </row>
    <row r="190" spans="1:3" x14ac:dyDescent="0.2">
      <c r="A190">
        <v>23</v>
      </c>
      <c r="B190" t="s">
        <v>55</v>
      </c>
      <c r="C190" t="s">
        <v>118</v>
      </c>
    </row>
    <row r="191" spans="1:3" x14ac:dyDescent="0.2">
      <c r="A191">
        <v>49</v>
      </c>
      <c r="B191" t="s">
        <v>90</v>
      </c>
      <c r="C191" t="s">
        <v>120</v>
      </c>
    </row>
    <row r="192" spans="1:3" x14ac:dyDescent="0.2">
      <c r="A192">
        <v>485</v>
      </c>
      <c r="B192" t="s">
        <v>40</v>
      </c>
      <c r="C192" t="s">
        <v>91</v>
      </c>
    </row>
    <row r="193" spans="1:3" x14ac:dyDescent="0.2">
      <c r="A193">
        <v>40</v>
      </c>
      <c r="B193" t="s">
        <v>57</v>
      </c>
      <c r="C193" t="s">
        <v>119</v>
      </c>
    </row>
    <row r="194" spans="1:3" x14ac:dyDescent="0.2">
      <c r="A194">
        <v>275</v>
      </c>
      <c r="B194" t="s">
        <v>50</v>
      </c>
      <c r="C194" t="s">
        <v>49</v>
      </c>
    </row>
    <row r="195" spans="1:3" x14ac:dyDescent="0.2">
      <c r="A195">
        <v>205</v>
      </c>
      <c r="B195" t="s">
        <v>40</v>
      </c>
      <c r="C195" t="s">
        <v>91</v>
      </c>
    </row>
    <row r="196" spans="1:3" x14ac:dyDescent="0.2">
      <c r="A196">
        <v>219</v>
      </c>
      <c r="B196" t="s">
        <v>46</v>
      </c>
      <c r="C196" t="s">
        <v>45</v>
      </c>
    </row>
    <row r="197" spans="1:3" x14ac:dyDescent="0.2">
      <c r="A197">
        <v>435</v>
      </c>
      <c r="B197" t="s">
        <v>108</v>
      </c>
      <c r="C197" t="s">
        <v>109</v>
      </c>
    </row>
    <row r="198" spans="1:3" x14ac:dyDescent="0.2">
      <c r="A198">
        <v>26</v>
      </c>
      <c r="B198" t="s">
        <v>108</v>
      </c>
      <c r="C198" t="s">
        <v>115</v>
      </c>
    </row>
    <row r="199" spans="1:3" x14ac:dyDescent="0.2">
      <c r="A199">
        <v>273</v>
      </c>
      <c r="B199" t="s">
        <v>48</v>
      </c>
      <c r="C199" t="s">
        <v>83</v>
      </c>
    </row>
    <row r="200" spans="1:3" x14ac:dyDescent="0.2">
      <c r="A200">
        <v>340</v>
      </c>
      <c r="B200" t="s">
        <v>50</v>
      </c>
      <c r="C200" t="s">
        <v>92</v>
      </c>
    </row>
    <row r="201" spans="1:3" x14ac:dyDescent="0.2">
      <c r="A201">
        <v>34</v>
      </c>
      <c r="B201" t="s">
        <v>42</v>
      </c>
      <c r="C201" t="s">
        <v>41</v>
      </c>
    </row>
    <row r="202" spans="1:3" x14ac:dyDescent="0.2">
      <c r="A202">
        <v>117</v>
      </c>
      <c r="B202" t="s">
        <v>40</v>
      </c>
      <c r="C202" t="s">
        <v>116</v>
      </c>
    </row>
    <row r="203" spans="1:3" x14ac:dyDescent="0.2">
      <c r="A203">
        <v>201</v>
      </c>
      <c r="B203" t="s">
        <v>69</v>
      </c>
      <c r="C203" t="s">
        <v>68</v>
      </c>
    </row>
    <row r="204" spans="1:3" x14ac:dyDescent="0.2">
      <c r="A204">
        <v>377</v>
      </c>
      <c r="B204" t="s">
        <v>57</v>
      </c>
      <c r="C204" t="s">
        <v>81</v>
      </c>
    </row>
    <row r="205" spans="1:3" x14ac:dyDescent="0.2">
      <c r="A205">
        <v>251</v>
      </c>
      <c r="B205" t="s">
        <v>31</v>
      </c>
      <c r="C205" t="s">
        <v>103</v>
      </c>
    </row>
    <row r="206" spans="1:3" x14ac:dyDescent="0.2">
      <c r="A206">
        <v>409</v>
      </c>
      <c r="B206" t="s">
        <v>35</v>
      </c>
      <c r="C206" t="s">
        <v>38</v>
      </c>
    </row>
    <row r="207" spans="1:3" x14ac:dyDescent="0.2">
      <c r="A207">
        <v>422</v>
      </c>
      <c r="B207" t="s">
        <v>53</v>
      </c>
      <c r="C207" t="s">
        <v>105</v>
      </c>
    </row>
    <row r="208" spans="1:3" x14ac:dyDescent="0.2">
      <c r="A208">
        <v>222</v>
      </c>
      <c r="B208" t="s">
        <v>44</v>
      </c>
      <c r="C208" t="s">
        <v>99</v>
      </c>
    </row>
    <row r="209" spans="1:3" x14ac:dyDescent="0.2">
      <c r="A209">
        <v>497</v>
      </c>
      <c r="B209" t="s">
        <v>48</v>
      </c>
      <c r="C209" t="s">
        <v>64</v>
      </c>
    </row>
    <row r="210" spans="1:3" x14ac:dyDescent="0.2">
      <c r="A210">
        <v>351</v>
      </c>
      <c r="B210" t="s">
        <v>72</v>
      </c>
      <c r="C210" t="s">
        <v>117</v>
      </c>
    </row>
    <row r="211" spans="1:3" x14ac:dyDescent="0.2">
      <c r="A211">
        <v>464</v>
      </c>
      <c r="B211" t="s">
        <v>50</v>
      </c>
      <c r="C211" t="s">
        <v>49</v>
      </c>
    </row>
    <row r="212" spans="1:3" x14ac:dyDescent="0.2">
      <c r="A212">
        <v>241</v>
      </c>
      <c r="B212" t="s">
        <v>57</v>
      </c>
      <c r="C212" t="s">
        <v>81</v>
      </c>
    </row>
    <row r="213" spans="1:3" x14ac:dyDescent="0.2">
      <c r="A213">
        <v>258</v>
      </c>
      <c r="B213" t="s">
        <v>55</v>
      </c>
      <c r="C213" t="s">
        <v>118</v>
      </c>
    </row>
    <row r="214" spans="1:3" x14ac:dyDescent="0.2">
      <c r="A214">
        <v>216</v>
      </c>
      <c r="B214" t="s">
        <v>53</v>
      </c>
      <c r="C214" t="s">
        <v>84</v>
      </c>
    </row>
    <row r="215" spans="1:3" x14ac:dyDescent="0.2">
      <c r="A215">
        <v>272</v>
      </c>
      <c r="B215" t="s">
        <v>42</v>
      </c>
      <c r="C215" t="s">
        <v>41</v>
      </c>
    </row>
    <row r="216" spans="1:3" x14ac:dyDescent="0.2">
      <c r="A216">
        <v>225</v>
      </c>
      <c r="B216" t="s">
        <v>76</v>
      </c>
      <c r="C216" t="s">
        <v>75</v>
      </c>
    </row>
    <row r="217" spans="1:3" x14ac:dyDescent="0.2">
      <c r="A217">
        <v>467</v>
      </c>
      <c r="B217" t="s">
        <v>40</v>
      </c>
      <c r="C217" t="s">
        <v>91</v>
      </c>
    </row>
    <row r="218" spans="1:3" x14ac:dyDescent="0.2">
      <c r="A218">
        <v>139</v>
      </c>
      <c r="B218" t="s">
        <v>46</v>
      </c>
      <c r="C218" t="s">
        <v>73</v>
      </c>
    </row>
    <row r="219" spans="1:3" x14ac:dyDescent="0.2">
      <c r="A219">
        <v>404</v>
      </c>
      <c r="B219" t="s">
        <v>46</v>
      </c>
      <c r="C219" t="s">
        <v>73</v>
      </c>
    </row>
    <row r="220" spans="1:3" x14ac:dyDescent="0.2">
      <c r="A220">
        <v>328</v>
      </c>
      <c r="B220" t="s">
        <v>72</v>
      </c>
      <c r="C220" t="s">
        <v>117</v>
      </c>
    </row>
    <row r="221" spans="1:3" x14ac:dyDescent="0.2">
      <c r="A221">
        <v>424</v>
      </c>
      <c r="B221" t="s">
        <v>69</v>
      </c>
      <c r="C221" t="s">
        <v>100</v>
      </c>
    </row>
    <row r="222" spans="1:3" x14ac:dyDescent="0.2">
      <c r="A222">
        <v>86</v>
      </c>
      <c r="B222" t="s">
        <v>29</v>
      </c>
      <c r="C222" t="s">
        <v>89</v>
      </c>
    </row>
    <row r="223" spans="1:3" x14ac:dyDescent="0.2">
      <c r="A223">
        <v>17</v>
      </c>
      <c r="B223" t="s">
        <v>53</v>
      </c>
      <c r="C223" t="s">
        <v>82</v>
      </c>
    </row>
    <row r="224" spans="1:3" x14ac:dyDescent="0.2">
      <c r="A224">
        <v>43</v>
      </c>
      <c r="B224" t="s">
        <v>69</v>
      </c>
      <c r="C224" t="s">
        <v>100</v>
      </c>
    </row>
    <row r="225" spans="1:3" x14ac:dyDescent="0.2">
      <c r="A225">
        <v>5</v>
      </c>
      <c r="B225" t="s">
        <v>40</v>
      </c>
      <c r="C225" t="s">
        <v>116</v>
      </c>
    </row>
    <row r="226" spans="1:3" x14ac:dyDescent="0.2">
      <c r="A226">
        <v>298</v>
      </c>
      <c r="B226" t="s">
        <v>42</v>
      </c>
      <c r="C226" t="s">
        <v>67</v>
      </c>
    </row>
    <row r="227" spans="1:3" x14ac:dyDescent="0.2">
      <c r="A227">
        <v>421</v>
      </c>
      <c r="B227" t="s">
        <v>60</v>
      </c>
      <c r="C227" t="s">
        <v>107</v>
      </c>
    </row>
    <row r="228" spans="1:3" x14ac:dyDescent="0.2">
      <c r="A228">
        <v>483</v>
      </c>
      <c r="B228" t="s">
        <v>57</v>
      </c>
      <c r="C228" t="s">
        <v>78</v>
      </c>
    </row>
    <row r="229" spans="1:3" x14ac:dyDescent="0.2">
      <c r="A229">
        <v>414</v>
      </c>
      <c r="B229" t="s">
        <v>35</v>
      </c>
      <c r="C229" t="s">
        <v>74</v>
      </c>
    </row>
    <row r="230" spans="1:3" x14ac:dyDescent="0.2">
      <c r="A230">
        <v>389</v>
      </c>
      <c r="B230" t="s">
        <v>60</v>
      </c>
      <c r="C230" t="s">
        <v>88</v>
      </c>
    </row>
    <row r="231" spans="1:3" x14ac:dyDescent="0.2">
      <c r="A231">
        <v>367</v>
      </c>
      <c r="B231" t="s">
        <v>57</v>
      </c>
      <c r="C231" t="s">
        <v>81</v>
      </c>
    </row>
    <row r="232" spans="1:3" x14ac:dyDescent="0.2">
      <c r="A232">
        <v>128</v>
      </c>
      <c r="B232" t="s">
        <v>108</v>
      </c>
      <c r="C232" t="s">
        <v>14</v>
      </c>
    </row>
    <row r="233" spans="1:3" x14ac:dyDescent="0.2">
      <c r="A233">
        <v>368</v>
      </c>
      <c r="B233" t="s">
        <v>50</v>
      </c>
      <c r="C233" t="s">
        <v>49</v>
      </c>
    </row>
    <row r="234" spans="1:3" x14ac:dyDescent="0.2">
      <c r="A234">
        <v>74</v>
      </c>
      <c r="B234" t="s">
        <v>57</v>
      </c>
      <c r="C234" t="s">
        <v>56</v>
      </c>
    </row>
    <row r="235" spans="1:3" x14ac:dyDescent="0.2">
      <c r="A235">
        <v>149</v>
      </c>
      <c r="B235" t="s">
        <v>48</v>
      </c>
      <c r="C235" t="s">
        <v>64</v>
      </c>
    </row>
    <row r="236" spans="1:3" x14ac:dyDescent="0.2">
      <c r="A236">
        <v>229</v>
      </c>
      <c r="B236" t="s">
        <v>108</v>
      </c>
      <c r="C236" t="s">
        <v>115</v>
      </c>
    </row>
    <row r="237" spans="1:3" x14ac:dyDescent="0.2">
      <c r="A237">
        <v>28</v>
      </c>
      <c r="B237" t="s">
        <v>42</v>
      </c>
      <c r="C237" t="s">
        <v>85</v>
      </c>
    </row>
    <row r="238" spans="1:3" x14ac:dyDescent="0.2">
      <c r="A238">
        <v>260</v>
      </c>
      <c r="B238" t="s">
        <v>76</v>
      </c>
      <c r="C238" t="s">
        <v>96</v>
      </c>
    </row>
    <row r="239" spans="1:3" x14ac:dyDescent="0.2">
      <c r="A239">
        <v>140</v>
      </c>
      <c r="B239" t="s">
        <v>90</v>
      </c>
      <c r="C239" t="s">
        <v>114</v>
      </c>
    </row>
    <row r="240" spans="1:3" x14ac:dyDescent="0.2">
      <c r="A240">
        <v>67</v>
      </c>
      <c r="B240" t="s">
        <v>46</v>
      </c>
      <c r="C240" t="s">
        <v>45</v>
      </c>
    </row>
    <row r="241" spans="1:3" x14ac:dyDescent="0.2">
      <c r="A241">
        <v>448</v>
      </c>
      <c r="B241" t="s">
        <v>46</v>
      </c>
      <c r="C241" t="s">
        <v>73</v>
      </c>
    </row>
    <row r="242" spans="1:3" x14ac:dyDescent="0.2">
      <c r="A242">
        <v>331</v>
      </c>
      <c r="B242" t="s">
        <v>76</v>
      </c>
      <c r="C242" t="s">
        <v>106</v>
      </c>
    </row>
    <row r="243" spans="1:3" x14ac:dyDescent="0.2">
      <c r="A243">
        <v>325</v>
      </c>
      <c r="B243" t="s">
        <v>33</v>
      </c>
      <c r="C243" t="s">
        <v>51</v>
      </c>
    </row>
    <row r="244" spans="1:3" x14ac:dyDescent="0.2">
      <c r="A244">
        <v>346</v>
      </c>
      <c r="B244" t="s">
        <v>60</v>
      </c>
      <c r="C244" t="s">
        <v>107</v>
      </c>
    </row>
    <row r="245" spans="1:3" x14ac:dyDescent="0.2">
      <c r="A245">
        <v>115</v>
      </c>
      <c r="B245" t="s">
        <v>50</v>
      </c>
      <c r="C245" t="s">
        <v>104</v>
      </c>
    </row>
    <row r="246" spans="1:3" x14ac:dyDescent="0.2">
      <c r="A246">
        <v>360</v>
      </c>
      <c r="B246" t="s">
        <v>76</v>
      </c>
      <c r="C246" t="s">
        <v>79</v>
      </c>
    </row>
    <row r="247" spans="1:3" x14ac:dyDescent="0.2">
      <c r="A247">
        <v>230</v>
      </c>
      <c r="B247" t="s">
        <v>33</v>
      </c>
      <c r="C247" t="s">
        <v>32</v>
      </c>
    </row>
    <row r="248" spans="1:3" x14ac:dyDescent="0.2">
      <c r="A248">
        <v>353</v>
      </c>
      <c r="B248" t="s">
        <v>40</v>
      </c>
      <c r="C248" t="s">
        <v>39</v>
      </c>
    </row>
    <row r="249" spans="1:3" x14ac:dyDescent="0.2">
      <c r="A249">
        <v>188</v>
      </c>
      <c r="B249" t="s">
        <v>44</v>
      </c>
      <c r="C249" t="s">
        <v>113</v>
      </c>
    </row>
    <row r="250" spans="1:3" x14ac:dyDescent="0.2">
      <c r="A250">
        <v>405</v>
      </c>
      <c r="B250" t="s">
        <v>37</v>
      </c>
      <c r="C250" t="s">
        <v>111</v>
      </c>
    </row>
    <row r="251" spans="1:3" x14ac:dyDescent="0.2">
      <c r="A251">
        <v>99</v>
      </c>
      <c r="B251" t="s">
        <v>31</v>
      </c>
      <c r="C251" t="s">
        <v>30</v>
      </c>
    </row>
    <row r="252" spans="1:3" x14ac:dyDescent="0.2">
      <c r="A252">
        <v>196</v>
      </c>
      <c r="B252" t="s">
        <v>48</v>
      </c>
      <c r="C252" t="s">
        <v>80</v>
      </c>
    </row>
    <row r="253" spans="1:3" x14ac:dyDescent="0.2">
      <c r="A253">
        <v>271</v>
      </c>
      <c r="B253" t="s">
        <v>50</v>
      </c>
      <c r="C253" t="s">
        <v>49</v>
      </c>
    </row>
    <row r="254" spans="1:3" x14ac:dyDescent="0.2">
      <c r="A254">
        <v>210</v>
      </c>
      <c r="B254" t="s">
        <v>57</v>
      </c>
      <c r="C254" t="s">
        <v>81</v>
      </c>
    </row>
    <row r="255" spans="1:3" x14ac:dyDescent="0.2">
      <c r="A255">
        <v>178</v>
      </c>
      <c r="B255" t="s">
        <v>46</v>
      </c>
      <c r="C255" t="s">
        <v>73</v>
      </c>
    </row>
    <row r="256" spans="1:3" x14ac:dyDescent="0.2">
      <c r="A256">
        <v>423</v>
      </c>
      <c r="B256" t="s">
        <v>72</v>
      </c>
      <c r="C256" t="s">
        <v>102</v>
      </c>
    </row>
    <row r="257" spans="1:3" x14ac:dyDescent="0.2">
      <c r="A257">
        <v>70</v>
      </c>
      <c r="B257" t="s">
        <v>90</v>
      </c>
      <c r="C257" t="s">
        <v>63</v>
      </c>
    </row>
    <row r="258" spans="1:3" x14ac:dyDescent="0.2">
      <c r="A258">
        <v>335</v>
      </c>
      <c r="B258" t="s">
        <v>37</v>
      </c>
      <c r="C258" t="s">
        <v>111</v>
      </c>
    </row>
    <row r="259" spans="1:3" x14ac:dyDescent="0.2">
      <c r="A259">
        <v>427</v>
      </c>
      <c r="B259" t="s">
        <v>37</v>
      </c>
      <c r="C259" t="s">
        <v>93</v>
      </c>
    </row>
    <row r="260" spans="1:3" x14ac:dyDescent="0.2">
      <c r="A260">
        <v>303</v>
      </c>
      <c r="B260" t="s">
        <v>35</v>
      </c>
      <c r="C260" t="s">
        <v>38</v>
      </c>
    </row>
    <row r="261" spans="1:3" x14ac:dyDescent="0.2">
      <c r="A261">
        <v>398</v>
      </c>
      <c r="B261" t="s">
        <v>33</v>
      </c>
      <c r="C261" t="s">
        <v>32</v>
      </c>
    </row>
    <row r="262" spans="1:3" x14ac:dyDescent="0.2">
      <c r="A262">
        <v>290</v>
      </c>
      <c r="B262" t="s">
        <v>29</v>
      </c>
      <c r="C262" t="s">
        <v>61</v>
      </c>
    </row>
    <row r="263" spans="1:3" x14ac:dyDescent="0.2">
      <c r="A263">
        <v>386</v>
      </c>
      <c r="B263" t="s">
        <v>42</v>
      </c>
      <c r="C263" t="s">
        <v>67</v>
      </c>
    </row>
    <row r="264" spans="1:3" x14ac:dyDescent="0.2">
      <c r="A264">
        <v>350</v>
      </c>
      <c r="B264" t="s">
        <v>35</v>
      </c>
      <c r="C264" t="s">
        <v>58</v>
      </c>
    </row>
    <row r="265" spans="1:3" x14ac:dyDescent="0.2">
      <c r="A265">
        <v>329</v>
      </c>
      <c r="B265" t="s">
        <v>76</v>
      </c>
      <c r="C265" t="s">
        <v>79</v>
      </c>
    </row>
    <row r="266" spans="1:3" x14ac:dyDescent="0.2">
      <c r="A266">
        <v>233</v>
      </c>
      <c r="B266" t="s">
        <v>46</v>
      </c>
      <c r="C266" t="s">
        <v>73</v>
      </c>
    </row>
    <row r="267" spans="1:3" x14ac:dyDescent="0.2">
      <c r="A267">
        <v>293</v>
      </c>
      <c r="B267" t="s">
        <v>48</v>
      </c>
      <c r="C267" t="s">
        <v>64</v>
      </c>
    </row>
    <row r="268" spans="1:3" x14ac:dyDescent="0.2">
      <c r="A268">
        <v>286</v>
      </c>
      <c r="B268" t="s">
        <v>46</v>
      </c>
      <c r="C268" t="s">
        <v>73</v>
      </c>
    </row>
    <row r="269" spans="1:3" x14ac:dyDescent="0.2">
      <c r="A269">
        <v>11</v>
      </c>
      <c r="B269" t="s">
        <v>37</v>
      </c>
      <c r="C269" t="s">
        <v>93</v>
      </c>
    </row>
    <row r="270" spans="1:3" x14ac:dyDescent="0.2">
      <c r="A270">
        <v>142</v>
      </c>
      <c r="B270" t="s">
        <v>35</v>
      </c>
      <c r="C270" t="s">
        <v>38</v>
      </c>
    </row>
    <row r="271" spans="1:3" x14ac:dyDescent="0.2">
      <c r="A271">
        <v>466</v>
      </c>
      <c r="B271" t="s">
        <v>35</v>
      </c>
      <c r="C271" t="s">
        <v>34</v>
      </c>
    </row>
    <row r="272" spans="1:3" x14ac:dyDescent="0.2">
      <c r="A272">
        <v>71</v>
      </c>
      <c r="B272" t="s">
        <v>69</v>
      </c>
      <c r="C272" t="s">
        <v>68</v>
      </c>
    </row>
    <row r="273" spans="1:3" x14ac:dyDescent="0.2">
      <c r="A273">
        <v>480</v>
      </c>
      <c r="B273" t="s">
        <v>44</v>
      </c>
      <c r="C273" t="s">
        <v>65</v>
      </c>
    </row>
    <row r="274" spans="1:3" x14ac:dyDescent="0.2">
      <c r="A274">
        <v>129</v>
      </c>
      <c r="B274" t="s">
        <v>108</v>
      </c>
      <c r="C274" t="s">
        <v>110</v>
      </c>
    </row>
    <row r="275" spans="1:3" x14ac:dyDescent="0.2">
      <c r="A275">
        <v>283</v>
      </c>
      <c r="B275" t="s">
        <v>48</v>
      </c>
      <c r="C275" t="s">
        <v>80</v>
      </c>
    </row>
    <row r="276" spans="1:3" x14ac:dyDescent="0.2">
      <c r="A276">
        <v>313</v>
      </c>
      <c r="B276" t="s">
        <v>48</v>
      </c>
      <c r="C276" t="s">
        <v>64</v>
      </c>
    </row>
    <row r="277" spans="1:3" x14ac:dyDescent="0.2">
      <c r="A277">
        <v>18</v>
      </c>
      <c r="B277" t="s">
        <v>55</v>
      </c>
      <c r="C277" t="s">
        <v>54</v>
      </c>
    </row>
    <row r="278" spans="1:3" x14ac:dyDescent="0.2">
      <c r="A278">
        <v>145</v>
      </c>
      <c r="B278" t="s">
        <v>31</v>
      </c>
      <c r="C278" t="s">
        <v>30</v>
      </c>
    </row>
    <row r="279" spans="1:3" x14ac:dyDescent="0.2">
      <c r="A279">
        <v>491</v>
      </c>
      <c r="B279" t="s">
        <v>31</v>
      </c>
      <c r="C279" t="s">
        <v>95</v>
      </c>
    </row>
    <row r="280" spans="1:3" x14ac:dyDescent="0.2">
      <c r="A280">
        <v>29</v>
      </c>
      <c r="B280" t="s">
        <v>76</v>
      </c>
      <c r="C280" t="s">
        <v>75</v>
      </c>
    </row>
    <row r="281" spans="1:3" x14ac:dyDescent="0.2">
      <c r="A281">
        <v>50</v>
      </c>
      <c r="B281" t="s">
        <v>33</v>
      </c>
      <c r="C281" t="s">
        <v>51</v>
      </c>
    </row>
    <row r="282" spans="1:3" x14ac:dyDescent="0.2">
      <c r="A282">
        <v>336</v>
      </c>
      <c r="B282" t="s">
        <v>72</v>
      </c>
      <c r="C282" t="s">
        <v>71</v>
      </c>
    </row>
    <row r="283" spans="1:3" x14ac:dyDescent="0.2">
      <c r="A283">
        <v>440</v>
      </c>
      <c r="B283" t="s">
        <v>35</v>
      </c>
      <c r="C283" t="s">
        <v>38</v>
      </c>
    </row>
    <row r="284" spans="1:3" x14ac:dyDescent="0.2">
      <c r="A284">
        <v>51</v>
      </c>
      <c r="B284" t="s">
        <v>57</v>
      </c>
      <c r="C284" t="s">
        <v>78</v>
      </c>
    </row>
    <row r="285" spans="1:3" x14ac:dyDescent="0.2">
      <c r="A285">
        <v>371</v>
      </c>
      <c r="B285" t="s">
        <v>29</v>
      </c>
      <c r="C285" t="s">
        <v>89</v>
      </c>
    </row>
    <row r="286" spans="1:3" x14ac:dyDescent="0.2">
      <c r="A286">
        <v>14</v>
      </c>
      <c r="B286" t="s">
        <v>33</v>
      </c>
      <c r="C286" t="s">
        <v>112</v>
      </c>
    </row>
    <row r="287" spans="1:3" x14ac:dyDescent="0.2">
      <c r="A287">
        <v>312</v>
      </c>
      <c r="B287" t="s">
        <v>37</v>
      </c>
      <c r="C287" t="s">
        <v>111</v>
      </c>
    </row>
    <row r="288" spans="1:3" x14ac:dyDescent="0.2">
      <c r="A288">
        <v>477</v>
      </c>
      <c r="B288" t="s">
        <v>40</v>
      </c>
      <c r="C288" t="s">
        <v>91</v>
      </c>
    </row>
    <row r="289" spans="1:3" x14ac:dyDescent="0.2">
      <c r="A289">
        <v>91</v>
      </c>
      <c r="B289" t="s">
        <v>50</v>
      </c>
      <c r="C289" t="s">
        <v>49</v>
      </c>
    </row>
    <row r="290" spans="1:3" x14ac:dyDescent="0.2">
      <c r="A290">
        <v>52</v>
      </c>
      <c r="B290" t="s">
        <v>76</v>
      </c>
      <c r="C290" t="s">
        <v>75</v>
      </c>
    </row>
    <row r="291" spans="1:3" x14ac:dyDescent="0.2">
      <c r="A291">
        <v>383</v>
      </c>
      <c r="B291" t="s">
        <v>35</v>
      </c>
      <c r="C291" t="s">
        <v>38</v>
      </c>
    </row>
    <row r="292" spans="1:3" x14ac:dyDescent="0.2">
      <c r="A292">
        <v>252</v>
      </c>
      <c r="B292" t="s">
        <v>60</v>
      </c>
      <c r="C292" t="s">
        <v>70</v>
      </c>
    </row>
    <row r="293" spans="1:3" x14ac:dyDescent="0.2">
      <c r="A293">
        <v>365</v>
      </c>
      <c r="B293" t="s">
        <v>108</v>
      </c>
      <c r="C293" t="s">
        <v>110</v>
      </c>
    </row>
    <row r="294" spans="1:3" x14ac:dyDescent="0.2">
      <c r="A294">
        <v>420</v>
      </c>
      <c r="B294" t="s">
        <v>37</v>
      </c>
      <c r="C294" t="s">
        <v>87</v>
      </c>
    </row>
    <row r="295" spans="1:3" x14ac:dyDescent="0.2">
      <c r="A295">
        <v>97</v>
      </c>
      <c r="B295" t="s">
        <v>69</v>
      </c>
      <c r="C295" t="s">
        <v>100</v>
      </c>
    </row>
    <row r="296" spans="1:3" x14ac:dyDescent="0.2">
      <c r="A296">
        <v>47</v>
      </c>
      <c r="B296" t="s">
        <v>108</v>
      </c>
      <c r="C296" t="s">
        <v>109</v>
      </c>
    </row>
    <row r="297" spans="1:3" x14ac:dyDescent="0.2">
      <c r="A297">
        <v>187</v>
      </c>
      <c r="B297" t="s">
        <v>40</v>
      </c>
      <c r="C297" t="s">
        <v>39</v>
      </c>
    </row>
    <row r="298" spans="1:3" x14ac:dyDescent="0.2">
      <c r="A298">
        <v>429</v>
      </c>
      <c r="B298" t="s">
        <v>42</v>
      </c>
      <c r="C298" t="s">
        <v>67</v>
      </c>
    </row>
    <row r="299" spans="1:3" x14ac:dyDescent="0.2">
      <c r="A299">
        <v>93</v>
      </c>
      <c r="B299" t="s">
        <v>60</v>
      </c>
      <c r="C299" t="s">
        <v>107</v>
      </c>
    </row>
    <row r="300" spans="1:3" x14ac:dyDescent="0.2">
      <c r="A300">
        <v>198</v>
      </c>
      <c r="B300" t="s">
        <v>108</v>
      </c>
      <c r="C300" t="s">
        <v>14</v>
      </c>
    </row>
    <row r="301" spans="1:3" x14ac:dyDescent="0.2">
      <c r="A301">
        <v>362</v>
      </c>
      <c r="B301" t="s">
        <v>37</v>
      </c>
      <c r="C301" t="s">
        <v>93</v>
      </c>
    </row>
    <row r="302" spans="1:3" x14ac:dyDescent="0.2">
      <c r="A302">
        <v>461</v>
      </c>
      <c r="B302" t="s">
        <v>35</v>
      </c>
      <c r="C302" t="s">
        <v>34</v>
      </c>
    </row>
    <row r="303" spans="1:3" x14ac:dyDescent="0.2">
      <c r="A303">
        <v>84</v>
      </c>
      <c r="B303" t="s">
        <v>53</v>
      </c>
      <c r="C303" t="s">
        <v>52</v>
      </c>
    </row>
    <row r="304" spans="1:3" x14ac:dyDescent="0.2">
      <c r="A304">
        <v>172</v>
      </c>
      <c r="B304" t="s">
        <v>35</v>
      </c>
      <c r="C304" t="s">
        <v>34</v>
      </c>
    </row>
    <row r="305" spans="1:3" x14ac:dyDescent="0.2">
      <c r="A305">
        <v>171</v>
      </c>
      <c r="B305" t="s">
        <v>60</v>
      </c>
      <c r="C305" t="s">
        <v>107</v>
      </c>
    </row>
    <row r="306" spans="1:3" x14ac:dyDescent="0.2">
      <c r="A306">
        <v>194</v>
      </c>
      <c r="B306" t="s">
        <v>76</v>
      </c>
      <c r="C306" t="s">
        <v>106</v>
      </c>
    </row>
    <row r="307" spans="1:3" x14ac:dyDescent="0.2">
      <c r="A307">
        <v>235</v>
      </c>
      <c r="B307" t="s">
        <v>37</v>
      </c>
      <c r="C307" t="s">
        <v>93</v>
      </c>
    </row>
    <row r="308" spans="1:3" x14ac:dyDescent="0.2">
      <c r="A308">
        <v>458</v>
      </c>
      <c r="B308" t="s">
        <v>40</v>
      </c>
      <c r="C308" t="s">
        <v>91</v>
      </c>
    </row>
    <row r="309" spans="1:3" x14ac:dyDescent="0.2">
      <c r="A309">
        <v>193</v>
      </c>
      <c r="B309" t="s">
        <v>76</v>
      </c>
      <c r="C309" t="s">
        <v>106</v>
      </c>
    </row>
    <row r="310" spans="1:3" x14ac:dyDescent="0.2">
      <c r="A310">
        <v>450</v>
      </c>
      <c r="B310" t="s">
        <v>37</v>
      </c>
      <c r="C310" t="s">
        <v>87</v>
      </c>
    </row>
    <row r="311" spans="1:3" x14ac:dyDescent="0.2">
      <c r="A311">
        <v>163</v>
      </c>
      <c r="B311" t="s">
        <v>76</v>
      </c>
      <c r="C311" t="s">
        <v>96</v>
      </c>
    </row>
    <row r="312" spans="1:3" x14ac:dyDescent="0.2">
      <c r="A312">
        <v>12</v>
      </c>
      <c r="B312" t="s">
        <v>40</v>
      </c>
      <c r="C312" t="s">
        <v>101</v>
      </c>
    </row>
    <row r="313" spans="1:3" x14ac:dyDescent="0.2">
      <c r="A313">
        <v>61</v>
      </c>
      <c r="B313" t="s">
        <v>46</v>
      </c>
      <c r="C313" t="s">
        <v>66</v>
      </c>
    </row>
    <row r="314" spans="1:3" x14ac:dyDescent="0.2">
      <c r="A314">
        <v>15</v>
      </c>
      <c r="B314" t="s">
        <v>29</v>
      </c>
      <c r="C314" t="s">
        <v>94</v>
      </c>
    </row>
    <row r="315" spans="1:3" x14ac:dyDescent="0.2">
      <c r="A315">
        <v>90</v>
      </c>
      <c r="B315" t="s">
        <v>53</v>
      </c>
      <c r="C315" t="s">
        <v>105</v>
      </c>
    </row>
    <row r="316" spans="1:3" x14ac:dyDescent="0.2">
      <c r="A316">
        <v>396</v>
      </c>
      <c r="B316" t="s">
        <v>44</v>
      </c>
      <c r="C316" t="s">
        <v>43</v>
      </c>
    </row>
    <row r="317" spans="1:3" x14ac:dyDescent="0.2">
      <c r="A317">
        <v>481</v>
      </c>
      <c r="B317" t="s">
        <v>72</v>
      </c>
      <c r="C317" t="s">
        <v>102</v>
      </c>
    </row>
    <row r="318" spans="1:3" x14ac:dyDescent="0.2">
      <c r="A318">
        <v>246</v>
      </c>
      <c r="B318" t="s">
        <v>50</v>
      </c>
      <c r="C318" t="s">
        <v>104</v>
      </c>
    </row>
    <row r="319" spans="1:3" x14ac:dyDescent="0.2">
      <c r="A319">
        <v>174</v>
      </c>
      <c r="B319" t="s">
        <v>60</v>
      </c>
      <c r="C319" t="s">
        <v>88</v>
      </c>
    </row>
    <row r="320" spans="1:3" x14ac:dyDescent="0.2">
      <c r="A320">
        <v>479</v>
      </c>
      <c r="B320" t="s">
        <v>31</v>
      </c>
      <c r="C320" t="s">
        <v>103</v>
      </c>
    </row>
    <row r="321" spans="1:3" x14ac:dyDescent="0.2">
      <c r="A321">
        <v>224</v>
      </c>
      <c r="B321" t="s">
        <v>72</v>
      </c>
      <c r="C321" t="s">
        <v>102</v>
      </c>
    </row>
    <row r="322" spans="1:3" x14ac:dyDescent="0.2">
      <c r="A322">
        <v>42</v>
      </c>
      <c r="B322" t="s">
        <v>90</v>
      </c>
      <c r="C322" t="s">
        <v>63</v>
      </c>
    </row>
    <row r="323" spans="1:3" x14ac:dyDescent="0.2">
      <c r="A323">
        <v>267</v>
      </c>
      <c r="B323" t="s">
        <v>31</v>
      </c>
      <c r="C323" t="s">
        <v>30</v>
      </c>
    </row>
    <row r="324" spans="1:3" x14ac:dyDescent="0.2">
      <c r="A324">
        <v>161</v>
      </c>
      <c r="B324" t="s">
        <v>44</v>
      </c>
      <c r="C324" t="s">
        <v>99</v>
      </c>
    </row>
    <row r="325" spans="1:3" x14ac:dyDescent="0.2">
      <c r="A325">
        <v>315</v>
      </c>
      <c r="B325" t="s">
        <v>46</v>
      </c>
      <c r="C325" t="s">
        <v>45</v>
      </c>
    </row>
    <row r="326" spans="1:3" x14ac:dyDescent="0.2">
      <c r="A326">
        <v>121</v>
      </c>
      <c r="B326" t="s">
        <v>72</v>
      </c>
      <c r="C326" t="s">
        <v>102</v>
      </c>
    </row>
    <row r="327" spans="1:3" x14ac:dyDescent="0.2">
      <c r="A327">
        <v>433</v>
      </c>
      <c r="B327" t="s">
        <v>55</v>
      </c>
      <c r="C327" t="s">
        <v>54</v>
      </c>
    </row>
    <row r="328" spans="1:3" x14ac:dyDescent="0.2">
      <c r="A328">
        <v>453</v>
      </c>
      <c r="B328" t="s">
        <v>40</v>
      </c>
      <c r="C328" t="s">
        <v>101</v>
      </c>
    </row>
    <row r="329" spans="1:3" x14ac:dyDescent="0.2">
      <c r="A329">
        <v>248</v>
      </c>
      <c r="B329" t="s">
        <v>48</v>
      </c>
      <c r="C329" t="s">
        <v>83</v>
      </c>
    </row>
    <row r="330" spans="1:3" x14ac:dyDescent="0.2">
      <c r="A330">
        <v>492</v>
      </c>
      <c r="B330" t="s">
        <v>55</v>
      </c>
      <c r="C330" t="s">
        <v>86</v>
      </c>
    </row>
    <row r="331" spans="1:3" x14ac:dyDescent="0.2">
      <c r="A331">
        <v>122</v>
      </c>
      <c r="B331" t="s">
        <v>35</v>
      </c>
      <c r="C331" t="s">
        <v>58</v>
      </c>
    </row>
    <row r="332" spans="1:3" x14ac:dyDescent="0.2">
      <c r="A332">
        <v>62</v>
      </c>
      <c r="B332" t="s">
        <v>55</v>
      </c>
      <c r="C332" t="s">
        <v>97</v>
      </c>
    </row>
    <row r="333" spans="1:3" x14ac:dyDescent="0.2">
      <c r="A333">
        <v>119</v>
      </c>
      <c r="B333" t="s">
        <v>69</v>
      </c>
      <c r="C333" t="s">
        <v>100</v>
      </c>
    </row>
    <row r="334" spans="1:3" x14ac:dyDescent="0.2">
      <c r="A334">
        <v>388</v>
      </c>
      <c r="B334" t="s">
        <v>55</v>
      </c>
      <c r="C334" t="s">
        <v>54</v>
      </c>
    </row>
    <row r="335" spans="1:3" x14ac:dyDescent="0.2">
      <c r="A335">
        <v>66</v>
      </c>
      <c r="B335" t="s">
        <v>53</v>
      </c>
      <c r="C335" t="s">
        <v>84</v>
      </c>
    </row>
    <row r="336" spans="1:3" x14ac:dyDescent="0.2">
      <c r="A336">
        <v>125</v>
      </c>
      <c r="B336" t="s">
        <v>90</v>
      </c>
      <c r="C336" t="s">
        <v>85</v>
      </c>
    </row>
    <row r="337" spans="1:3" x14ac:dyDescent="0.2">
      <c r="A337">
        <v>274</v>
      </c>
      <c r="B337" t="s">
        <v>44</v>
      </c>
      <c r="C337" t="s">
        <v>99</v>
      </c>
    </row>
    <row r="338" spans="1:3" x14ac:dyDescent="0.2">
      <c r="A338">
        <v>471</v>
      </c>
      <c r="B338" t="s">
        <v>31</v>
      </c>
      <c r="C338" t="s">
        <v>95</v>
      </c>
    </row>
    <row r="339" spans="1:3" x14ac:dyDescent="0.2">
      <c r="A339">
        <v>395</v>
      </c>
      <c r="B339" t="s">
        <v>76</v>
      </c>
      <c r="C339" t="s">
        <v>79</v>
      </c>
    </row>
    <row r="340" spans="1:3" x14ac:dyDescent="0.2">
      <c r="A340">
        <v>474</v>
      </c>
      <c r="B340" t="s">
        <v>44</v>
      </c>
      <c r="C340" t="s">
        <v>99</v>
      </c>
    </row>
    <row r="341" spans="1:3" x14ac:dyDescent="0.2">
      <c r="A341">
        <v>63</v>
      </c>
      <c r="B341" t="s">
        <v>55</v>
      </c>
      <c r="C341" t="s">
        <v>97</v>
      </c>
    </row>
    <row r="342" spans="1:3" x14ac:dyDescent="0.2">
      <c r="A342">
        <v>89</v>
      </c>
      <c r="B342" t="s">
        <v>48</v>
      </c>
      <c r="C342" t="s">
        <v>80</v>
      </c>
    </row>
    <row r="343" spans="1:3" x14ac:dyDescent="0.2">
      <c r="A343">
        <v>27</v>
      </c>
      <c r="B343" t="s">
        <v>40</v>
      </c>
      <c r="C343" t="s">
        <v>39</v>
      </c>
    </row>
    <row r="344" spans="1:3" x14ac:dyDescent="0.2">
      <c r="A344">
        <v>127</v>
      </c>
      <c r="B344" t="s">
        <v>31</v>
      </c>
      <c r="C344" t="s">
        <v>30</v>
      </c>
    </row>
    <row r="345" spans="1:3" x14ac:dyDescent="0.2">
      <c r="A345">
        <v>426</v>
      </c>
      <c r="B345" t="s">
        <v>69</v>
      </c>
      <c r="C345" t="s">
        <v>98</v>
      </c>
    </row>
    <row r="346" spans="1:3" x14ac:dyDescent="0.2">
      <c r="A346">
        <v>355</v>
      </c>
      <c r="B346" t="s">
        <v>53</v>
      </c>
      <c r="C346" t="s">
        <v>82</v>
      </c>
    </row>
    <row r="347" spans="1:3" x14ac:dyDescent="0.2">
      <c r="A347">
        <v>113</v>
      </c>
      <c r="B347" t="s">
        <v>33</v>
      </c>
      <c r="C347" t="s">
        <v>51</v>
      </c>
    </row>
    <row r="348" spans="1:3" x14ac:dyDescent="0.2">
      <c r="A348">
        <v>291</v>
      </c>
      <c r="B348" t="s">
        <v>55</v>
      </c>
      <c r="C348" t="s">
        <v>97</v>
      </c>
    </row>
    <row r="349" spans="1:3" x14ac:dyDescent="0.2">
      <c r="A349">
        <v>182</v>
      </c>
      <c r="B349" t="s">
        <v>76</v>
      </c>
      <c r="C349" t="s">
        <v>96</v>
      </c>
    </row>
    <row r="350" spans="1:3" x14ac:dyDescent="0.2">
      <c r="A350">
        <v>105</v>
      </c>
      <c r="B350" t="s">
        <v>35</v>
      </c>
      <c r="C350" t="s">
        <v>58</v>
      </c>
    </row>
    <row r="351" spans="1:3" x14ac:dyDescent="0.2">
      <c r="A351">
        <v>199</v>
      </c>
      <c r="B351" t="s">
        <v>40</v>
      </c>
      <c r="C351" t="s">
        <v>91</v>
      </c>
    </row>
    <row r="352" spans="1:3" x14ac:dyDescent="0.2">
      <c r="A352">
        <v>211</v>
      </c>
      <c r="B352" t="s">
        <v>31</v>
      </c>
      <c r="C352" t="s">
        <v>62</v>
      </c>
    </row>
    <row r="353" spans="1:3" x14ac:dyDescent="0.2">
      <c r="A353">
        <v>22</v>
      </c>
      <c r="B353" t="s">
        <v>48</v>
      </c>
      <c r="C353" t="s">
        <v>64</v>
      </c>
    </row>
    <row r="354" spans="1:3" x14ac:dyDescent="0.2">
      <c r="A354">
        <v>150</v>
      </c>
      <c r="B354" t="s">
        <v>55</v>
      </c>
      <c r="C354" t="s">
        <v>54</v>
      </c>
    </row>
    <row r="355" spans="1:3" x14ac:dyDescent="0.2">
      <c r="A355">
        <v>191</v>
      </c>
      <c r="B355" t="s">
        <v>57</v>
      </c>
      <c r="C355" t="s">
        <v>81</v>
      </c>
    </row>
    <row r="356" spans="1:3" x14ac:dyDescent="0.2">
      <c r="A356">
        <v>245</v>
      </c>
      <c r="B356" t="s">
        <v>29</v>
      </c>
      <c r="C356" t="s">
        <v>61</v>
      </c>
    </row>
    <row r="357" spans="1:3" x14ac:dyDescent="0.2">
      <c r="A357">
        <v>154</v>
      </c>
      <c r="B357" t="s">
        <v>31</v>
      </c>
      <c r="C357" t="s">
        <v>95</v>
      </c>
    </row>
    <row r="358" spans="1:3" x14ac:dyDescent="0.2">
      <c r="A358">
        <v>266</v>
      </c>
      <c r="B358" t="s">
        <v>55</v>
      </c>
      <c r="C358" t="s">
        <v>54</v>
      </c>
    </row>
    <row r="359" spans="1:3" x14ac:dyDescent="0.2">
      <c r="A359">
        <v>143</v>
      </c>
      <c r="B359" t="s">
        <v>29</v>
      </c>
      <c r="C359" t="s">
        <v>94</v>
      </c>
    </row>
    <row r="360" spans="1:3" x14ac:dyDescent="0.2">
      <c r="A360">
        <v>475</v>
      </c>
      <c r="B360" t="s">
        <v>37</v>
      </c>
      <c r="C360" t="s">
        <v>93</v>
      </c>
    </row>
    <row r="361" spans="1:3" x14ac:dyDescent="0.2">
      <c r="A361">
        <v>292</v>
      </c>
      <c r="B361" t="s">
        <v>57</v>
      </c>
      <c r="C361" t="s">
        <v>78</v>
      </c>
    </row>
    <row r="362" spans="1:3" x14ac:dyDescent="0.2">
      <c r="A362">
        <v>307</v>
      </c>
      <c r="B362" t="s">
        <v>50</v>
      </c>
      <c r="C362" t="s">
        <v>92</v>
      </c>
    </row>
    <row r="363" spans="1:3" x14ac:dyDescent="0.2">
      <c r="A363">
        <v>39</v>
      </c>
      <c r="B363" t="s">
        <v>50</v>
      </c>
      <c r="C363" t="s">
        <v>49</v>
      </c>
    </row>
    <row r="364" spans="1:3" x14ac:dyDescent="0.2">
      <c r="A364">
        <v>316</v>
      </c>
      <c r="B364" t="s">
        <v>40</v>
      </c>
      <c r="C364" t="s">
        <v>91</v>
      </c>
    </row>
    <row r="365" spans="1:3" x14ac:dyDescent="0.2">
      <c r="A365">
        <v>228</v>
      </c>
      <c r="B365" t="s">
        <v>90</v>
      </c>
      <c r="C365" t="s">
        <v>63</v>
      </c>
    </row>
    <row r="366" spans="1:3" x14ac:dyDescent="0.2">
      <c r="A366">
        <v>269</v>
      </c>
      <c r="B366" t="s">
        <v>29</v>
      </c>
      <c r="C366" t="s">
        <v>89</v>
      </c>
    </row>
    <row r="367" spans="1:3" x14ac:dyDescent="0.2">
      <c r="A367">
        <v>151</v>
      </c>
      <c r="B367" t="s">
        <v>44</v>
      </c>
      <c r="C367" t="s">
        <v>65</v>
      </c>
    </row>
    <row r="368" spans="1:3" x14ac:dyDescent="0.2">
      <c r="A368">
        <v>101</v>
      </c>
      <c r="B368" t="s">
        <v>60</v>
      </c>
      <c r="C368" t="s">
        <v>88</v>
      </c>
    </row>
    <row r="369" spans="1:3" x14ac:dyDescent="0.2">
      <c r="A369">
        <v>411</v>
      </c>
      <c r="B369" t="s">
        <v>37</v>
      </c>
      <c r="C369" t="s">
        <v>87</v>
      </c>
    </row>
    <row r="370" spans="1:3" x14ac:dyDescent="0.2">
      <c r="A370">
        <v>381</v>
      </c>
      <c r="B370" t="s">
        <v>55</v>
      </c>
      <c r="C370" t="s">
        <v>86</v>
      </c>
    </row>
    <row r="371" spans="1:3" x14ac:dyDescent="0.2">
      <c r="A371">
        <v>400</v>
      </c>
      <c r="B371" t="s">
        <v>44</v>
      </c>
      <c r="C371" t="s">
        <v>65</v>
      </c>
    </row>
    <row r="372" spans="1:3" x14ac:dyDescent="0.2">
      <c r="A372">
        <v>55</v>
      </c>
      <c r="B372" t="s">
        <v>42</v>
      </c>
      <c r="C372" t="s">
        <v>85</v>
      </c>
    </row>
    <row r="373" spans="1:3" x14ac:dyDescent="0.2">
      <c r="A373">
        <v>372</v>
      </c>
      <c r="B373" t="s">
        <v>53</v>
      </c>
      <c r="C373" t="s">
        <v>84</v>
      </c>
    </row>
    <row r="374" spans="1:3" x14ac:dyDescent="0.2">
      <c r="A374">
        <v>80</v>
      </c>
      <c r="B374" t="s">
        <v>48</v>
      </c>
      <c r="C374" t="s">
        <v>83</v>
      </c>
    </row>
    <row r="375" spans="1:3" x14ac:dyDescent="0.2">
      <c r="A375">
        <v>413</v>
      </c>
      <c r="B375" t="s">
        <v>53</v>
      </c>
      <c r="C375" t="s">
        <v>82</v>
      </c>
    </row>
    <row r="376" spans="1:3" x14ac:dyDescent="0.2">
      <c r="A376">
        <v>46</v>
      </c>
      <c r="B376" t="s">
        <v>46</v>
      </c>
      <c r="C376" t="s">
        <v>77</v>
      </c>
    </row>
    <row r="377" spans="1:3" x14ac:dyDescent="0.2">
      <c r="A377">
        <v>1</v>
      </c>
      <c r="B377" t="s">
        <v>42</v>
      </c>
      <c r="C377" t="s">
        <v>41</v>
      </c>
    </row>
    <row r="378" spans="1:3" x14ac:dyDescent="0.2">
      <c r="A378">
        <v>478</v>
      </c>
      <c r="B378" t="s">
        <v>48</v>
      </c>
      <c r="C378" t="s">
        <v>80</v>
      </c>
    </row>
    <row r="379" spans="1:3" x14ac:dyDescent="0.2">
      <c r="A379">
        <v>456</v>
      </c>
      <c r="B379" t="s">
        <v>57</v>
      </c>
      <c r="C379" t="s">
        <v>81</v>
      </c>
    </row>
    <row r="380" spans="1:3" x14ac:dyDescent="0.2">
      <c r="A380">
        <v>38</v>
      </c>
      <c r="B380" t="s">
        <v>48</v>
      </c>
      <c r="C380" t="s">
        <v>80</v>
      </c>
    </row>
    <row r="381" spans="1:3" x14ac:dyDescent="0.2">
      <c r="A381">
        <v>134</v>
      </c>
      <c r="B381" t="s">
        <v>55</v>
      </c>
      <c r="C381" t="s">
        <v>54</v>
      </c>
    </row>
    <row r="382" spans="1:3" x14ac:dyDescent="0.2">
      <c r="A382">
        <v>77</v>
      </c>
      <c r="B382" t="s">
        <v>40</v>
      </c>
      <c r="C382" t="s">
        <v>39</v>
      </c>
    </row>
    <row r="383" spans="1:3" x14ac:dyDescent="0.2">
      <c r="A383">
        <v>455</v>
      </c>
      <c r="B383" t="s">
        <v>76</v>
      </c>
      <c r="C383" t="s">
        <v>79</v>
      </c>
    </row>
    <row r="384" spans="1:3" x14ac:dyDescent="0.2">
      <c r="A384">
        <v>218</v>
      </c>
      <c r="B384" t="s">
        <v>57</v>
      </c>
      <c r="C384" t="s">
        <v>78</v>
      </c>
    </row>
    <row r="385" spans="1:3" x14ac:dyDescent="0.2">
      <c r="A385">
        <v>263</v>
      </c>
      <c r="B385" t="s">
        <v>46</v>
      </c>
      <c r="C385" t="s">
        <v>77</v>
      </c>
    </row>
    <row r="386" spans="1:3" x14ac:dyDescent="0.2">
      <c r="A386">
        <v>254</v>
      </c>
      <c r="B386" t="s">
        <v>76</v>
      </c>
      <c r="C386" t="s">
        <v>75</v>
      </c>
    </row>
    <row r="387" spans="1:3" x14ac:dyDescent="0.2">
      <c r="A387">
        <v>370</v>
      </c>
      <c r="B387" t="s">
        <v>33</v>
      </c>
      <c r="C387" t="s">
        <v>32</v>
      </c>
    </row>
    <row r="388" spans="1:3" x14ac:dyDescent="0.2">
      <c r="A388">
        <v>301</v>
      </c>
      <c r="B388" t="s">
        <v>35</v>
      </c>
      <c r="C388" t="s">
        <v>74</v>
      </c>
    </row>
    <row r="389" spans="1:3" x14ac:dyDescent="0.2">
      <c r="A389">
        <v>259</v>
      </c>
      <c r="B389" t="s">
        <v>46</v>
      </c>
      <c r="C389" t="s">
        <v>73</v>
      </c>
    </row>
    <row r="390" spans="1:3" x14ac:dyDescent="0.2">
      <c r="A390">
        <v>468</v>
      </c>
      <c r="B390" t="s">
        <v>46</v>
      </c>
      <c r="C390" t="s">
        <v>45</v>
      </c>
    </row>
    <row r="391" spans="1:3" x14ac:dyDescent="0.2">
      <c r="A391">
        <v>200</v>
      </c>
      <c r="B391" t="s">
        <v>72</v>
      </c>
      <c r="C391" t="s">
        <v>71</v>
      </c>
    </row>
    <row r="392" spans="1:3" x14ac:dyDescent="0.2">
      <c r="A392">
        <v>354</v>
      </c>
      <c r="B392" t="s">
        <v>60</v>
      </c>
      <c r="C392" t="s">
        <v>70</v>
      </c>
    </row>
    <row r="393" spans="1:3" x14ac:dyDescent="0.2">
      <c r="A393">
        <v>460</v>
      </c>
      <c r="B393" t="s">
        <v>53</v>
      </c>
      <c r="C393" t="s">
        <v>52</v>
      </c>
    </row>
    <row r="394" spans="1:3" x14ac:dyDescent="0.2">
      <c r="A394">
        <v>184</v>
      </c>
      <c r="B394" t="s">
        <v>48</v>
      </c>
      <c r="C394" t="s">
        <v>47</v>
      </c>
    </row>
    <row r="395" spans="1:3" x14ac:dyDescent="0.2">
      <c r="A395">
        <v>308</v>
      </c>
      <c r="B395" t="s">
        <v>48</v>
      </c>
      <c r="C395" t="s">
        <v>64</v>
      </c>
    </row>
    <row r="396" spans="1:3" x14ac:dyDescent="0.2">
      <c r="A396">
        <v>407</v>
      </c>
      <c r="B396" t="s">
        <v>48</v>
      </c>
      <c r="C396" t="s">
        <v>47</v>
      </c>
    </row>
    <row r="397" spans="1:3" x14ac:dyDescent="0.2">
      <c r="A397">
        <v>148</v>
      </c>
      <c r="B397" t="s">
        <v>33</v>
      </c>
      <c r="C397" t="s">
        <v>32</v>
      </c>
    </row>
    <row r="398" spans="1:3" x14ac:dyDescent="0.2">
      <c r="A398">
        <v>152</v>
      </c>
      <c r="B398" t="s">
        <v>69</v>
      </c>
      <c r="C398" t="s">
        <v>68</v>
      </c>
    </row>
    <row r="399" spans="1:3" x14ac:dyDescent="0.2">
      <c r="A399">
        <v>326</v>
      </c>
      <c r="B399" t="s">
        <v>42</v>
      </c>
      <c r="C399" t="s">
        <v>67</v>
      </c>
    </row>
    <row r="400" spans="1:3" x14ac:dyDescent="0.2">
      <c r="A400">
        <v>352</v>
      </c>
      <c r="B400" t="s">
        <v>46</v>
      </c>
      <c r="C400" t="s">
        <v>66</v>
      </c>
    </row>
    <row r="401" spans="1:3" x14ac:dyDescent="0.2">
      <c r="A401">
        <v>44</v>
      </c>
      <c r="B401" t="s">
        <v>44</v>
      </c>
      <c r="C401" t="s">
        <v>65</v>
      </c>
    </row>
    <row r="402" spans="1:3" x14ac:dyDescent="0.2">
      <c r="A402">
        <v>183</v>
      </c>
      <c r="B402" t="s">
        <v>48</v>
      </c>
      <c r="C402" t="s">
        <v>64</v>
      </c>
    </row>
    <row r="403" spans="1:3" x14ac:dyDescent="0.2">
      <c r="A403">
        <v>88</v>
      </c>
      <c r="B403" t="s">
        <v>42</v>
      </c>
      <c r="C403" t="s">
        <v>63</v>
      </c>
    </row>
    <row r="404" spans="1:3" x14ac:dyDescent="0.2">
      <c r="A404">
        <v>347</v>
      </c>
      <c r="B404" t="s">
        <v>40</v>
      </c>
      <c r="C404" t="s">
        <v>39</v>
      </c>
    </row>
    <row r="405" spans="1:3" x14ac:dyDescent="0.2">
      <c r="A405">
        <v>342</v>
      </c>
      <c r="B405" t="s">
        <v>31</v>
      </c>
      <c r="C405" t="s">
        <v>62</v>
      </c>
    </row>
    <row r="406" spans="1:3" x14ac:dyDescent="0.2">
      <c r="A406">
        <v>59</v>
      </c>
      <c r="B406" t="s">
        <v>29</v>
      </c>
      <c r="C406" t="s">
        <v>61</v>
      </c>
    </row>
    <row r="407" spans="1:3" x14ac:dyDescent="0.2">
      <c r="A407">
        <v>16</v>
      </c>
      <c r="B407" t="s">
        <v>50</v>
      </c>
      <c r="C407" t="s">
        <v>49</v>
      </c>
    </row>
    <row r="408" spans="1:3" x14ac:dyDescent="0.2">
      <c r="A408">
        <v>220</v>
      </c>
      <c r="B408" t="s">
        <v>60</v>
      </c>
      <c r="C408" t="s">
        <v>59</v>
      </c>
    </row>
    <row r="409" spans="1:3" x14ac:dyDescent="0.2">
      <c r="A409">
        <v>439</v>
      </c>
      <c r="B409" t="s">
        <v>33</v>
      </c>
      <c r="C409" t="s">
        <v>51</v>
      </c>
    </row>
    <row r="410" spans="1:3" x14ac:dyDescent="0.2">
      <c r="A410">
        <v>437</v>
      </c>
      <c r="B410" t="s">
        <v>60</v>
      </c>
      <c r="C410" t="s">
        <v>59</v>
      </c>
    </row>
    <row r="411" spans="1:3" x14ac:dyDescent="0.2">
      <c r="A411">
        <v>73</v>
      </c>
      <c r="B411" t="s">
        <v>37</v>
      </c>
      <c r="C411" t="s">
        <v>36</v>
      </c>
    </row>
    <row r="412" spans="1:3" x14ac:dyDescent="0.2">
      <c r="A412">
        <v>208</v>
      </c>
      <c r="B412" t="s">
        <v>48</v>
      </c>
      <c r="C412" t="s">
        <v>47</v>
      </c>
    </row>
    <row r="413" spans="1:3" x14ac:dyDescent="0.2">
      <c r="A413">
        <v>6</v>
      </c>
      <c r="B413" t="s">
        <v>35</v>
      </c>
      <c r="C413" t="s">
        <v>58</v>
      </c>
    </row>
    <row r="414" spans="1:3" x14ac:dyDescent="0.2">
      <c r="A414">
        <v>318</v>
      </c>
      <c r="B414" t="s">
        <v>44</v>
      </c>
      <c r="C414" t="s">
        <v>43</v>
      </c>
    </row>
    <row r="415" spans="1:3" x14ac:dyDescent="0.2">
      <c r="A415">
        <v>327</v>
      </c>
      <c r="B415" t="s">
        <v>57</v>
      </c>
      <c r="C415" t="s">
        <v>56</v>
      </c>
    </row>
    <row r="416" spans="1:3" x14ac:dyDescent="0.2">
      <c r="A416">
        <v>416</v>
      </c>
      <c r="B416" t="s">
        <v>55</v>
      </c>
      <c r="C416" t="s">
        <v>54</v>
      </c>
    </row>
    <row r="417" spans="1:3" x14ac:dyDescent="0.2">
      <c r="A417">
        <v>374</v>
      </c>
      <c r="B417" t="s">
        <v>53</v>
      </c>
      <c r="C417" t="s">
        <v>52</v>
      </c>
    </row>
    <row r="418" spans="1:3" x14ac:dyDescent="0.2">
      <c r="A418">
        <v>289</v>
      </c>
      <c r="B418" t="s">
        <v>33</v>
      </c>
      <c r="C418" t="s">
        <v>51</v>
      </c>
    </row>
    <row r="419" spans="1:3" x14ac:dyDescent="0.2">
      <c r="A419">
        <v>173</v>
      </c>
      <c r="B419" t="s">
        <v>33</v>
      </c>
      <c r="C419" t="s">
        <v>32</v>
      </c>
    </row>
    <row r="420" spans="1:3" x14ac:dyDescent="0.2">
      <c r="A420">
        <v>114</v>
      </c>
      <c r="B420" t="s">
        <v>50</v>
      </c>
      <c r="C420" t="s">
        <v>49</v>
      </c>
    </row>
    <row r="421" spans="1:3" x14ac:dyDescent="0.2">
      <c r="A421">
        <v>170</v>
      </c>
      <c r="B421" t="s">
        <v>48</v>
      </c>
      <c r="C421" t="s">
        <v>47</v>
      </c>
    </row>
    <row r="422" spans="1:3" x14ac:dyDescent="0.2">
      <c r="A422">
        <v>9</v>
      </c>
      <c r="B422" t="s">
        <v>46</v>
      </c>
      <c r="C422" t="s">
        <v>45</v>
      </c>
    </row>
    <row r="423" spans="1:3" x14ac:dyDescent="0.2">
      <c r="A423">
        <v>302</v>
      </c>
      <c r="B423" t="s">
        <v>44</v>
      </c>
      <c r="C423" t="s">
        <v>43</v>
      </c>
    </row>
    <row r="424" spans="1:3" x14ac:dyDescent="0.2">
      <c r="A424">
        <v>48</v>
      </c>
      <c r="B424" t="s">
        <v>35</v>
      </c>
      <c r="C424" t="s">
        <v>38</v>
      </c>
    </row>
    <row r="425" spans="1:3" x14ac:dyDescent="0.2">
      <c r="A425">
        <v>3</v>
      </c>
      <c r="B425" t="s">
        <v>42</v>
      </c>
      <c r="C425" t="s">
        <v>41</v>
      </c>
    </row>
    <row r="426" spans="1:3" x14ac:dyDescent="0.2">
      <c r="A426">
        <v>168</v>
      </c>
      <c r="B426" t="s">
        <v>42</v>
      </c>
      <c r="C426" t="s">
        <v>41</v>
      </c>
    </row>
    <row r="427" spans="1:3" x14ac:dyDescent="0.2">
      <c r="A427">
        <v>13</v>
      </c>
      <c r="B427" t="s">
        <v>40</v>
      </c>
      <c r="C427" t="s">
        <v>39</v>
      </c>
    </row>
    <row r="428" spans="1:3" x14ac:dyDescent="0.2">
      <c r="A428">
        <v>141</v>
      </c>
      <c r="B428" t="s">
        <v>35</v>
      </c>
      <c r="C428" t="s">
        <v>38</v>
      </c>
    </row>
    <row r="429" spans="1:3" x14ac:dyDescent="0.2">
      <c r="A429">
        <v>120</v>
      </c>
      <c r="B429" t="s">
        <v>37</v>
      </c>
      <c r="C429" t="s">
        <v>36</v>
      </c>
    </row>
    <row r="430" spans="1:3" x14ac:dyDescent="0.2">
      <c r="A430">
        <v>418</v>
      </c>
      <c r="B430" t="s">
        <v>35</v>
      </c>
      <c r="C430" t="s">
        <v>34</v>
      </c>
    </row>
    <row r="431" spans="1:3" x14ac:dyDescent="0.2">
      <c r="A431">
        <v>294</v>
      </c>
      <c r="B431" t="s">
        <v>33</v>
      </c>
      <c r="C431" t="s">
        <v>32</v>
      </c>
    </row>
    <row r="432" spans="1:3" x14ac:dyDescent="0.2">
      <c r="A432">
        <v>175</v>
      </c>
      <c r="B432" t="s">
        <v>31</v>
      </c>
      <c r="C432" t="s">
        <v>30</v>
      </c>
    </row>
    <row r="433" spans="1:3" x14ac:dyDescent="0.2">
      <c r="A433">
        <v>469</v>
      </c>
      <c r="B433" t="s">
        <v>29</v>
      </c>
      <c r="C433" t="s">
        <v>28</v>
      </c>
    </row>
  </sheetData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9CDE-3B00-B043-9CE3-84E2EEDD9683}">
  <dimension ref="A3:H26"/>
  <sheetViews>
    <sheetView workbookViewId="0">
      <selection activeCell="H25" sqref="H25"/>
    </sheetView>
  </sheetViews>
  <sheetFormatPr baseColWidth="10" defaultRowHeight="15" x14ac:dyDescent="0.2"/>
  <cols>
    <col min="1" max="1" width="16" bestFit="1" customWidth="1"/>
    <col min="2" max="2" width="26.6640625" bestFit="1" customWidth="1"/>
  </cols>
  <sheetData>
    <row r="3" spans="1:2" x14ac:dyDescent="0.2">
      <c r="A3" s="16" t="s">
        <v>834</v>
      </c>
      <c r="B3" t="s">
        <v>858</v>
      </c>
    </row>
    <row r="4" spans="1:2" x14ac:dyDescent="0.2">
      <c r="A4" s="17" t="s">
        <v>137</v>
      </c>
      <c r="B4" s="29">
        <v>0.33640552995391704</v>
      </c>
    </row>
    <row r="5" spans="1:2" x14ac:dyDescent="0.2">
      <c r="A5" s="17" t="s">
        <v>132</v>
      </c>
      <c r="B5" s="29">
        <v>0.19585253456221199</v>
      </c>
    </row>
    <row r="6" spans="1:2" x14ac:dyDescent="0.2">
      <c r="A6" s="17" t="s">
        <v>128</v>
      </c>
      <c r="B6" s="29">
        <v>0.17972350230414746</v>
      </c>
    </row>
    <row r="7" spans="1:2" x14ac:dyDescent="0.2">
      <c r="A7" s="17" t="s">
        <v>130</v>
      </c>
      <c r="B7" s="29">
        <v>0.17050691244239632</v>
      </c>
    </row>
    <row r="8" spans="1:2" x14ac:dyDescent="0.2">
      <c r="A8" s="17" t="s">
        <v>134</v>
      </c>
      <c r="B8" s="29">
        <v>0.11751152073732719</v>
      </c>
    </row>
    <row r="9" spans="1:2" x14ac:dyDescent="0.2">
      <c r="A9" s="17" t="s">
        <v>835</v>
      </c>
      <c r="B9" s="29">
        <v>1</v>
      </c>
    </row>
    <row r="26" spans="8:8" x14ac:dyDescent="0.2">
      <c r="H26" t="s">
        <v>859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1F74-C21A-E347-B374-089AB2610F03}">
  <dimension ref="A3:B235"/>
  <sheetViews>
    <sheetView workbookViewId="0">
      <selection activeCell="A4" sqref="A4:A27"/>
    </sheetView>
  </sheetViews>
  <sheetFormatPr baseColWidth="10" defaultRowHeight="15" x14ac:dyDescent="0.2"/>
  <cols>
    <col min="1" max="1" width="16" bestFit="1" customWidth="1"/>
    <col min="2" max="2" width="21.6640625" bestFit="1" customWidth="1"/>
  </cols>
  <sheetData>
    <row r="3" spans="1:2" x14ac:dyDescent="0.2">
      <c r="A3" s="16" t="s">
        <v>834</v>
      </c>
      <c r="B3" t="s">
        <v>1326</v>
      </c>
    </row>
    <row r="4" spans="1:2" x14ac:dyDescent="0.2">
      <c r="A4" s="17" t="s">
        <v>1106</v>
      </c>
      <c r="B4">
        <v>6</v>
      </c>
    </row>
    <row r="5" spans="1:2" x14ac:dyDescent="0.2">
      <c r="A5" s="17" t="s">
        <v>1302</v>
      </c>
      <c r="B5">
        <v>6</v>
      </c>
    </row>
    <row r="6" spans="1:2" x14ac:dyDescent="0.2">
      <c r="A6" s="17" t="s">
        <v>1138</v>
      </c>
      <c r="B6">
        <v>6</v>
      </c>
    </row>
    <row r="7" spans="1:2" x14ac:dyDescent="0.2">
      <c r="A7" s="17" t="s">
        <v>1217</v>
      </c>
      <c r="B7">
        <v>5</v>
      </c>
    </row>
    <row r="8" spans="1:2" x14ac:dyDescent="0.2">
      <c r="A8" s="17" t="s">
        <v>1317</v>
      </c>
      <c r="B8">
        <v>5</v>
      </c>
    </row>
    <row r="9" spans="1:2" x14ac:dyDescent="0.2">
      <c r="A9" s="17" t="s">
        <v>1321</v>
      </c>
      <c r="B9">
        <v>5</v>
      </c>
    </row>
    <row r="10" spans="1:2" x14ac:dyDescent="0.2">
      <c r="A10" s="17" t="s">
        <v>1229</v>
      </c>
      <c r="B10">
        <v>5</v>
      </c>
    </row>
    <row r="11" spans="1:2" x14ac:dyDescent="0.2">
      <c r="A11" s="17" t="s">
        <v>1140</v>
      </c>
      <c r="B11">
        <v>5</v>
      </c>
    </row>
    <row r="12" spans="1:2" x14ac:dyDescent="0.2">
      <c r="A12" s="17" t="s">
        <v>1176</v>
      </c>
      <c r="B12">
        <v>5</v>
      </c>
    </row>
    <row r="13" spans="1:2" x14ac:dyDescent="0.2">
      <c r="A13" s="17" t="s">
        <v>1197</v>
      </c>
      <c r="B13">
        <v>4</v>
      </c>
    </row>
    <row r="14" spans="1:2" x14ac:dyDescent="0.2">
      <c r="A14" s="17" t="s">
        <v>1218</v>
      </c>
      <c r="B14">
        <v>4</v>
      </c>
    </row>
    <row r="15" spans="1:2" x14ac:dyDescent="0.2">
      <c r="A15" s="17" t="s">
        <v>1213</v>
      </c>
      <c r="B15">
        <v>4</v>
      </c>
    </row>
    <row r="16" spans="1:2" x14ac:dyDescent="0.2">
      <c r="A16" s="17" t="s">
        <v>1294</v>
      </c>
      <c r="B16">
        <v>4</v>
      </c>
    </row>
    <row r="17" spans="1:2" x14ac:dyDescent="0.2">
      <c r="A17" s="17" t="s">
        <v>1141</v>
      </c>
      <c r="B17">
        <v>4</v>
      </c>
    </row>
    <row r="18" spans="1:2" x14ac:dyDescent="0.2">
      <c r="A18" s="17" t="s">
        <v>1114</v>
      </c>
      <c r="B18">
        <v>4</v>
      </c>
    </row>
    <row r="19" spans="1:2" x14ac:dyDescent="0.2">
      <c r="A19" s="17" t="s">
        <v>1135</v>
      </c>
      <c r="B19">
        <v>4</v>
      </c>
    </row>
    <row r="20" spans="1:2" x14ac:dyDescent="0.2">
      <c r="A20" s="17" t="s">
        <v>1181</v>
      </c>
      <c r="B20">
        <v>4</v>
      </c>
    </row>
    <row r="21" spans="1:2" x14ac:dyDescent="0.2">
      <c r="A21" s="17" t="s">
        <v>1108</v>
      </c>
      <c r="B21">
        <v>4</v>
      </c>
    </row>
    <row r="22" spans="1:2" x14ac:dyDescent="0.2">
      <c r="A22" s="17" t="s">
        <v>1187</v>
      </c>
      <c r="B22">
        <v>4</v>
      </c>
    </row>
    <row r="23" spans="1:2" x14ac:dyDescent="0.2">
      <c r="A23" s="17" t="s">
        <v>1111</v>
      </c>
      <c r="B23">
        <v>4</v>
      </c>
    </row>
    <row r="24" spans="1:2" x14ac:dyDescent="0.2">
      <c r="A24" s="17" t="s">
        <v>1316</v>
      </c>
      <c r="B24">
        <v>4</v>
      </c>
    </row>
    <row r="25" spans="1:2" x14ac:dyDescent="0.2">
      <c r="A25" s="17" t="s">
        <v>1118</v>
      </c>
      <c r="B25">
        <v>4</v>
      </c>
    </row>
    <row r="26" spans="1:2" x14ac:dyDescent="0.2">
      <c r="A26" s="17" t="s">
        <v>1180</v>
      </c>
      <c r="B26">
        <v>4</v>
      </c>
    </row>
    <row r="27" spans="1:2" x14ac:dyDescent="0.2">
      <c r="A27" s="17" t="s">
        <v>1190</v>
      </c>
      <c r="B27">
        <v>4</v>
      </c>
    </row>
    <row r="28" spans="1:2" x14ac:dyDescent="0.2">
      <c r="A28" s="17" t="s">
        <v>1265</v>
      </c>
      <c r="B28">
        <v>3</v>
      </c>
    </row>
    <row r="29" spans="1:2" x14ac:dyDescent="0.2">
      <c r="A29" s="17" t="s">
        <v>1189</v>
      </c>
      <c r="B29">
        <v>3</v>
      </c>
    </row>
    <row r="30" spans="1:2" x14ac:dyDescent="0.2">
      <c r="A30" s="17" t="s">
        <v>1277</v>
      </c>
      <c r="B30">
        <v>3</v>
      </c>
    </row>
    <row r="31" spans="1:2" x14ac:dyDescent="0.2">
      <c r="A31" s="17" t="s">
        <v>1163</v>
      </c>
      <c r="B31">
        <v>3</v>
      </c>
    </row>
    <row r="32" spans="1:2" x14ac:dyDescent="0.2">
      <c r="A32" s="17" t="s">
        <v>1246</v>
      </c>
      <c r="B32">
        <v>3</v>
      </c>
    </row>
    <row r="33" spans="1:2" x14ac:dyDescent="0.2">
      <c r="A33" s="17" t="s">
        <v>1164</v>
      </c>
      <c r="B33">
        <v>3</v>
      </c>
    </row>
    <row r="34" spans="1:2" x14ac:dyDescent="0.2">
      <c r="A34" s="17" t="s">
        <v>1271</v>
      </c>
      <c r="B34">
        <v>3</v>
      </c>
    </row>
    <row r="35" spans="1:2" x14ac:dyDescent="0.2">
      <c r="A35" s="17" t="s">
        <v>1167</v>
      </c>
      <c r="B35">
        <v>3</v>
      </c>
    </row>
    <row r="36" spans="1:2" x14ac:dyDescent="0.2">
      <c r="A36" s="17" t="s">
        <v>1292</v>
      </c>
      <c r="B36">
        <v>3</v>
      </c>
    </row>
    <row r="37" spans="1:2" x14ac:dyDescent="0.2">
      <c r="A37" s="17" t="s">
        <v>1170</v>
      </c>
      <c r="B37">
        <v>3</v>
      </c>
    </row>
    <row r="38" spans="1:2" x14ac:dyDescent="0.2">
      <c r="A38" s="17" t="s">
        <v>1314</v>
      </c>
      <c r="B38">
        <v>3</v>
      </c>
    </row>
    <row r="39" spans="1:2" x14ac:dyDescent="0.2">
      <c r="A39" s="17" t="s">
        <v>1214</v>
      </c>
      <c r="B39">
        <v>3</v>
      </c>
    </row>
    <row r="40" spans="1:2" x14ac:dyDescent="0.2">
      <c r="A40" s="17" t="s">
        <v>1263</v>
      </c>
      <c r="B40">
        <v>3</v>
      </c>
    </row>
    <row r="41" spans="1:2" x14ac:dyDescent="0.2">
      <c r="A41" s="17" t="s">
        <v>1112</v>
      </c>
      <c r="B41">
        <v>3</v>
      </c>
    </row>
    <row r="42" spans="1:2" x14ac:dyDescent="0.2">
      <c r="A42" s="17" t="s">
        <v>1268</v>
      </c>
      <c r="B42">
        <v>3</v>
      </c>
    </row>
    <row r="43" spans="1:2" x14ac:dyDescent="0.2">
      <c r="A43" s="17" t="s">
        <v>1110</v>
      </c>
      <c r="B43">
        <v>3</v>
      </c>
    </row>
    <row r="44" spans="1:2" x14ac:dyDescent="0.2">
      <c r="A44" s="17" t="s">
        <v>1272</v>
      </c>
      <c r="B44">
        <v>3</v>
      </c>
    </row>
    <row r="45" spans="1:2" x14ac:dyDescent="0.2">
      <c r="A45" s="17" t="s">
        <v>1220</v>
      </c>
      <c r="B45">
        <v>3</v>
      </c>
    </row>
    <row r="46" spans="1:2" x14ac:dyDescent="0.2">
      <c r="A46" s="17" t="s">
        <v>1286</v>
      </c>
      <c r="B46">
        <v>3</v>
      </c>
    </row>
    <row r="47" spans="1:2" x14ac:dyDescent="0.2">
      <c r="A47" s="17" t="s">
        <v>1221</v>
      </c>
      <c r="B47">
        <v>3</v>
      </c>
    </row>
    <row r="48" spans="1:2" x14ac:dyDescent="0.2">
      <c r="A48" s="17" t="s">
        <v>1122</v>
      </c>
      <c r="B48">
        <v>3</v>
      </c>
    </row>
    <row r="49" spans="1:2" x14ac:dyDescent="0.2">
      <c r="A49" s="17" t="s">
        <v>1223</v>
      </c>
      <c r="B49">
        <v>3</v>
      </c>
    </row>
    <row r="50" spans="1:2" x14ac:dyDescent="0.2">
      <c r="A50" s="17" t="s">
        <v>1310</v>
      </c>
      <c r="B50">
        <v>3</v>
      </c>
    </row>
    <row r="51" spans="1:2" x14ac:dyDescent="0.2">
      <c r="A51" s="17" t="s">
        <v>1101</v>
      </c>
      <c r="B51">
        <v>3</v>
      </c>
    </row>
    <row r="52" spans="1:2" x14ac:dyDescent="0.2">
      <c r="A52" s="17" t="s">
        <v>1161</v>
      </c>
      <c r="B52">
        <v>3</v>
      </c>
    </row>
    <row r="53" spans="1:2" x14ac:dyDescent="0.2">
      <c r="A53" s="17" t="s">
        <v>1244</v>
      </c>
      <c r="B53">
        <v>3</v>
      </c>
    </row>
    <row r="54" spans="1:2" x14ac:dyDescent="0.2">
      <c r="A54" s="17" t="s">
        <v>1318</v>
      </c>
      <c r="B54">
        <v>3</v>
      </c>
    </row>
    <row r="55" spans="1:2" x14ac:dyDescent="0.2">
      <c r="A55" s="17" t="s">
        <v>1196</v>
      </c>
      <c r="B55">
        <v>3</v>
      </c>
    </row>
    <row r="56" spans="1:2" x14ac:dyDescent="0.2">
      <c r="A56" s="17" t="s">
        <v>1202</v>
      </c>
      <c r="B56">
        <v>3</v>
      </c>
    </row>
    <row r="57" spans="1:2" x14ac:dyDescent="0.2">
      <c r="A57" s="17" t="s">
        <v>1168</v>
      </c>
      <c r="B57">
        <v>2</v>
      </c>
    </row>
    <row r="58" spans="1:2" x14ac:dyDescent="0.2">
      <c r="A58" s="17" t="s">
        <v>1297</v>
      </c>
      <c r="B58">
        <v>2</v>
      </c>
    </row>
    <row r="59" spans="1:2" x14ac:dyDescent="0.2">
      <c r="A59" s="17" t="s">
        <v>1282</v>
      </c>
      <c r="B59">
        <v>2</v>
      </c>
    </row>
    <row r="60" spans="1:2" x14ac:dyDescent="0.2">
      <c r="A60" s="17" t="s">
        <v>1102</v>
      </c>
      <c r="B60">
        <v>2</v>
      </c>
    </row>
    <row r="61" spans="1:2" x14ac:dyDescent="0.2">
      <c r="A61" s="17" t="s">
        <v>1313</v>
      </c>
      <c r="B61">
        <v>2</v>
      </c>
    </row>
    <row r="62" spans="1:2" x14ac:dyDescent="0.2">
      <c r="A62" s="17" t="s">
        <v>1103</v>
      </c>
      <c r="B62">
        <v>2</v>
      </c>
    </row>
    <row r="63" spans="1:2" x14ac:dyDescent="0.2">
      <c r="A63" s="17" t="s">
        <v>1128</v>
      </c>
      <c r="B63">
        <v>2</v>
      </c>
    </row>
    <row r="64" spans="1:2" x14ac:dyDescent="0.2">
      <c r="A64" s="17" t="s">
        <v>1143</v>
      </c>
      <c r="B64">
        <v>2</v>
      </c>
    </row>
    <row r="65" spans="1:2" x14ac:dyDescent="0.2">
      <c r="A65" s="17" t="s">
        <v>1290</v>
      </c>
      <c r="B65">
        <v>2</v>
      </c>
    </row>
    <row r="66" spans="1:2" x14ac:dyDescent="0.2">
      <c r="A66" s="17" t="s">
        <v>1207</v>
      </c>
      <c r="B66">
        <v>2</v>
      </c>
    </row>
    <row r="67" spans="1:2" x14ac:dyDescent="0.2">
      <c r="A67" s="17" t="s">
        <v>1306</v>
      </c>
      <c r="B67">
        <v>2</v>
      </c>
    </row>
    <row r="68" spans="1:2" x14ac:dyDescent="0.2">
      <c r="A68" s="17" t="s">
        <v>1208</v>
      </c>
      <c r="B68">
        <v>2</v>
      </c>
    </row>
    <row r="69" spans="1:2" x14ac:dyDescent="0.2">
      <c r="A69" s="17" t="s">
        <v>1113</v>
      </c>
      <c r="B69">
        <v>2</v>
      </c>
    </row>
    <row r="70" spans="1:2" x14ac:dyDescent="0.2">
      <c r="A70" s="17" t="s">
        <v>1325</v>
      </c>
      <c r="B70">
        <v>2</v>
      </c>
    </row>
    <row r="71" spans="1:2" x14ac:dyDescent="0.2">
      <c r="A71" s="17" t="s">
        <v>1169</v>
      </c>
      <c r="B71">
        <v>2</v>
      </c>
    </row>
    <row r="72" spans="1:2" x14ac:dyDescent="0.2">
      <c r="A72" s="17" t="s">
        <v>1211</v>
      </c>
      <c r="B72">
        <v>2</v>
      </c>
    </row>
    <row r="73" spans="1:2" x14ac:dyDescent="0.2">
      <c r="A73" s="17" t="s">
        <v>1174</v>
      </c>
      <c r="B73">
        <v>2</v>
      </c>
    </row>
    <row r="74" spans="1:2" x14ac:dyDescent="0.2">
      <c r="A74" s="17" t="s">
        <v>1144</v>
      </c>
      <c r="B74">
        <v>2</v>
      </c>
    </row>
    <row r="75" spans="1:2" x14ac:dyDescent="0.2">
      <c r="A75" s="17" t="s">
        <v>1288</v>
      </c>
      <c r="B75">
        <v>2</v>
      </c>
    </row>
    <row r="76" spans="1:2" x14ac:dyDescent="0.2">
      <c r="A76" s="17" t="s">
        <v>1146</v>
      </c>
      <c r="B76">
        <v>2</v>
      </c>
    </row>
    <row r="77" spans="1:2" x14ac:dyDescent="0.2">
      <c r="A77" s="17" t="s">
        <v>1134</v>
      </c>
      <c r="B77">
        <v>2</v>
      </c>
    </row>
    <row r="78" spans="1:2" x14ac:dyDescent="0.2">
      <c r="A78" s="17" t="s">
        <v>1149</v>
      </c>
      <c r="B78">
        <v>2</v>
      </c>
    </row>
    <row r="79" spans="1:2" x14ac:dyDescent="0.2">
      <c r="A79" s="17" t="s">
        <v>1099</v>
      </c>
      <c r="B79">
        <v>2</v>
      </c>
    </row>
    <row r="80" spans="1:2" x14ac:dyDescent="0.2">
      <c r="A80" s="17" t="s">
        <v>1155</v>
      </c>
      <c r="B80">
        <v>2</v>
      </c>
    </row>
    <row r="81" spans="1:2" x14ac:dyDescent="0.2">
      <c r="A81" s="17" t="s">
        <v>1183</v>
      </c>
      <c r="B81">
        <v>2</v>
      </c>
    </row>
    <row r="82" spans="1:2" x14ac:dyDescent="0.2">
      <c r="A82" s="17" t="s">
        <v>1156</v>
      </c>
      <c r="B82">
        <v>2</v>
      </c>
    </row>
    <row r="83" spans="1:2" x14ac:dyDescent="0.2">
      <c r="A83" s="17" t="s">
        <v>1136</v>
      </c>
      <c r="B83">
        <v>2</v>
      </c>
    </row>
    <row r="84" spans="1:2" x14ac:dyDescent="0.2">
      <c r="A84" s="17" t="s">
        <v>1157</v>
      </c>
      <c r="B84">
        <v>2</v>
      </c>
    </row>
    <row r="85" spans="1:2" x14ac:dyDescent="0.2">
      <c r="A85" s="17" t="s">
        <v>1124</v>
      </c>
      <c r="B85">
        <v>2</v>
      </c>
    </row>
    <row r="86" spans="1:2" x14ac:dyDescent="0.2">
      <c r="A86" s="17" t="s">
        <v>1159</v>
      </c>
      <c r="B86">
        <v>2</v>
      </c>
    </row>
    <row r="87" spans="1:2" x14ac:dyDescent="0.2">
      <c r="A87" s="17" t="s">
        <v>1267</v>
      </c>
      <c r="B87">
        <v>2</v>
      </c>
    </row>
    <row r="88" spans="1:2" x14ac:dyDescent="0.2">
      <c r="A88" s="17" t="s">
        <v>1224</v>
      </c>
      <c r="B88">
        <v>2</v>
      </c>
    </row>
    <row r="89" spans="1:2" x14ac:dyDescent="0.2">
      <c r="A89" s="17" t="s">
        <v>1269</v>
      </c>
      <c r="B89">
        <v>2</v>
      </c>
    </row>
    <row r="90" spans="1:2" x14ac:dyDescent="0.2">
      <c r="A90" s="17" t="s">
        <v>1225</v>
      </c>
      <c r="B90">
        <v>2</v>
      </c>
    </row>
    <row r="91" spans="1:2" x14ac:dyDescent="0.2">
      <c r="A91" s="17" t="s">
        <v>1171</v>
      </c>
      <c r="B91">
        <v>2</v>
      </c>
    </row>
    <row r="92" spans="1:2" x14ac:dyDescent="0.2">
      <c r="A92" s="17" t="s">
        <v>1119</v>
      </c>
      <c r="B92">
        <v>2</v>
      </c>
    </row>
    <row r="93" spans="1:2" x14ac:dyDescent="0.2">
      <c r="A93" s="17" t="s">
        <v>1278</v>
      </c>
      <c r="B93">
        <v>2</v>
      </c>
    </row>
    <row r="94" spans="1:2" x14ac:dyDescent="0.2">
      <c r="A94" s="17" t="s">
        <v>1230</v>
      </c>
      <c r="B94">
        <v>2</v>
      </c>
    </row>
    <row r="95" spans="1:2" x14ac:dyDescent="0.2">
      <c r="A95" s="17" t="s">
        <v>1133</v>
      </c>
      <c r="B95">
        <v>2</v>
      </c>
    </row>
    <row r="96" spans="1:2" x14ac:dyDescent="0.2">
      <c r="A96" s="17" t="s">
        <v>1234</v>
      </c>
      <c r="B96">
        <v>2</v>
      </c>
    </row>
    <row r="97" spans="1:2" x14ac:dyDescent="0.2">
      <c r="A97" s="17" t="s">
        <v>1289</v>
      </c>
      <c r="B97">
        <v>2</v>
      </c>
    </row>
    <row r="98" spans="1:2" x14ac:dyDescent="0.2">
      <c r="A98" s="17" t="s">
        <v>1240</v>
      </c>
      <c r="B98">
        <v>2</v>
      </c>
    </row>
    <row r="99" spans="1:2" x14ac:dyDescent="0.2">
      <c r="A99" s="17" t="s">
        <v>1177</v>
      </c>
      <c r="B99">
        <v>2</v>
      </c>
    </row>
    <row r="100" spans="1:2" x14ac:dyDescent="0.2">
      <c r="A100" s="17" t="s">
        <v>1104</v>
      </c>
      <c r="B100">
        <v>2</v>
      </c>
    </row>
    <row r="101" spans="1:2" x14ac:dyDescent="0.2">
      <c r="A101" s="17" t="s">
        <v>1295</v>
      </c>
      <c r="B101">
        <v>2</v>
      </c>
    </row>
    <row r="102" spans="1:2" x14ac:dyDescent="0.2">
      <c r="A102" s="17" t="s">
        <v>1123</v>
      </c>
      <c r="B102">
        <v>2</v>
      </c>
    </row>
    <row r="103" spans="1:2" x14ac:dyDescent="0.2">
      <c r="A103" s="17" t="s">
        <v>1299</v>
      </c>
      <c r="B103">
        <v>2</v>
      </c>
    </row>
    <row r="104" spans="1:2" x14ac:dyDescent="0.2">
      <c r="A104" s="17" t="s">
        <v>1247</v>
      </c>
      <c r="B104">
        <v>2</v>
      </c>
    </row>
    <row r="105" spans="1:2" x14ac:dyDescent="0.2">
      <c r="A105" s="17" t="s">
        <v>1304</v>
      </c>
      <c r="B105">
        <v>2</v>
      </c>
    </row>
    <row r="106" spans="1:2" x14ac:dyDescent="0.2">
      <c r="A106" s="17" t="s">
        <v>1249</v>
      </c>
      <c r="B106">
        <v>2</v>
      </c>
    </row>
    <row r="107" spans="1:2" x14ac:dyDescent="0.2">
      <c r="A107" s="17" t="s">
        <v>1307</v>
      </c>
      <c r="B107">
        <v>2</v>
      </c>
    </row>
    <row r="108" spans="1:2" x14ac:dyDescent="0.2">
      <c r="A108" s="17" t="s">
        <v>1253</v>
      </c>
      <c r="B108">
        <v>2</v>
      </c>
    </row>
    <row r="109" spans="1:2" x14ac:dyDescent="0.2">
      <c r="A109" s="17" t="s">
        <v>1312</v>
      </c>
      <c r="B109">
        <v>2</v>
      </c>
    </row>
    <row r="110" spans="1:2" x14ac:dyDescent="0.2">
      <c r="A110" s="17" t="s">
        <v>1254</v>
      </c>
      <c r="B110">
        <v>2</v>
      </c>
    </row>
    <row r="111" spans="1:2" x14ac:dyDescent="0.2">
      <c r="A111" s="17" t="s">
        <v>1186</v>
      </c>
      <c r="B111">
        <v>2</v>
      </c>
    </row>
    <row r="112" spans="1:2" x14ac:dyDescent="0.2">
      <c r="A112" s="17" t="s">
        <v>1255</v>
      </c>
      <c r="B112">
        <v>2</v>
      </c>
    </row>
    <row r="113" spans="1:2" x14ac:dyDescent="0.2">
      <c r="A113" s="17" t="s">
        <v>1137</v>
      </c>
      <c r="B113">
        <v>2</v>
      </c>
    </row>
    <row r="114" spans="1:2" x14ac:dyDescent="0.2">
      <c r="A114" s="17" t="s">
        <v>1256</v>
      </c>
      <c r="B114">
        <v>2</v>
      </c>
    </row>
    <row r="115" spans="1:2" x14ac:dyDescent="0.2">
      <c r="A115" s="17" t="s">
        <v>1191</v>
      </c>
      <c r="B115">
        <v>2</v>
      </c>
    </row>
    <row r="116" spans="1:2" x14ac:dyDescent="0.2">
      <c r="A116" s="17" t="s">
        <v>1261</v>
      </c>
      <c r="B116">
        <v>2</v>
      </c>
    </row>
    <row r="117" spans="1:2" x14ac:dyDescent="0.2">
      <c r="A117" s="17" t="s">
        <v>1209</v>
      </c>
      <c r="B117">
        <v>2</v>
      </c>
    </row>
    <row r="118" spans="1:2" x14ac:dyDescent="0.2">
      <c r="A118" s="17" t="s">
        <v>1184</v>
      </c>
      <c r="B118">
        <v>1</v>
      </c>
    </row>
    <row r="119" spans="1:2" x14ac:dyDescent="0.2">
      <c r="A119" s="17" t="s">
        <v>1198</v>
      </c>
      <c r="B119">
        <v>1</v>
      </c>
    </row>
    <row r="120" spans="1:2" x14ac:dyDescent="0.2">
      <c r="A120" s="17" t="s">
        <v>1105</v>
      </c>
      <c r="B120">
        <v>1</v>
      </c>
    </row>
    <row r="121" spans="1:2" x14ac:dyDescent="0.2">
      <c r="A121" s="17" t="s">
        <v>1095</v>
      </c>
      <c r="B121">
        <v>1</v>
      </c>
    </row>
    <row r="122" spans="1:2" x14ac:dyDescent="0.2">
      <c r="A122" s="17" t="s">
        <v>1320</v>
      </c>
      <c r="B122">
        <v>1</v>
      </c>
    </row>
    <row r="123" spans="1:2" x14ac:dyDescent="0.2">
      <c r="A123" s="17" t="s">
        <v>1126</v>
      </c>
      <c r="B123">
        <v>1</v>
      </c>
    </row>
    <row r="124" spans="1:2" x14ac:dyDescent="0.2">
      <c r="A124" s="17" t="s">
        <v>1280</v>
      </c>
      <c r="B124">
        <v>1</v>
      </c>
    </row>
    <row r="125" spans="1:2" x14ac:dyDescent="0.2">
      <c r="A125" s="17" t="s">
        <v>1212</v>
      </c>
      <c r="B125">
        <v>1</v>
      </c>
    </row>
    <row r="126" spans="1:2" x14ac:dyDescent="0.2">
      <c r="A126" s="17" t="s">
        <v>1296</v>
      </c>
      <c r="B126">
        <v>1</v>
      </c>
    </row>
    <row r="127" spans="1:2" x14ac:dyDescent="0.2">
      <c r="A127" s="17" t="s">
        <v>1127</v>
      </c>
      <c r="B127">
        <v>1</v>
      </c>
    </row>
    <row r="128" spans="1:2" x14ac:dyDescent="0.2">
      <c r="A128" s="17" t="s">
        <v>1151</v>
      </c>
      <c r="B128">
        <v>1</v>
      </c>
    </row>
    <row r="129" spans="1:2" x14ac:dyDescent="0.2">
      <c r="A129" s="17" t="s">
        <v>1097</v>
      </c>
      <c r="B129">
        <v>1</v>
      </c>
    </row>
    <row r="130" spans="1:2" x14ac:dyDescent="0.2">
      <c r="A130" s="17" t="s">
        <v>1142</v>
      </c>
      <c r="B130">
        <v>1</v>
      </c>
    </row>
    <row r="131" spans="1:2" x14ac:dyDescent="0.2">
      <c r="A131" s="17" t="s">
        <v>1215</v>
      </c>
      <c r="B131">
        <v>1</v>
      </c>
    </row>
    <row r="132" spans="1:2" x14ac:dyDescent="0.2">
      <c r="A132" s="17" t="s">
        <v>1276</v>
      </c>
      <c r="B132">
        <v>1</v>
      </c>
    </row>
    <row r="133" spans="1:2" x14ac:dyDescent="0.2">
      <c r="A133" s="17" t="s">
        <v>1216</v>
      </c>
      <c r="B133">
        <v>1</v>
      </c>
    </row>
    <row r="134" spans="1:2" x14ac:dyDescent="0.2">
      <c r="A134" s="17" t="s">
        <v>1284</v>
      </c>
      <c r="B134">
        <v>1</v>
      </c>
    </row>
    <row r="135" spans="1:2" x14ac:dyDescent="0.2">
      <c r="A135" s="17" t="s">
        <v>1158</v>
      </c>
      <c r="B135">
        <v>1</v>
      </c>
    </row>
    <row r="136" spans="1:2" x14ac:dyDescent="0.2">
      <c r="A136" s="17" t="s">
        <v>1192</v>
      </c>
      <c r="B136">
        <v>1</v>
      </c>
    </row>
    <row r="137" spans="1:2" x14ac:dyDescent="0.2">
      <c r="A137" s="17" t="s">
        <v>1129</v>
      </c>
      <c r="B137">
        <v>1</v>
      </c>
    </row>
    <row r="138" spans="1:2" x14ac:dyDescent="0.2">
      <c r="A138" s="17" t="s">
        <v>1300</v>
      </c>
      <c r="B138">
        <v>1</v>
      </c>
    </row>
    <row r="139" spans="1:2" x14ac:dyDescent="0.2">
      <c r="A139" s="17" t="s">
        <v>1219</v>
      </c>
      <c r="B139">
        <v>1</v>
      </c>
    </row>
    <row r="140" spans="1:2" x14ac:dyDescent="0.2">
      <c r="A140" s="17" t="s">
        <v>1308</v>
      </c>
      <c r="B140">
        <v>1</v>
      </c>
    </row>
    <row r="141" spans="1:2" x14ac:dyDescent="0.2">
      <c r="A141" s="17" t="s">
        <v>1160</v>
      </c>
      <c r="B141">
        <v>1</v>
      </c>
    </row>
    <row r="142" spans="1:2" x14ac:dyDescent="0.2">
      <c r="A142" s="17" t="s">
        <v>1205</v>
      </c>
      <c r="B142">
        <v>1</v>
      </c>
    </row>
    <row r="143" spans="1:2" x14ac:dyDescent="0.2">
      <c r="A143" s="17" t="s">
        <v>1130</v>
      </c>
      <c r="B143">
        <v>1</v>
      </c>
    </row>
    <row r="144" spans="1:2" x14ac:dyDescent="0.2">
      <c r="A144" s="17" t="s">
        <v>1324</v>
      </c>
      <c r="B144">
        <v>1</v>
      </c>
    </row>
    <row r="145" spans="1:2" x14ac:dyDescent="0.2">
      <c r="A145" s="17" t="s">
        <v>1222</v>
      </c>
      <c r="B145">
        <v>1</v>
      </c>
    </row>
    <row r="146" spans="1:2" x14ac:dyDescent="0.2">
      <c r="A146" s="17" t="s">
        <v>1270</v>
      </c>
      <c r="B146">
        <v>1</v>
      </c>
    </row>
    <row r="147" spans="1:2" x14ac:dyDescent="0.2">
      <c r="A147" s="17" t="s">
        <v>1162</v>
      </c>
      <c r="B147">
        <v>1</v>
      </c>
    </row>
    <row r="148" spans="1:2" x14ac:dyDescent="0.2">
      <c r="A148" s="17" t="s">
        <v>1274</v>
      </c>
      <c r="B148">
        <v>1</v>
      </c>
    </row>
    <row r="149" spans="1:2" x14ac:dyDescent="0.2">
      <c r="A149" s="17" t="s">
        <v>1131</v>
      </c>
      <c r="B149">
        <v>1</v>
      </c>
    </row>
    <row r="150" spans="1:2" x14ac:dyDescent="0.2">
      <c r="A150" s="17" t="s">
        <v>1100</v>
      </c>
      <c r="B150">
        <v>1</v>
      </c>
    </row>
    <row r="151" spans="1:2" x14ac:dyDescent="0.2">
      <c r="A151" s="17" t="s">
        <v>1132</v>
      </c>
      <c r="B151">
        <v>1</v>
      </c>
    </row>
    <row r="152" spans="1:2" x14ac:dyDescent="0.2">
      <c r="A152" s="17" t="s">
        <v>1145</v>
      </c>
      <c r="B152">
        <v>1</v>
      </c>
    </row>
    <row r="153" spans="1:2" x14ac:dyDescent="0.2">
      <c r="A153" s="17" t="s">
        <v>1226</v>
      </c>
      <c r="B153">
        <v>1</v>
      </c>
    </row>
    <row r="154" spans="1:2" x14ac:dyDescent="0.2">
      <c r="A154" s="17" t="s">
        <v>1188</v>
      </c>
      <c r="B154">
        <v>1</v>
      </c>
    </row>
    <row r="155" spans="1:2" x14ac:dyDescent="0.2">
      <c r="A155" s="17" t="s">
        <v>1227</v>
      </c>
      <c r="B155">
        <v>1</v>
      </c>
    </row>
    <row r="156" spans="1:2" x14ac:dyDescent="0.2">
      <c r="A156" s="17" t="s">
        <v>1148</v>
      </c>
      <c r="B156">
        <v>1</v>
      </c>
    </row>
    <row r="157" spans="1:2" x14ac:dyDescent="0.2">
      <c r="A157" s="17" t="s">
        <v>1228</v>
      </c>
      <c r="B157">
        <v>1</v>
      </c>
    </row>
    <row r="158" spans="1:2" x14ac:dyDescent="0.2">
      <c r="A158" s="17" t="s">
        <v>1193</v>
      </c>
      <c r="B158">
        <v>1</v>
      </c>
    </row>
    <row r="159" spans="1:2" x14ac:dyDescent="0.2">
      <c r="A159" s="17" t="s">
        <v>1165</v>
      </c>
      <c r="B159">
        <v>1</v>
      </c>
    </row>
    <row r="160" spans="1:2" x14ac:dyDescent="0.2">
      <c r="A160" s="17" t="s">
        <v>1298</v>
      </c>
      <c r="B160">
        <v>1</v>
      </c>
    </row>
    <row r="161" spans="1:2" x14ac:dyDescent="0.2">
      <c r="A161" s="17" t="s">
        <v>1166</v>
      </c>
      <c r="B161">
        <v>1</v>
      </c>
    </row>
    <row r="162" spans="1:2" x14ac:dyDescent="0.2">
      <c r="A162" s="17" t="s">
        <v>1150</v>
      </c>
      <c r="B162">
        <v>1</v>
      </c>
    </row>
    <row r="163" spans="1:2" x14ac:dyDescent="0.2">
      <c r="A163" s="17" t="s">
        <v>1231</v>
      </c>
      <c r="B163">
        <v>1</v>
      </c>
    </row>
    <row r="164" spans="1:2" x14ac:dyDescent="0.2">
      <c r="A164" s="17" t="s">
        <v>1199</v>
      </c>
      <c r="B164">
        <v>1</v>
      </c>
    </row>
    <row r="165" spans="1:2" x14ac:dyDescent="0.2">
      <c r="A165" s="17" t="s">
        <v>1232</v>
      </c>
      <c r="B165">
        <v>1</v>
      </c>
    </row>
    <row r="166" spans="1:2" x14ac:dyDescent="0.2">
      <c r="A166" s="17" t="s">
        <v>1201</v>
      </c>
      <c r="B166">
        <v>1</v>
      </c>
    </row>
    <row r="167" spans="1:2" x14ac:dyDescent="0.2">
      <c r="A167" s="17" t="s">
        <v>1233</v>
      </c>
      <c r="B167">
        <v>1</v>
      </c>
    </row>
    <row r="168" spans="1:2" x14ac:dyDescent="0.2">
      <c r="A168" s="17" t="s">
        <v>1204</v>
      </c>
      <c r="B168">
        <v>1</v>
      </c>
    </row>
    <row r="169" spans="1:2" x14ac:dyDescent="0.2">
      <c r="A169" s="17" t="s">
        <v>1107</v>
      </c>
      <c r="B169">
        <v>1</v>
      </c>
    </row>
    <row r="170" spans="1:2" x14ac:dyDescent="0.2">
      <c r="A170" s="17" t="s">
        <v>1152</v>
      </c>
      <c r="B170">
        <v>1</v>
      </c>
    </row>
    <row r="171" spans="1:2" x14ac:dyDescent="0.2">
      <c r="A171" s="17" t="s">
        <v>1235</v>
      </c>
      <c r="B171">
        <v>1</v>
      </c>
    </row>
    <row r="172" spans="1:2" x14ac:dyDescent="0.2">
      <c r="A172" s="17" t="s">
        <v>1322</v>
      </c>
      <c r="B172">
        <v>1</v>
      </c>
    </row>
    <row r="173" spans="1:2" x14ac:dyDescent="0.2">
      <c r="A173" s="17" t="s">
        <v>1236</v>
      </c>
      <c r="B173">
        <v>1</v>
      </c>
    </row>
    <row r="174" spans="1:2" x14ac:dyDescent="0.2">
      <c r="A174" s="17" t="s">
        <v>1121</v>
      </c>
      <c r="B174">
        <v>1</v>
      </c>
    </row>
    <row r="175" spans="1:2" x14ac:dyDescent="0.2">
      <c r="A175" s="17" t="s">
        <v>1237</v>
      </c>
      <c r="B175">
        <v>1</v>
      </c>
    </row>
    <row r="176" spans="1:2" x14ac:dyDescent="0.2">
      <c r="A176" s="17" t="s">
        <v>1182</v>
      </c>
      <c r="B176">
        <v>1</v>
      </c>
    </row>
    <row r="177" spans="1:2" x14ac:dyDescent="0.2">
      <c r="A177" s="17" t="s">
        <v>1238</v>
      </c>
      <c r="B177">
        <v>1</v>
      </c>
    </row>
    <row r="178" spans="1:2" x14ac:dyDescent="0.2">
      <c r="A178" s="17" t="s">
        <v>1096</v>
      </c>
      <c r="B178">
        <v>1</v>
      </c>
    </row>
    <row r="179" spans="1:2" x14ac:dyDescent="0.2">
      <c r="A179" s="17" t="s">
        <v>1239</v>
      </c>
      <c r="B179">
        <v>1</v>
      </c>
    </row>
    <row r="180" spans="1:2" x14ac:dyDescent="0.2">
      <c r="A180" s="17" t="s">
        <v>1273</v>
      </c>
      <c r="B180">
        <v>1</v>
      </c>
    </row>
    <row r="181" spans="1:2" x14ac:dyDescent="0.2">
      <c r="A181" s="17" t="s">
        <v>1115</v>
      </c>
      <c r="B181">
        <v>1</v>
      </c>
    </row>
    <row r="182" spans="1:2" x14ac:dyDescent="0.2">
      <c r="A182" s="17" t="s">
        <v>1275</v>
      </c>
      <c r="B182">
        <v>1</v>
      </c>
    </row>
    <row r="183" spans="1:2" x14ac:dyDescent="0.2">
      <c r="A183" s="17" t="s">
        <v>1241</v>
      </c>
      <c r="B183">
        <v>1</v>
      </c>
    </row>
    <row r="184" spans="1:2" x14ac:dyDescent="0.2">
      <c r="A184" s="17" t="s">
        <v>1185</v>
      </c>
      <c r="B184">
        <v>1</v>
      </c>
    </row>
    <row r="185" spans="1:2" x14ac:dyDescent="0.2">
      <c r="A185" s="17" t="s">
        <v>1242</v>
      </c>
      <c r="B185">
        <v>1</v>
      </c>
    </row>
    <row r="186" spans="1:2" x14ac:dyDescent="0.2">
      <c r="A186" s="17" t="s">
        <v>1279</v>
      </c>
      <c r="B186">
        <v>1</v>
      </c>
    </row>
    <row r="187" spans="1:2" x14ac:dyDescent="0.2">
      <c r="A187" s="17" t="s">
        <v>1243</v>
      </c>
      <c r="B187">
        <v>1</v>
      </c>
    </row>
    <row r="188" spans="1:2" x14ac:dyDescent="0.2">
      <c r="A188" s="17" t="s">
        <v>1281</v>
      </c>
      <c r="B188">
        <v>1</v>
      </c>
    </row>
    <row r="189" spans="1:2" x14ac:dyDescent="0.2">
      <c r="A189" s="17" t="s">
        <v>1116</v>
      </c>
      <c r="B189">
        <v>1</v>
      </c>
    </row>
    <row r="190" spans="1:2" x14ac:dyDescent="0.2">
      <c r="A190" s="17" t="s">
        <v>1283</v>
      </c>
      <c r="B190">
        <v>1</v>
      </c>
    </row>
    <row r="191" spans="1:2" x14ac:dyDescent="0.2">
      <c r="A191" s="17" t="s">
        <v>1245</v>
      </c>
      <c r="B191">
        <v>1</v>
      </c>
    </row>
    <row r="192" spans="1:2" x14ac:dyDescent="0.2">
      <c r="A192" s="17" t="s">
        <v>1285</v>
      </c>
      <c r="B192">
        <v>1</v>
      </c>
    </row>
    <row r="193" spans="1:2" x14ac:dyDescent="0.2">
      <c r="A193" s="17" t="s">
        <v>1117</v>
      </c>
      <c r="B193">
        <v>1</v>
      </c>
    </row>
    <row r="194" spans="1:2" x14ac:dyDescent="0.2">
      <c r="A194" s="17" t="s">
        <v>1287</v>
      </c>
      <c r="B194">
        <v>1</v>
      </c>
    </row>
    <row r="195" spans="1:2" x14ac:dyDescent="0.2">
      <c r="A195" s="17" t="s">
        <v>1098</v>
      </c>
      <c r="B195">
        <v>1</v>
      </c>
    </row>
    <row r="196" spans="1:2" x14ac:dyDescent="0.2">
      <c r="A196" s="17" t="s">
        <v>1147</v>
      </c>
      <c r="B196">
        <v>1</v>
      </c>
    </row>
    <row r="197" spans="1:2" x14ac:dyDescent="0.2">
      <c r="A197" s="17" t="s">
        <v>1248</v>
      </c>
      <c r="B197">
        <v>1</v>
      </c>
    </row>
    <row r="198" spans="1:2" x14ac:dyDescent="0.2">
      <c r="A198" s="17" t="s">
        <v>1291</v>
      </c>
      <c r="B198">
        <v>1</v>
      </c>
    </row>
    <row r="199" spans="1:2" x14ac:dyDescent="0.2">
      <c r="A199" s="17" t="s">
        <v>1172</v>
      </c>
      <c r="B199">
        <v>1</v>
      </c>
    </row>
    <row r="200" spans="1:2" x14ac:dyDescent="0.2">
      <c r="A200" s="17" t="s">
        <v>1293</v>
      </c>
      <c r="B200">
        <v>1</v>
      </c>
    </row>
    <row r="201" spans="1:2" x14ac:dyDescent="0.2">
      <c r="A201" s="17" t="s">
        <v>1250</v>
      </c>
      <c r="B201">
        <v>1</v>
      </c>
    </row>
    <row r="202" spans="1:2" x14ac:dyDescent="0.2">
      <c r="A202" s="17" t="s">
        <v>1194</v>
      </c>
      <c r="B202">
        <v>1</v>
      </c>
    </row>
    <row r="203" spans="1:2" x14ac:dyDescent="0.2">
      <c r="A203" s="17" t="s">
        <v>1251</v>
      </c>
      <c r="B203">
        <v>1</v>
      </c>
    </row>
    <row r="204" spans="1:2" x14ac:dyDescent="0.2">
      <c r="A204" s="17" t="s">
        <v>1195</v>
      </c>
      <c r="B204">
        <v>1</v>
      </c>
    </row>
    <row r="205" spans="1:2" x14ac:dyDescent="0.2">
      <c r="A205" s="17" t="s">
        <v>1252</v>
      </c>
      <c r="B205">
        <v>1</v>
      </c>
    </row>
    <row r="206" spans="1:2" x14ac:dyDescent="0.2">
      <c r="A206" s="17" t="s">
        <v>1125</v>
      </c>
      <c r="B206">
        <v>1</v>
      </c>
    </row>
    <row r="207" spans="1:2" x14ac:dyDescent="0.2">
      <c r="A207" s="17" t="s">
        <v>1173</v>
      </c>
      <c r="B207">
        <v>1</v>
      </c>
    </row>
    <row r="208" spans="1:2" x14ac:dyDescent="0.2">
      <c r="A208" s="17" t="s">
        <v>1301</v>
      </c>
      <c r="B208">
        <v>1</v>
      </c>
    </row>
    <row r="209" spans="1:2" x14ac:dyDescent="0.2">
      <c r="A209" s="17" t="s">
        <v>1109</v>
      </c>
      <c r="B209">
        <v>1</v>
      </c>
    </row>
    <row r="210" spans="1:2" x14ac:dyDescent="0.2">
      <c r="A210" s="17" t="s">
        <v>1303</v>
      </c>
      <c r="B210">
        <v>1</v>
      </c>
    </row>
    <row r="211" spans="1:2" x14ac:dyDescent="0.2">
      <c r="A211" s="17" t="s">
        <v>1175</v>
      </c>
      <c r="B211">
        <v>1</v>
      </c>
    </row>
    <row r="212" spans="1:2" x14ac:dyDescent="0.2">
      <c r="A212" s="17" t="s">
        <v>1305</v>
      </c>
      <c r="B212">
        <v>1</v>
      </c>
    </row>
    <row r="213" spans="1:2" x14ac:dyDescent="0.2">
      <c r="A213" s="17" t="s">
        <v>1139</v>
      </c>
      <c r="B213">
        <v>1</v>
      </c>
    </row>
    <row r="214" spans="1:2" x14ac:dyDescent="0.2">
      <c r="A214" s="17" t="s">
        <v>1200</v>
      </c>
      <c r="B214">
        <v>1</v>
      </c>
    </row>
    <row r="215" spans="1:2" x14ac:dyDescent="0.2">
      <c r="A215" s="17" t="s">
        <v>1257</v>
      </c>
      <c r="B215">
        <v>1</v>
      </c>
    </row>
    <row r="216" spans="1:2" x14ac:dyDescent="0.2">
      <c r="A216" s="17" t="s">
        <v>1309</v>
      </c>
      <c r="B216">
        <v>1</v>
      </c>
    </row>
    <row r="217" spans="1:2" x14ac:dyDescent="0.2">
      <c r="A217" s="17" t="s">
        <v>1258</v>
      </c>
      <c r="B217">
        <v>1</v>
      </c>
    </row>
    <row r="218" spans="1:2" x14ac:dyDescent="0.2">
      <c r="A218" s="17" t="s">
        <v>1311</v>
      </c>
      <c r="B218">
        <v>1</v>
      </c>
    </row>
    <row r="219" spans="1:2" x14ac:dyDescent="0.2">
      <c r="A219" s="17" t="s">
        <v>1259</v>
      </c>
      <c r="B219">
        <v>1</v>
      </c>
    </row>
    <row r="220" spans="1:2" x14ac:dyDescent="0.2">
      <c r="A220" s="17" t="s">
        <v>1203</v>
      </c>
      <c r="B220">
        <v>1</v>
      </c>
    </row>
    <row r="221" spans="1:2" x14ac:dyDescent="0.2">
      <c r="A221" s="17" t="s">
        <v>1260</v>
      </c>
      <c r="B221">
        <v>1</v>
      </c>
    </row>
    <row r="222" spans="1:2" x14ac:dyDescent="0.2">
      <c r="A222" s="17" t="s">
        <v>1315</v>
      </c>
      <c r="B222">
        <v>1</v>
      </c>
    </row>
    <row r="223" spans="1:2" x14ac:dyDescent="0.2">
      <c r="A223" s="17" t="s">
        <v>1120</v>
      </c>
      <c r="B223">
        <v>1</v>
      </c>
    </row>
    <row r="224" spans="1:2" x14ac:dyDescent="0.2">
      <c r="A224" s="17" t="s">
        <v>1206</v>
      </c>
      <c r="B224">
        <v>1</v>
      </c>
    </row>
    <row r="225" spans="1:2" x14ac:dyDescent="0.2">
      <c r="A225" s="17" t="s">
        <v>1262</v>
      </c>
      <c r="B225">
        <v>1</v>
      </c>
    </row>
    <row r="226" spans="1:2" x14ac:dyDescent="0.2">
      <c r="A226" s="17" t="s">
        <v>1319</v>
      </c>
      <c r="B226">
        <v>1</v>
      </c>
    </row>
    <row r="227" spans="1:2" x14ac:dyDescent="0.2">
      <c r="A227" s="17" t="s">
        <v>1178</v>
      </c>
      <c r="B227">
        <v>1</v>
      </c>
    </row>
    <row r="228" spans="1:2" x14ac:dyDescent="0.2">
      <c r="A228" s="17" t="s">
        <v>1153</v>
      </c>
      <c r="B228">
        <v>1</v>
      </c>
    </row>
    <row r="229" spans="1:2" x14ac:dyDescent="0.2">
      <c r="A229" s="17" t="s">
        <v>1264</v>
      </c>
      <c r="B229">
        <v>1</v>
      </c>
    </row>
    <row r="230" spans="1:2" x14ac:dyDescent="0.2">
      <c r="A230" s="17" t="s">
        <v>1323</v>
      </c>
      <c r="B230">
        <v>1</v>
      </c>
    </row>
    <row r="231" spans="1:2" x14ac:dyDescent="0.2">
      <c r="A231" s="17" t="s">
        <v>1179</v>
      </c>
      <c r="B231">
        <v>1</v>
      </c>
    </row>
    <row r="232" spans="1:2" x14ac:dyDescent="0.2">
      <c r="A232" s="17" t="s">
        <v>1154</v>
      </c>
      <c r="B232">
        <v>1</v>
      </c>
    </row>
    <row r="233" spans="1:2" x14ac:dyDescent="0.2">
      <c r="A233" s="17" t="s">
        <v>1266</v>
      </c>
      <c r="B233">
        <v>1</v>
      </c>
    </row>
    <row r="234" spans="1:2" x14ac:dyDescent="0.2">
      <c r="A234" s="17" t="s">
        <v>1210</v>
      </c>
      <c r="B234">
        <v>1</v>
      </c>
    </row>
    <row r="235" spans="1:2" x14ac:dyDescent="0.2">
      <c r="A235" s="17" t="s">
        <v>835</v>
      </c>
      <c r="B235">
        <v>434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D13E4-9118-AA45-9E62-E585C86E8186}">
  <dimension ref="A1:N435"/>
  <sheetViews>
    <sheetView topLeftCell="J2" workbookViewId="0">
      <selection activeCell="C5" sqref="A2:N435"/>
    </sheetView>
  </sheetViews>
  <sheetFormatPr baseColWidth="10" defaultColWidth="8.83203125" defaultRowHeight="15" x14ac:dyDescent="0.2"/>
  <cols>
    <col min="1" max="1" width="11.6640625" customWidth="1"/>
    <col min="2" max="2" width="23.5" customWidth="1"/>
    <col min="3" max="3" width="36.5" bestFit="1" customWidth="1"/>
    <col min="4" max="4" width="28.83203125" customWidth="1"/>
    <col min="5" max="5" width="24" customWidth="1"/>
    <col min="6" max="6" width="18.6640625" bestFit="1" customWidth="1"/>
    <col min="7" max="7" width="18.5" bestFit="1" customWidth="1"/>
    <col min="8" max="8" width="12" customWidth="1"/>
    <col min="9" max="9" width="14" bestFit="1" customWidth="1"/>
    <col min="10" max="10" width="24.1640625" bestFit="1" customWidth="1"/>
    <col min="11" max="11" width="18" bestFit="1" customWidth="1"/>
    <col min="12" max="12" width="28.33203125" customWidth="1"/>
    <col min="13" max="13" width="19.5" bestFit="1" customWidth="1"/>
    <col min="14" max="14" width="36.5" bestFit="1" customWidth="1"/>
  </cols>
  <sheetData>
    <row r="1" spans="1:14" x14ac:dyDescent="0.2">
      <c r="A1" s="15" t="s">
        <v>7</v>
      </c>
      <c r="B1" s="15" t="s">
        <v>803</v>
      </c>
      <c r="C1" s="15" t="s">
        <v>802</v>
      </c>
      <c r="D1" s="15" t="s">
        <v>801</v>
      </c>
      <c r="E1" s="15" t="s">
        <v>800</v>
      </c>
      <c r="F1" s="15" t="s">
        <v>856</v>
      </c>
      <c r="G1" s="15" t="s">
        <v>857</v>
      </c>
      <c r="H1" s="15" t="s">
        <v>865</v>
      </c>
      <c r="I1" s="15" t="s">
        <v>866</v>
      </c>
      <c r="J1" s="15" t="s">
        <v>867</v>
      </c>
      <c r="K1" s="15" t="s">
        <v>881</v>
      </c>
      <c r="L1" s="15" t="s">
        <v>882</v>
      </c>
      <c r="M1" s="15" t="s">
        <v>1093</v>
      </c>
      <c r="N1" s="15" t="s">
        <v>1094</v>
      </c>
    </row>
    <row r="2" spans="1:14" x14ac:dyDescent="0.2">
      <c r="A2">
        <v>315</v>
      </c>
      <c r="B2" t="s">
        <v>799</v>
      </c>
      <c r="C2" t="s">
        <v>798</v>
      </c>
      <c r="D2" t="s">
        <v>143</v>
      </c>
      <c r="E2" s="27">
        <v>44747</v>
      </c>
      <c r="F2" t="str">
        <f t="shared" ref="F2:F65" si="0">LEFT(B2,LEN(B2)-13)</f>
        <v>+998</v>
      </c>
      <c r="G2" t="str">
        <f>_xlfn.XLOOKUP(F2,'коды стран'!$B$2:$B$7,'коды стран'!$A$2:$A$7,"не найдено",FALSE)</f>
        <v>Узбекистан</v>
      </c>
      <c r="H2" t="str">
        <f t="shared" ref="H2:H65" si="1">LEFT(C2,FIND(" ",C2)-1)</f>
        <v>Фадей</v>
      </c>
      <c r="I2" t="str">
        <f t="shared" ref="I2:I65" si="2">MID(C2,FIND(" ",C2)+1,FIND(" ",C2,FIND(" ",C2)+1)-FIND(" ",C2)-1)</f>
        <v>Ефимович</v>
      </c>
      <c r="J2" t="str">
        <f t="shared" ref="J2:J65" si="3">RIGHT(C2,LEN(C2)-FIND(" ", C2, FIND(" ", C2)+1))</f>
        <v>Калинин</v>
      </c>
      <c r="K2" t="str">
        <f t="shared" ref="K2:K65" si="4">IF(OR(COUNTIF(H2,"*ов"),COUNTIF(H2,"*ова"),COUNTIF(H2,"*ев"),COUNTIF(H2,"*ева"),COUNTIF(H2,"*ин"),COUNTIF(H2,"*ина")),"ФИО","ИОФ")</f>
        <v>ИОФ</v>
      </c>
      <c r="L2" t="str">
        <f>IF(K2="ФИО", I2 &amp; " " &amp; J2 &amp; " " &amp;H2, C2)</f>
        <v>Фадей Ефимович Калинин</v>
      </c>
      <c r="M2" t="str">
        <f t="shared" ref="M2:M65" si="5">IF(OR(COUNTIF(H2,"*вич"),COUNTIF(H2,"*вна")),"ОИФ","ИОФ")</f>
        <v>ИОФ</v>
      </c>
      <c r="N2" t="str">
        <f t="shared" ref="N2:N65" si="6">IF(M2="ОИФ",J2 &amp; " " &amp; H2 &amp; " " &amp;I2, C2)</f>
        <v>Фадей Ефимович Калинин</v>
      </c>
    </row>
    <row r="3" spans="1:14" x14ac:dyDescent="0.2">
      <c r="A3">
        <v>253</v>
      </c>
      <c r="B3" t="s">
        <v>797</v>
      </c>
      <c r="C3" t="s">
        <v>796</v>
      </c>
      <c r="D3" t="s">
        <v>143</v>
      </c>
      <c r="E3" s="27">
        <v>44750</v>
      </c>
      <c r="F3" t="str">
        <f t="shared" si="0"/>
        <v>+375</v>
      </c>
      <c r="G3" t="str">
        <f>_xlfn.XLOOKUP(F3,'коды стран'!$B$2:$B$7,'коды стран'!$A$2:$A$7,"не найдено",FALSE)</f>
        <v>Беларусь</v>
      </c>
      <c r="H3" t="str">
        <f t="shared" si="1"/>
        <v>Вера</v>
      </c>
      <c r="I3" t="str">
        <f t="shared" si="2"/>
        <v>Георгиевна</v>
      </c>
      <c r="J3" t="str">
        <f t="shared" si="3"/>
        <v>Некрасова</v>
      </c>
      <c r="K3" t="str">
        <f t="shared" si="4"/>
        <v>ИОФ</v>
      </c>
      <c r="L3" t="str">
        <f t="shared" ref="L3:L65" si="7">IF(K3="ФИО", I3 &amp; " " &amp; J3 &amp; " " &amp;H3, C3)</f>
        <v>Вера Георгиевна Некрасова</v>
      </c>
      <c r="M3" t="str">
        <f t="shared" si="5"/>
        <v>ИОФ</v>
      </c>
      <c r="N3" t="str">
        <f t="shared" si="6"/>
        <v>Вера Георгиевна Некрасова</v>
      </c>
    </row>
    <row r="4" spans="1:14" x14ac:dyDescent="0.2">
      <c r="A4">
        <v>12</v>
      </c>
      <c r="B4" t="s">
        <v>795</v>
      </c>
      <c r="C4" t="s">
        <v>794</v>
      </c>
      <c r="D4" t="s">
        <v>143</v>
      </c>
      <c r="E4" s="27">
        <v>44842</v>
      </c>
      <c r="F4" t="str">
        <f t="shared" si="0"/>
        <v>+375</v>
      </c>
      <c r="G4" t="str">
        <f>_xlfn.XLOOKUP(F4,'коды стран'!$B$2:$B$7,'коды стран'!$A$2:$A$7,"не найдено",FALSE)</f>
        <v>Беларусь</v>
      </c>
      <c r="H4" t="str">
        <f t="shared" si="1"/>
        <v>Никодим</v>
      </c>
      <c r="I4" t="str">
        <f t="shared" si="2"/>
        <v>Игоревич</v>
      </c>
      <c r="J4" t="str">
        <f t="shared" si="3"/>
        <v>Бобров</v>
      </c>
      <c r="K4" t="str">
        <f t="shared" si="4"/>
        <v>ИОФ</v>
      </c>
      <c r="L4" t="str">
        <f t="shared" si="7"/>
        <v>Никодим Игоревич Бобров</v>
      </c>
      <c r="M4" t="str">
        <f t="shared" si="5"/>
        <v>ИОФ</v>
      </c>
      <c r="N4" t="str">
        <f t="shared" si="6"/>
        <v>Никодим Игоревич Бобров</v>
      </c>
    </row>
    <row r="5" spans="1:14" x14ac:dyDescent="0.2">
      <c r="A5">
        <v>116</v>
      </c>
      <c r="B5" t="s">
        <v>793</v>
      </c>
      <c r="C5" t="s">
        <v>883</v>
      </c>
      <c r="D5" t="s">
        <v>140</v>
      </c>
      <c r="E5" s="27">
        <v>44643</v>
      </c>
      <c r="F5" t="str">
        <f t="shared" si="0"/>
        <v>+7</v>
      </c>
      <c r="G5" t="str">
        <f>_xlfn.XLOOKUP(F5,'коды стран'!$B$2:$B$7,'коды стран'!$A$2:$A$7,"не найдено",FALSE)</f>
        <v>Россия</v>
      </c>
      <c r="H5" t="str">
        <f t="shared" si="1"/>
        <v>Вера</v>
      </c>
      <c r="I5" t="str">
        <f t="shared" si="2"/>
        <v>Федоровна</v>
      </c>
      <c r="J5" t="str">
        <f t="shared" si="3"/>
        <v>Носкова</v>
      </c>
      <c r="K5" t="str">
        <f t="shared" si="4"/>
        <v>ИОФ</v>
      </c>
      <c r="L5" t="str">
        <f t="shared" si="7"/>
        <v>Вера Федоровна Носкова</v>
      </c>
      <c r="M5" t="str">
        <f t="shared" si="5"/>
        <v>ИОФ</v>
      </c>
      <c r="N5" t="str">
        <f t="shared" si="6"/>
        <v>Вера Федоровна Носкова</v>
      </c>
    </row>
    <row r="6" spans="1:14" x14ac:dyDescent="0.2">
      <c r="A6">
        <v>471</v>
      </c>
      <c r="B6" t="s">
        <v>792</v>
      </c>
      <c r="C6" t="s">
        <v>791</v>
      </c>
      <c r="D6" t="s">
        <v>143</v>
      </c>
      <c r="E6" s="27">
        <v>44577</v>
      </c>
      <c r="F6" t="str">
        <f t="shared" si="0"/>
        <v>+380</v>
      </c>
      <c r="G6" t="str">
        <f>_xlfn.XLOOKUP(F6,'коды стран'!$B$2:$B$7,'коды стран'!$A$2:$A$7,"не найдено",FALSE)</f>
        <v>Украина</v>
      </c>
      <c r="H6" t="str">
        <f t="shared" si="1"/>
        <v>Александра</v>
      </c>
      <c r="I6" t="str">
        <f t="shared" si="2"/>
        <v>Матвеевна</v>
      </c>
      <c r="J6" t="str">
        <f t="shared" si="3"/>
        <v>Артемьева</v>
      </c>
      <c r="K6" t="str">
        <f t="shared" si="4"/>
        <v>ИОФ</v>
      </c>
      <c r="L6" t="str">
        <f t="shared" si="7"/>
        <v>Александра Матвеевна Артемьева</v>
      </c>
      <c r="M6" t="str">
        <f t="shared" si="5"/>
        <v>ИОФ</v>
      </c>
      <c r="N6" t="str">
        <f t="shared" si="6"/>
        <v>Александра Матвеевна Артемьева</v>
      </c>
    </row>
    <row r="7" spans="1:14" x14ac:dyDescent="0.2">
      <c r="A7">
        <v>374</v>
      </c>
      <c r="B7" t="s">
        <v>790</v>
      </c>
      <c r="C7" t="s">
        <v>973</v>
      </c>
      <c r="D7" t="s">
        <v>140</v>
      </c>
      <c r="E7" s="27">
        <v>44582</v>
      </c>
      <c r="F7" t="str">
        <f t="shared" si="0"/>
        <v>+380</v>
      </c>
      <c r="G7" t="str">
        <f>_xlfn.XLOOKUP(F7,'коды стран'!$B$2:$B$7,'коды стран'!$A$2:$A$7,"не найдено",FALSE)</f>
        <v>Украина</v>
      </c>
      <c r="H7" t="str">
        <f t="shared" si="1"/>
        <v>Ирина</v>
      </c>
      <c r="I7" t="str">
        <f t="shared" si="2"/>
        <v>Филипповна</v>
      </c>
      <c r="J7" t="str">
        <f t="shared" si="3"/>
        <v>Калинина</v>
      </c>
      <c r="K7" t="str">
        <f t="shared" si="4"/>
        <v>ФИО</v>
      </c>
      <c r="L7" t="str">
        <f t="shared" si="7"/>
        <v>Филипповна Калинина Ирина</v>
      </c>
      <c r="M7" t="str">
        <f t="shared" si="5"/>
        <v>ИОФ</v>
      </c>
      <c r="N7" t="str">
        <f t="shared" si="6"/>
        <v>Ирина Филипповна Калинина</v>
      </c>
    </row>
    <row r="8" spans="1:14" x14ac:dyDescent="0.2">
      <c r="A8">
        <v>477</v>
      </c>
      <c r="B8" t="s">
        <v>789</v>
      </c>
      <c r="C8" t="s">
        <v>788</v>
      </c>
      <c r="D8" t="s">
        <v>143</v>
      </c>
      <c r="E8" s="27">
        <v>44738</v>
      </c>
      <c r="F8" t="str">
        <f t="shared" si="0"/>
        <v>+998</v>
      </c>
      <c r="G8" t="str">
        <f>_xlfn.XLOOKUP(F8,'коды стран'!$B$2:$B$7,'коды стран'!$A$2:$A$7,"не найдено",FALSE)</f>
        <v>Узбекистан</v>
      </c>
      <c r="H8" t="str">
        <f t="shared" si="1"/>
        <v>Зоя</v>
      </c>
      <c r="I8" t="str">
        <f t="shared" si="2"/>
        <v>Кирилловна</v>
      </c>
      <c r="J8" t="str">
        <f t="shared" si="3"/>
        <v>Брагина</v>
      </c>
      <c r="K8" t="str">
        <f t="shared" si="4"/>
        <v>ИОФ</v>
      </c>
      <c r="L8" t="str">
        <f t="shared" si="7"/>
        <v>Зоя Кирилловна Брагина</v>
      </c>
      <c r="M8" t="str">
        <f t="shared" si="5"/>
        <v>ИОФ</v>
      </c>
      <c r="N8" t="str">
        <f t="shared" si="6"/>
        <v>Зоя Кирилловна Брагина</v>
      </c>
    </row>
    <row r="9" spans="1:14" x14ac:dyDescent="0.2">
      <c r="A9">
        <v>335</v>
      </c>
      <c r="B9" t="s">
        <v>787</v>
      </c>
      <c r="C9" t="s">
        <v>974</v>
      </c>
      <c r="D9" t="s">
        <v>140</v>
      </c>
      <c r="E9" s="27">
        <v>44619</v>
      </c>
      <c r="F9" t="str">
        <f t="shared" si="0"/>
        <v>+998</v>
      </c>
      <c r="G9" t="str">
        <f>_xlfn.XLOOKUP(F9,'коды стран'!$B$2:$B$7,'коды стран'!$A$2:$A$7,"не найдено",FALSE)</f>
        <v>Узбекистан</v>
      </c>
      <c r="H9" t="str">
        <f t="shared" si="1"/>
        <v>Светозар</v>
      </c>
      <c r="I9" t="str">
        <f t="shared" si="2"/>
        <v>Ефремович</v>
      </c>
      <c r="J9" t="str">
        <f t="shared" si="3"/>
        <v>Осипов</v>
      </c>
      <c r="K9" t="str">
        <f t="shared" si="4"/>
        <v>ИОФ</v>
      </c>
      <c r="L9" t="str">
        <f t="shared" si="7"/>
        <v>Светозар Ефремович Осипов</v>
      </c>
      <c r="M9" t="str">
        <f t="shared" si="5"/>
        <v>ИОФ</v>
      </c>
      <c r="N9" t="str">
        <f t="shared" si="6"/>
        <v>Светозар Ефремович Осипов</v>
      </c>
    </row>
    <row r="10" spans="1:14" x14ac:dyDescent="0.2">
      <c r="A10">
        <v>350</v>
      </c>
      <c r="B10" t="s">
        <v>786</v>
      </c>
      <c r="C10" t="s">
        <v>785</v>
      </c>
      <c r="D10" t="s">
        <v>140</v>
      </c>
      <c r="E10" s="27">
        <v>44684</v>
      </c>
      <c r="F10" t="str">
        <f t="shared" si="0"/>
        <v>+380</v>
      </c>
      <c r="G10" t="str">
        <f>_xlfn.XLOOKUP(F10,'коды стран'!$B$2:$B$7,'коды стран'!$A$2:$A$7,"не найдено",FALSE)</f>
        <v>Украина</v>
      </c>
      <c r="H10" t="str">
        <f t="shared" si="1"/>
        <v>Любовь</v>
      </c>
      <c r="I10" t="str">
        <f t="shared" si="2"/>
        <v>Георгиевна</v>
      </c>
      <c r="J10" t="str">
        <f t="shared" si="3"/>
        <v>Мамонтова</v>
      </c>
      <c r="K10" t="str">
        <f t="shared" si="4"/>
        <v>ИОФ</v>
      </c>
      <c r="L10" t="str">
        <f t="shared" si="7"/>
        <v>Любовь Георгиевна Мамонтова</v>
      </c>
      <c r="M10" t="str">
        <f t="shared" si="5"/>
        <v>ИОФ</v>
      </c>
      <c r="N10" t="str">
        <f t="shared" si="6"/>
        <v>Любовь Георгиевна Мамонтова</v>
      </c>
    </row>
    <row r="11" spans="1:14" x14ac:dyDescent="0.2">
      <c r="A11">
        <v>413</v>
      </c>
      <c r="B11" t="s">
        <v>784</v>
      </c>
      <c r="C11" t="s">
        <v>783</v>
      </c>
      <c r="D11" t="s">
        <v>140</v>
      </c>
      <c r="E11" s="27">
        <v>44699</v>
      </c>
      <c r="F11" t="str">
        <f t="shared" si="0"/>
        <v>+7</v>
      </c>
      <c r="G11" t="str">
        <f>_xlfn.XLOOKUP(F11,'коды стран'!$B$2:$B$7,'коды стран'!$A$2:$A$7,"не найдено",FALSE)</f>
        <v>Россия</v>
      </c>
      <c r="H11" t="str">
        <f t="shared" si="1"/>
        <v>Август</v>
      </c>
      <c r="I11" t="str">
        <f t="shared" si="2"/>
        <v>Вячеславович</v>
      </c>
      <c r="J11" t="str">
        <f t="shared" si="3"/>
        <v>Брагин</v>
      </c>
      <c r="K11" t="str">
        <f t="shared" si="4"/>
        <v>ИОФ</v>
      </c>
      <c r="L11" t="str">
        <f t="shared" si="7"/>
        <v>Август Вячеславович Брагин</v>
      </c>
      <c r="M11" t="str">
        <f t="shared" si="5"/>
        <v>ИОФ</v>
      </c>
      <c r="N11" t="str">
        <f t="shared" si="6"/>
        <v>Август Вячеславович Брагин</v>
      </c>
    </row>
    <row r="12" spans="1:14" x14ac:dyDescent="0.2">
      <c r="A12">
        <v>495</v>
      </c>
      <c r="B12" t="s">
        <v>782</v>
      </c>
      <c r="C12" t="s">
        <v>781</v>
      </c>
      <c r="D12" t="s">
        <v>143</v>
      </c>
      <c r="E12" s="27">
        <v>44654</v>
      </c>
      <c r="F12" t="str">
        <f t="shared" si="0"/>
        <v>+998</v>
      </c>
      <c r="G12" t="str">
        <f>_xlfn.XLOOKUP(F12,'коды стран'!$B$2:$B$7,'коды стран'!$A$2:$A$7,"не найдено",FALSE)</f>
        <v>Узбекистан</v>
      </c>
      <c r="H12" t="str">
        <f t="shared" si="1"/>
        <v>Мефодий</v>
      </c>
      <c r="I12" t="str">
        <f t="shared" si="2"/>
        <v>Филиппович</v>
      </c>
      <c r="J12" t="str">
        <f t="shared" si="3"/>
        <v>Воробьев</v>
      </c>
      <c r="K12" t="str">
        <f t="shared" si="4"/>
        <v>ИОФ</v>
      </c>
      <c r="L12" t="str">
        <f t="shared" si="7"/>
        <v>Мефодий Филиппович Воробьев</v>
      </c>
      <c r="M12" t="str">
        <f t="shared" si="5"/>
        <v>ИОФ</v>
      </c>
      <c r="N12" t="str">
        <f t="shared" si="6"/>
        <v>Мефодий Филиппович Воробьев</v>
      </c>
    </row>
    <row r="13" spans="1:14" x14ac:dyDescent="0.2">
      <c r="A13">
        <v>353</v>
      </c>
      <c r="B13" t="s">
        <v>780</v>
      </c>
      <c r="C13" t="s">
        <v>975</v>
      </c>
      <c r="D13" t="s">
        <v>143</v>
      </c>
      <c r="E13" s="27">
        <v>44656</v>
      </c>
      <c r="F13" t="str">
        <f t="shared" si="0"/>
        <v>+992</v>
      </c>
      <c r="G13" t="str">
        <f>_xlfn.XLOOKUP(F13,'коды стран'!$B$2:$B$7,'коды стран'!$A$2:$A$7,"не найдено",FALSE)</f>
        <v>Таджикистан</v>
      </c>
      <c r="H13" t="str">
        <f t="shared" si="1"/>
        <v>Влас</v>
      </c>
      <c r="I13" t="str">
        <f t="shared" si="2"/>
        <v>Юлианович</v>
      </c>
      <c r="J13" t="str">
        <f t="shared" si="3"/>
        <v>Гурьев</v>
      </c>
      <c r="K13" t="str">
        <f t="shared" si="4"/>
        <v>ИОФ</v>
      </c>
      <c r="L13" t="str">
        <f t="shared" si="7"/>
        <v>Влас Юлианович Гурьев</v>
      </c>
      <c r="M13" t="str">
        <f t="shared" si="5"/>
        <v>ИОФ</v>
      </c>
      <c r="N13" t="str">
        <f t="shared" si="6"/>
        <v>Влас Юлианович Гурьев</v>
      </c>
    </row>
    <row r="14" spans="1:14" x14ac:dyDescent="0.2">
      <c r="A14">
        <v>332</v>
      </c>
      <c r="B14" t="s">
        <v>779</v>
      </c>
      <c r="C14" t="s">
        <v>778</v>
      </c>
      <c r="D14" t="s">
        <v>140</v>
      </c>
      <c r="E14" s="27">
        <v>44858</v>
      </c>
      <c r="F14" t="str">
        <f t="shared" si="0"/>
        <v>+998</v>
      </c>
      <c r="G14" t="str">
        <f>_xlfn.XLOOKUP(F14,'коды стран'!$B$2:$B$7,'коды стран'!$A$2:$A$7,"не найдено",FALSE)</f>
        <v>Узбекистан</v>
      </c>
      <c r="H14" t="str">
        <f t="shared" si="1"/>
        <v>Агата</v>
      </c>
      <c r="I14" t="str">
        <f t="shared" si="2"/>
        <v>Юрьевна</v>
      </c>
      <c r="J14" t="str">
        <f t="shared" si="3"/>
        <v>Галкина</v>
      </c>
      <c r="K14" t="str">
        <f t="shared" si="4"/>
        <v>ИОФ</v>
      </c>
      <c r="L14" t="str">
        <f t="shared" si="7"/>
        <v>Агата Юрьевна Галкина</v>
      </c>
      <c r="M14" t="str">
        <f t="shared" si="5"/>
        <v>ИОФ</v>
      </c>
      <c r="N14" t="str">
        <f t="shared" si="6"/>
        <v>Агата Юрьевна Галкина</v>
      </c>
    </row>
    <row r="15" spans="1:14" x14ac:dyDescent="0.2">
      <c r="A15">
        <v>414</v>
      </c>
      <c r="B15" t="s">
        <v>777</v>
      </c>
      <c r="C15" t="s">
        <v>776</v>
      </c>
      <c r="D15" t="s">
        <v>140</v>
      </c>
      <c r="E15" s="27">
        <v>44794</v>
      </c>
      <c r="F15" t="str">
        <f t="shared" si="0"/>
        <v>+375</v>
      </c>
      <c r="G15" t="str">
        <f>_xlfn.XLOOKUP(F15,'коды стран'!$B$2:$B$7,'коды стран'!$A$2:$A$7,"не найдено",FALSE)</f>
        <v>Беларусь</v>
      </c>
      <c r="H15" t="str">
        <f t="shared" si="1"/>
        <v>Юлия</v>
      </c>
      <c r="I15" t="str">
        <f t="shared" si="2"/>
        <v>Леоновна</v>
      </c>
      <c r="J15" t="str">
        <f t="shared" si="3"/>
        <v>Наумова</v>
      </c>
      <c r="K15" t="str">
        <f t="shared" si="4"/>
        <v>ИОФ</v>
      </c>
      <c r="L15" t="str">
        <f t="shared" si="7"/>
        <v>Юлия Леоновна Наумова</v>
      </c>
      <c r="M15" t="str">
        <f t="shared" si="5"/>
        <v>ИОФ</v>
      </c>
      <c r="N15" t="str">
        <f t="shared" si="6"/>
        <v>Юлия Леоновна Наумова</v>
      </c>
    </row>
    <row r="16" spans="1:14" x14ac:dyDescent="0.2">
      <c r="A16">
        <v>236</v>
      </c>
      <c r="B16" t="s">
        <v>775</v>
      </c>
      <c r="C16" t="s">
        <v>774</v>
      </c>
      <c r="D16" t="s">
        <v>143</v>
      </c>
      <c r="E16" s="27">
        <v>44820</v>
      </c>
      <c r="F16" t="str">
        <f t="shared" si="0"/>
        <v>+998</v>
      </c>
      <c r="G16" t="str">
        <f>_xlfn.XLOOKUP(F16,'коды стран'!$B$2:$B$7,'коды стран'!$A$2:$A$7,"не найдено",FALSE)</f>
        <v>Узбекистан</v>
      </c>
      <c r="H16" t="str">
        <f t="shared" si="1"/>
        <v>Лонгин</v>
      </c>
      <c r="I16" t="str">
        <f t="shared" si="2"/>
        <v>Арсенович</v>
      </c>
      <c r="J16" t="str">
        <f t="shared" si="3"/>
        <v>Никонов</v>
      </c>
      <c r="K16" t="str">
        <f t="shared" si="4"/>
        <v>ФИО</v>
      </c>
      <c r="L16" t="str">
        <f t="shared" si="7"/>
        <v>Арсенович Никонов Лонгин</v>
      </c>
      <c r="M16" t="str">
        <f t="shared" si="5"/>
        <v>ИОФ</v>
      </c>
      <c r="N16" t="str">
        <f t="shared" si="6"/>
        <v>Лонгин Арсенович Никонов</v>
      </c>
    </row>
    <row r="17" spans="1:14" x14ac:dyDescent="0.2">
      <c r="A17">
        <v>164</v>
      </c>
      <c r="B17" t="s">
        <v>773</v>
      </c>
      <c r="C17" t="s">
        <v>772</v>
      </c>
      <c r="D17" t="s">
        <v>140</v>
      </c>
      <c r="E17" s="27">
        <v>44678</v>
      </c>
      <c r="F17" t="str">
        <f t="shared" si="0"/>
        <v>+7</v>
      </c>
      <c r="G17" t="str">
        <f>_xlfn.XLOOKUP(F17,'коды стран'!$B$2:$B$7,'коды стран'!$A$2:$A$7,"не найдено",FALSE)</f>
        <v>Россия</v>
      </c>
      <c r="H17" t="str">
        <f t="shared" si="1"/>
        <v>Филимон</v>
      </c>
      <c r="I17" t="str">
        <f t="shared" si="2"/>
        <v>Федотович</v>
      </c>
      <c r="J17" t="str">
        <f t="shared" si="3"/>
        <v>Иванов</v>
      </c>
      <c r="K17" t="str">
        <f t="shared" si="4"/>
        <v>ИОФ</v>
      </c>
      <c r="L17" t="str">
        <f t="shared" si="7"/>
        <v>Филимон Федотович Иванов</v>
      </c>
      <c r="M17" t="str">
        <f t="shared" si="5"/>
        <v>ИОФ</v>
      </c>
      <c r="N17" t="str">
        <f t="shared" si="6"/>
        <v>Филимон Федотович Иванов</v>
      </c>
    </row>
    <row r="18" spans="1:14" x14ac:dyDescent="0.2">
      <c r="A18">
        <v>490</v>
      </c>
      <c r="B18" t="s">
        <v>771</v>
      </c>
      <c r="C18" t="s">
        <v>976</v>
      </c>
      <c r="D18" t="s">
        <v>140</v>
      </c>
      <c r="E18" s="27">
        <v>44603</v>
      </c>
      <c r="F18" t="str">
        <f t="shared" si="0"/>
        <v>+7</v>
      </c>
      <c r="G18" t="str">
        <f>_xlfn.XLOOKUP(F18,'коды стран'!$B$2:$B$7,'коды стран'!$A$2:$A$7,"не найдено",FALSE)</f>
        <v>Россия</v>
      </c>
      <c r="H18" t="str">
        <f t="shared" si="1"/>
        <v>Демид</v>
      </c>
      <c r="I18" t="str">
        <f t="shared" si="2"/>
        <v>Ерофеевич</v>
      </c>
      <c r="J18" t="str">
        <f t="shared" si="3"/>
        <v>Кудрявцев</v>
      </c>
      <c r="K18" t="str">
        <f t="shared" si="4"/>
        <v>ИОФ</v>
      </c>
      <c r="L18" t="str">
        <f t="shared" si="7"/>
        <v>Демид Ерофеевич Кудрявцев</v>
      </c>
      <c r="M18" t="str">
        <f t="shared" si="5"/>
        <v>ИОФ</v>
      </c>
      <c r="N18" t="str">
        <f t="shared" si="6"/>
        <v>Демид Ерофеевич Кудрявцев</v>
      </c>
    </row>
    <row r="19" spans="1:14" x14ac:dyDescent="0.2">
      <c r="A19">
        <v>223</v>
      </c>
      <c r="B19" t="s">
        <v>770</v>
      </c>
      <c r="C19" t="s">
        <v>769</v>
      </c>
      <c r="D19" t="s">
        <v>143</v>
      </c>
      <c r="E19" s="27">
        <v>44893</v>
      </c>
      <c r="F19" t="str">
        <f t="shared" si="0"/>
        <v>+380</v>
      </c>
      <c r="G19" t="str">
        <f>_xlfn.XLOOKUP(F19,'коды стран'!$B$2:$B$7,'коды стран'!$A$2:$A$7,"не найдено",FALSE)</f>
        <v>Украина</v>
      </c>
      <c r="H19" t="str">
        <f t="shared" si="1"/>
        <v>Вероника</v>
      </c>
      <c r="I19" t="str">
        <f t="shared" si="2"/>
        <v>Евгеньевна</v>
      </c>
      <c r="J19" t="str">
        <f t="shared" si="3"/>
        <v>Федосеева</v>
      </c>
      <c r="K19" t="str">
        <f t="shared" si="4"/>
        <v>ИОФ</v>
      </c>
      <c r="L19" t="str">
        <f t="shared" si="7"/>
        <v>Вероника Евгеньевна Федосеева</v>
      </c>
      <c r="M19" t="str">
        <f t="shared" si="5"/>
        <v>ИОФ</v>
      </c>
      <c r="N19" t="str">
        <f t="shared" si="6"/>
        <v>Вероника Евгеньевна Федосеева</v>
      </c>
    </row>
    <row r="20" spans="1:14" x14ac:dyDescent="0.2">
      <c r="A20">
        <v>204</v>
      </c>
      <c r="B20" t="s">
        <v>768</v>
      </c>
      <c r="C20" t="s">
        <v>977</v>
      </c>
      <c r="D20" t="s">
        <v>143</v>
      </c>
      <c r="E20" s="27">
        <v>44867</v>
      </c>
      <c r="F20" t="str">
        <f t="shared" si="0"/>
        <v>+7</v>
      </c>
      <c r="G20" t="str">
        <f>_xlfn.XLOOKUP(F20,'коды стран'!$B$2:$B$7,'коды стран'!$A$2:$A$7,"не найдено",FALSE)</f>
        <v>Россия</v>
      </c>
      <c r="H20" t="str">
        <f t="shared" si="1"/>
        <v>Еремей</v>
      </c>
      <c r="I20" t="str">
        <f t="shared" si="2"/>
        <v>Демидович</v>
      </c>
      <c r="J20" t="str">
        <f t="shared" si="3"/>
        <v>Герасимов</v>
      </c>
      <c r="K20" t="str">
        <f t="shared" si="4"/>
        <v>ИОФ</v>
      </c>
      <c r="L20" t="str">
        <f t="shared" si="7"/>
        <v>Еремей Демидович Герасимов</v>
      </c>
      <c r="M20" t="str">
        <f t="shared" si="5"/>
        <v>ИОФ</v>
      </c>
      <c r="N20" t="str">
        <f t="shared" si="6"/>
        <v>Еремей Демидович Герасимов</v>
      </c>
    </row>
    <row r="21" spans="1:14" x14ac:dyDescent="0.2">
      <c r="A21">
        <v>481</v>
      </c>
      <c r="B21" t="s">
        <v>767</v>
      </c>
      <c r="C21" t="s">
        <v>978</v>
      </c>
      <c r="D21" t="s">
        <v>143</v>
      </c>
      <c r="E21" s="27">
        <v>44756</v>
      </c>
      <c r="F21" t="str">
        <f t="shared" si="0"/>
        <v>+375</v>
      </c>
      <c r="G21" t="str">
        <f>_xlfn.XLOOKUP(F21,'коды стран'!$B$2:$B$7,'коды стран'!$A$2:$A$7,"не найдено",FALSE)</f>
        <v>Беларусь</v>
      </c>
      <c r="H21" t="str">
        <f t="shared" si="1"/>
        <v>Лидия</v>
      </c>
      <c r="I21" t="str">
        <f t="shared" si="2"/>
        <v>Павловна</v>
      </c>
      <c r="J21" t="str">
        <f t="shared" si="3"/>
        <v>Новикова</v>
      </c>
      <c r="K21" t="str">
        <f t="shared" si="4"/>
        <v>ИОФ</v>
      </c>
      <c r="L21" t="str">
        <f t="shared" si="7"/>
        <v>Лидия Павловна Новикова</v>
      </c>
      <c r="M21" t="str">
        <f t="shared" si="5"/>
        <v>ИОФ</v>
      </c>
      <c r="N21" t="str">
        <f t="shared" si="6"/>
        <v>Лидия Павловна Новикова</v>
      </c>
    </row>
    <row r="22" spans="1:14" x14ac:dyDescent="0.2">
      <c r="A22">
        <v>363</v>
      </c>
      <c r="B22" t="s">
        <v>766</v>
      </c>
      <c r="C22" t="s">
        <v>979</v>
      </c>
      <c r="D22" t="s">
        <v>140</v>
      </c>
      <c r="E22" s="27">
        <v>44675</v>
      </c>
      <c r="F22" t="str">
        <f t="shared" si="0"/>
        <v>+998</v>
      </c>
      <c r="G22" t="str">
        <f>_xlfn.XLOOKUP(F22,'коды стран'!$B$2:$B$7,'коды стран'!$A$2:$A$7,"не найдено",FALSE)</f>
        <v>Узбекистан</v>
      </c>
      <c r="H22" t="str">
        <f t="shared" si="1"/>
        <v>Феврония</v>
      </c>
      <c r="I22" t="str">
        <f t="shared" si="2"/>
        <v>Натановна</v>
      </c>
      <c r="J22" t="str">
        <f t="shared" si="3"/>
        <v>Сорокина</v>
      </c>
      <c r="K22" t="str">
        <f t="shared" si="4"/>
        <v>ИОФ</v>
      </c>
      <c r="L22" t="str">
        <f t="shared" si="7"/>
        <v>Феврония Натановна Сорокина</v>
      </c>
      <c r="M22" t="str">
        <f t="shared" si="5"/>
        <v>ИОФ</v>
      </c>
      <c r="N22" t="str">
        <f t="shared" si="6"/>
        <v>Феврония Натановна Сорокина</v>
      </c>
    </row>
    <row r="23" spans="1:14" x14ac:dyDescent="0.2">
      <c r="A23">
        <v>397</v>
      </c>
      <c r="B23" t="s">
        <v>765</v>
      </c>
      <c r="C23" t="s">
        <v>764</v>
      </c>
      <c r="D23" t="s">
        <v>140</v>
      </c>
      <c r="E23" s="27">
        <v>44728</v>
      </c>
      <c r="F23" t="str">
        <f t="shared" si="0"/>
        <v>+375</v>
      </c>
      <c r="G23" t="str">
        <f>_xlfn.XLOOKUP(F23,'коды стран'!$B$2:$B$7,'коды стран'!$A$2:$A$7,"не найдено",FALSE)</f>
        <v>Беларусь</v>
      </c>
      <c r="H23" t="str">
        <f t="shared" si="1"/>
        <v>Нинель</v>
      </c>
      <c r="I23" t="str">
        <f t="shared" si="2"/>
        <v>Натановна</v>
      </c>
      <c r="J23" t="str">
        <f t="shared" si="3"/>
        <v>Лазарева</v>
      </c>
      <c r="K23" t="str">
        <f t="shared" si="4"/>
        <v>ИОФ</v>
      </c>
      <c r="L23" t="str">
        <f t="shared" si="7"/>
        <v>Нинель Натановна Лазарева</v>
      </c>
      <c r="M23" t="str">
        <f t="shared" si="5"/>
        <v>ИОФ</v>
      </c>
      <c r="N23" t="str">
        <f t="shared" si="6"/>
        <v>Нинель Натановна Лазарева</v>
      </c>
    </row>
    <row r="24" spans="1:14" x14ac:dyDescent="0.2">
      <c r="A24">
        <v>280</v>
      </c>
      <c r="B24" t="s">
        <v>763</v>
      </c>
      <c r="C24" t="s">
        <v>980</v>
      </c>
      <c r="D24" t="s">
        <v>140</v>
      </c>
      <c r="E24" s="27">
        <v>44563</v>
      </c>
      <c r="F24" t="str">
        <f t="shared" si="0"/>
        <v>+7</v>
      </c>
      <c r="G24" t="str">
        <f>_xlfn.XLOOKUP(F24,'коды стран'!$B$2:$B$7,'коды стран'!$A$2:$A$7,"не найдено",FALSE)</f>
        <v>Россия</v>
      </c>
      <c r="H24" t="str">
        <f t="shared" si="1"/>
        <v>Автоном</v>
      </c>
      <c r="I24" t="str">
        <f t="shared" si="2"/>
        <v>Антонович</v>
      </c>
      <c r="J24" t="str">
        <f t="shared" si="3"/>
        <v>Рыбаков</v>
      </c>
      <c r="K24" t="str">
        <f t="shared" si="4"/>
        <v>ИОФ</v>
      </c>
      <c r="L24" t="str">
        <f t="shared" si="7"/>
        <v>Автоном Антонович Рыбаков</v>
      </c>
      <c r="M24" t="str">
        <f t="shared" si="5"/>
        <v>ИОФ</v>
      </c>
      <c r="N24" t="str">
        <f t="shared" si="6"/>
        <v>Автоном Антонович Рыбаков</v>
      </c>
    </row>
    <row r="25" spans="1:14" x14ac:dyDescent="0.2">
      <c r="A25">
        <v>39</v>
      </c>
      <c r="B25" t="s">
        <v>762</v>
      </c>
      <c r="C25" t="s">
        <v>981</v>
      </c>
      <c r="D25" t="s">
        <v>143</v>
      </c>
      <c r="E25" s="27">
        <v>44653</v>
      </c>
      <c r="F25" t="str">
        <f t="shared" si="0"/>
        <v>+375</v>
      </c>
      <c r="G25" t="str">
        <f>_xlfn.XLOOKUP(F25,'коды стран'!$B$2:$B$7,'коды стран'!$A$2:$A$7,"не найдено",FALSE)</f>
        <v>Беларусь</v>
      </c>
      <c r="H25" t="str">
        <f t="shared" si="1"/>
        <v>Олимпий</v>
      </c>
      <c r="I25" t="str">
        <f t="shared" si="2"/>
        <v>Иосифович</v>
      </c>
      <c r="J25" t="str">
        <f t="shared" si="3"/>
        <v>Бирюков</v>
      </c>
      <c r="K25" t="str">
        <f t="shared" si="4"/>
        <v>ИОФ</v>
      </c>
      <c r="L25" t="str">
        <f t="shared" si="7"/>
        <v>Олимпий Иосифович Бирюков</v>
      </c>
      <c r="M25" t="str">
        <f t="shared" si="5"/>
        <v>ИОФ</v>
      </c>
      <c r="N25" t="str">
        <f t="shared" si="6"/>
        <v>Олимпий Иосифович Бирюков</v>
      </c>
    </row>
    <row r="26" spans="1:14" x14ac:dyDescent="0.2">
      <c r="A26">
        <v>303</v>
      </c>
      <c r="B26" t="s">
        <v>761</v>
      </c>
      <c r="C26" t="s">
        <v>760</v>
      </c>
      <c r="D26" t="s">
        <v>140</v>
      </c>
      <c r="E26" s="27">
        <v>44689</v>
      </c>
      <c r="F26" t="str">
        <f t="shared" si="0"/>
        <v>+998</v>
      </c>
      <c r="G26" t="str">
        <f>_xlfn.XLOOKUP(F26,'коды стран'!$B$2:$B$7,'коды стран'!$A$2:$A$7,"не найдено",FALSE)</f>
        <v>Узбекистан</v>
      </c>
      <c r="H26" t="str">
        <f t="shared" si="1"/>
        <v>Чеслав</v>
      </c>
      <c r="I26" t="str">
        <f t="shared" si="2"/>
        <v>Виленович</v>
      </c>
      <c r="J26" t="str">
        <f t="shared" si="3"/>
        <v>Шестаков</v>
      </c>
      <c r="K26" t="str">
        <f t="shared" si="4"/>
        <v>ИОФ</v>
      </c>
      <c r="L26" t="str">
        <f t="shared" si="7"/>
        <v>Чеслав Виленович Шестаков</v>
      </c>
      <c r="M26" t="str">
        <f t="shared" si="5"/>
        <v>ИОФ</v>
      </c>
      <c r="N26" t="str">
        <f t="shared" si="6"/>
        <v>Чеслав Виленович Шестаков</v>
      </c>
    </row>
    <row r="27" spans="1:14" x14ac:dyDescent="0.2">
      <c r="A27">
        <v>422</v>
      </c>
      <c r="B27" t="s">
        <v>759</v>
      </c>
      <c r="C27" t="s">
        <v>982</v>
      </c>
      <c r="D27" t="s">
        <v>140</v>
      </c>
      <c r="E27" s="27">
        <v>44784</v>
      </c>
      <c r="F27" t="str">
        <f t="shared" si="0"/>
        <v>+380</v>
      </c>
      <c r="G27" t="str">
        <f>_xlfn.XLOOKUP(F27,'коды стран'!$B$2:$B$7,'коды стран'!$A$2:$A$7,"не найдено",FALSE)</f>
        <v>Украина</v>
      </c>
      <c r="H27" t="str">
        <f t="shared" si="1"/>
        <v>Карл</v>
      </c>
      <c r="I27" t="str">
        <f t="shared" si="2"/>
        <v>Алексеевич</v>
      </c>
      <c r="J27" t="str">
        <f t="shared" si="3"/>
        <v>Виноградов</v>
      </c>
      <c r="K27" t="str">
        <f t="shared" si="4"/>
        <v>ИОФ</v>
      </c>
      <c r="L27" t="str">
        <f t="shared" si="7"/>
        <v>Карл Алексеевич Виноградов</v>
      </c>
      <c r="M27" t="str">
        <f t="shared" si="5"/>
        <v>ИОФ</v>
      </c>
      <c r="N27" t="str">
        <f t="shared" si="6"/>
        <v>Карл Алексеевич Виноградов</v>
      </c>
    </row>
    <row r="28" spans="1:14" x14ac:dyDescent="0.2">
      <c r="A28">
        <v>24</v>
      </c>
      <c r="B28" t="s">
        <v>758</v>
      </c>
      <c r="C28" t="s">
        <v>983</v>
      </c>
      <c r="D28" t="s">
        <v>143</v>
      </c>
      <c r="E28" s="27">
        <v>44609</v>
      </c>
      <c r="F28" t="str">
        <f t="shared" si="0"/>
        <v>+998</v>
      </c>
      <c r="G28" t="str">
        <f>_xlfn.XLOOKUP(F28,'коды стран'!$B$2:$B$7,'коды стран'!$A$2:$A$7,"не найдено",FALSE)</f>
        <v>Узбекистан</v>
      </c>
      <c r="H28" t="str">
        <f t="shared" si="1"/>
        <v>Ульяна</v>
      </c>
      <c r="I28" t="str">
        <f t="shared" si="2"/>
        <v>Филипповна</v>
      </c>
      <c r="J28" t="str">
        <f t="shared" si="3"/>
        <v>Кудрявцева</v>
      </c>
      <c r="K28" t="str">
        <f t="shared" si="4"/>
        <v>ИОФ</v>
      </c>
      <c r="L28" t="str">
        <f t="shared" si="7"/>
        <v>Ульяна Филипповна Кудрявцева</v>
      </c>
      <c r="M28" t="str">
        <f t="shared" si="5"/>
        <v>ИОФ</v>
      </c>
      <c r="N28" t="str">
        <f t="shared" si="6"/>
        <v>Ульяна Филипповна Кудрявцева</v>
      </c>
    </row>
    <row r="29" spans="1:14" x14ac:dyDescent="0.2">
      <c r="A29">
        <v>112</v>
      </c>
      <c r="B29" t="s">
        <v>757</v>
      </c>
      <c r="C29" t="s">
        <v>756</v>
      </c>
      <c r="D29" t="s">
        <v>140</v>
      </c>
      <c r="E29" s="27">
        <v>44652</v>
      </c>
      <c r="F29" t="str">
        <f t="shared" si="0"/>
        <v>+7</v>
      </c>
      <c r="G29" t="str">
        <f>_xlfn.XLOOKUP(F29,'коды стран'!$B$2:$B$7,'коды стран'!$A$2:$A$7,"не найдено",FALSE)</f>
        <v>Россия</v>
      </c>
      <c r="H29" t="str">
        <f t="shared" si="1"/>
        <v>Майя</v>
      </c>
      <c r="I29" t="str">
        <f t="shared" si="2"/>
        <v>Вадимовна</v>
      </c>
      <c r="J29" t="str">
        <f t="shared" si="3"/>
        <v>Рябова</v>
      </c>
      <c r="K29" t="str">
        <f t="shared" si="4"/>
        <v>ИОФ</v>
      </c>
      <c r="L29" t="str">
        <f t="shared" si="7"/>
        <v>Майя Вадимовна Рябова</v>
      </c>
      <c r="M29" t="str">
        <f t="shared" si="5"/>
        <v>ИОФ</v>
      </c>
      <c r="N29" t="str">
        <f t="shared" si="6"/>
        <v>Майя Вадимовна Рябова</v>
      </c>
    </row>
    <row r="30" spans="1:14" x14ac:dyDescent="0.2">
      <c r="A30">
        <v>451</v>
      </c>
      <c r="B30" t="s">
        <v>755</v>
      </c>
      <c r="C30" t="s">
        <v>754</v>
      </c>
      <c r="D30" t="s">
        <v>143</v>
      </c>
      <c r="E30" s="27">
        <v>44584</v>
      </c>
      <c r="F30" t="str">
        <f t="shared" si="0"/>
        <v>+7</v>
      </c>
      <c r="G30" t="str">
        <f>_xlfn.XLOOKUP(F30,'коды стран'!$B$2:$B$7,'коды стран'!$A$2:$A$7,"не найдено",FALSE)</f>
        <v>Россия</v>
      </c>
      <c r="H30" t="str">
        <f t="shared" si="1"/>
        <v>Лукия</v>
      </c>
      <c r="I30" t="str">
        <f t="shared" si="2"/>
        <v>Ефимовна</v>
      </c>
      <c r="J30" t="str">
        <f t="shared" si="3"/>
        <v>Тимофеева</v>
      </c>
      <c r="K30" t="str">
        <f t="shared" si="4"/>
        <v>ИОФ</v>
      </c>
      <c r="L30" t="str">
        <f t="shared" si="7"/>
        <v>Лукия Ефимовна Тимофеева</v>
      </c>
      <c r="M30" t="str">
        <f t="shared" si="5"/>
        <v>ИОФ</v>
      </c>
      <c r="N30" t="str">
        <f t="shared" si="6"/>
        <v>Лукия Ефимовна Тимофеева</v>
      </c>
    </row>
    <row r="31" spans="1:14" x14ac:dyDescent="0.2">
      <c r="A31">
        <v>131</v>
      </c>
      <c r="B31" t="s">
        <v>753</v>
      </c>
      <c r="C31" t="s">
        <v>752</v>
      </c>
      <c r="D31" t="s">
        <v>143</v>
      </c>
      <c r="E31" s="27">
        <v>44693</v>
      </c>
      <c r="F31" t="str">
        <f t="shared" si="0"/>
        <v>+7</v>
      </c>
      <c r="G31" t="str">
        <f>_xlfn.XLOOKUP(F31,'коды стран'!$B$2:$B$7,'коды стран'!$A$2:$A$7,"не найдено",FALSE)</f>
        <v>Россия</v>
      </c>
      <c r="H31" t="str">
        <f t="shared" si="1"/>
        <v>Полина</v>
      </c>
      <c r="I31" t="str">
        <f t="shared" si="2"/>
        <v>Николаевна</v>
      </c>
      <c r="J31" t="str">
        <f t="shared" si="3"/>
        <v>Евдокимова</v>
      </c>
      <c r="K31" t="str">
        <f t="shared" si="4"/>
        <v>ФИО</v>
      </c>
      <c r="L31" t="str">
        <f t="shared" si="7"/>
        <v>Николаевна Евдокимова Полина</v>
      </c>
      <c r="M31" t="str">
        <f t="shared" si="5"/>
        <v>ИОФ</v>
      </c>
      <c r="N31" t="str">
        <f t="shared" si="6"/>
        <v>Полина Николаевна Евдокимова</v>
      </c>
    </row>
    <row r="32" spans="1:14" x14ac:dyDescent="0.2">
      <c r="A32">
        <v>160</v>
      </c>
      <c r="B32" t="s">
        <v>751</v>
      </c>
      <c r="C32" t="s">
        <v>750</v>
      </c>
      <c r="D32" t="s">
        <v>143</v>
      </c>
      <c r="E32" s="27">
        <v>44649</v>
      </c>
      <c r="F32" t="str">
        <f t="shared" si="0"/>
        <v>+998</v>
      </c>
      <c r="G32" t="str">
        <f>_xlfn.XLOOKUP(F32,'коды стран'!$B$2:$B$7,'коды стран'!$A$2:$A$7,"не найдено",FALSE)</f>
        <v>Узбекистан</v>
      </c>
      <c r="H32" t="str">
        <f t="shared" si="1"/>
        <v>Элеонора</v>
      </c>
      <c r="I32" t="str">
        <f t="shared" si="2"/>
        <v>Ивановна</v>
      </c>
      <c r="J32" t="str">
        <f t="shared" si="3"/>
        <v>Королева</v>
      </c>
      <c r="K32" t="str">
        <f t="shared" si="4"/>
        <v>ИОФ</v>
      </c>
      <c r="L32" t="str">
        <f t="shared" si="7"/>
        <v>Элеонора Ивановна Королева</v>
      </c>
      <c r="M32" t="str">
        <f t="shared" si="5"/>
        <v>ИОФ</v>
      </c>
      <c r="N32" t="str">
        <f t="shared" si="6"/>
        <v>Элеонора Ивановна Королева</v>
      </c>
    </row>
    <row r="33" spans="1:14" x14ac:dyDescent="0.2">
      <c r="A33">
        <v>408</v>
      </c>
      <c r="B33" t="s">
        <v>749</v>
      </c>
      <c r="C33" t="s">
        <v>748</v>
      </c>
      <c r="D33" t="s">
        <v>140</v>
      </c>
      <c r="E33" s="27">
        <v>44857</v>
      </c>
      <c r="F33" t="str">
        <f t="shared" si="0"/>
        <v>+7</v>
      </c>
      <c r="G33" t="str">
        <f>_xlfn.XLOOKUP(F33,'коды стран'!$B$2:$B$7,'коды стран'!$A$2:$A$7,"не найдено",FALSE)</f>
        <v>Россия</v>
      </c>
      <c r="H33" t="str">
        <f t="shared" si="1"/>
        <v>Юлия</v>
      </c>
      <c r="I33" t="str">
        <f t="shared" si="2"/>
        <v>Вячеславовна</v>
      </c>
      <c r="J33" t="str">
        <f t="shared" si="3"/>
        <v>Журавлева</v>
      </c>
      <c r="K33" t="str">
        <f t="shared" si="4"/>
        <v>ИОФ</v>
      </c>
      <c r="L33" t="str">
        <f t="shared" si="7"/>
        <v>Юлия Вячеславовна Журавлева</v>
      </c>
      <c r="M33" t="str">
        <f t="shared" si="5"/>
        <v>ИОФ</v>
      </c>
      <c r="N33" t="str">
        <f t="shared" si="6"/>
        <v>Юлия Вячеславовна Журавлева</v>
      </c>
    </row>
    <row r="34" spans="1:14" x14ac:dyDescent="0.2">
      <c r="A34">
        <v>324</v>
      </c>
      <c r="B34" t="s">
        <v>747</v>
      </c>
      <c r="C34" t="s">
        <v>984</v>
      </c>
      <c r="D34" t="s">
        <v>140</v>
      </c>
      <c r="E34" s="27">
        <v>44761</v>
      </c>
      <c r="F34" t="str">
        <f t="shared" si="0"/>
        <v>+998</v>
      </c>
      <c r="G34" t="str">
        <f>_xlfn.XLOOKUP(F34,'коды стран'!$B$2:$B$7,'коды стран'!$A$2:$A$7,"не найдено",FALSE)</f>
        <v>Узбекистан</v>
      </c>
      <c r="H34" t="str">
        <f t="shared" si="1"/>
        <v>Касьян</v>
      </c>
      <c r="I34" t="str">
        <f t="shared" si="2"/>
        <v>Ефимович</v>
      </c>
      <c r="J34" t="str">
        <f t="shared" si="3"/>
        <v>Алексеев</v>
      </c>
      <c r="K34" t="str">
        <f t="shared" si="4"/>
        <v>ИОФ</v>
      </c>
      <c r="L34" t="str">
        <f t="shared" si="7"/>
        <v>Касьян Ефимович Алексеев</v>
      </c>
      <c r="M34" t="str">
        <f t="shared" si="5"/>
        <v>ИОФ</v>
      </c>
      <c r="N34" t="str">
        <f t="shared" si="6"/>
        <v>Касьян Ефимович Алексеев</v>
      </c>
    </row>
    <row r="35" spans="1:14" x14ac:dyDescent="0.2">
      <c r="A35">
        <v>310</v>
      </c>
      <c r="B35" t="s">
        <v>746</v>
      </c>
      <c r="C35" t="s">
        <v>745</v>
      </c>
      <c r="D35" t="s">
        <v>140</v>
      </c>
      <c r="E35" s="27">
        <v>44807</v>
      </c>
      <c r="F35" t="str">
        <f t="shared" si="0"/>
        <v>+992</v>
      </c>
      <c r="G35" t="str">
        <f>_xlfn.XLOOKUP(F35,'коды стран'!$B$2:$B$7,'коды стран'!$A$2:$A$7,"не найдено",FALSE)</f>
        <v>Таджикистан</v>
      </c>
      <c r="H35" t="str">
        <f t="shared" si="1"/>
        <v>Феофан</v>
      </c>
      <c r="I35" t="str">
        <f t="shared" si="2"/>
        <v>Гурьевич</v>
      </c>
      <c r="J35" t="str">
        <f t="shared" si="3"/>
        <v>Дорофеев</v>
      </c>
      <c r="K35" t="str">
        <f t="shared" si="4"/>
        <v>ИОФ</v>
      </c>
      <c r="L35" t="str">
        <f t="shared" si="7"/>
        <v>Феофан Гурьевич Дорофеев</v>
      </c>
      <c r="M35" t="str">
        <f t="shared" si="5"/>
        <v>ИОФ</v>
      </c>
      <c r="N35" t="str">
        <f t="shared" si="6"/>
        <v>Феофан Гурьевич Дорофеев</v>
      </c>
    </row>
    <row r="36" spans="1:14" x14ac:dyDescent="0.2">
      <c r="A36">
        <v>179</v>
      </c>
      <c r="B36" t="s">
        <v>744</v>
      </c>
      <c r="C36" t="s">
        <v>985</v>
      </c>
      <c r="D36" t="s">
        <v>143</v>
      </c>
      <c r="E36" s="27">
        <v>44833</v>
      </c>
      <c r="F36" t="str">
        <f t="shared" si="0"/>
        <v>+7</v>
      </c>
      <c r="G36" t="str">
        <f>_xlfn.XLOOKUP(F36,'коды стран'!$B$2:$B$7,'коды стран'!$A$2:$A$7,"не найдено",FALSE)</f>
        <v>Россия</v>
      </c>
      <c r="H36" t="str">
        <f t="shared" si="1"/>
        <v>Тамара</v>
      </c>
      <c r="I36" t="str">
        <f t="shared" si="2"/>
        <v>Валериевна</v>
      </c>
      <c r="J36" t="str">
        <f t="shared" si="3"/>
        <v>Капустина</v>
      </c>
      <c r="K36" t="str">
        <f t="shared" si="4"/>
        <v>ИОФ</v>
      </c>
      <c r="L36" t="str">
        <f t="shared" si="7"/>
        <v>Тамара Валериевна Капустина</v>
      </c>
      <c r="M36" t="str">
        <f t="shared" si="5"/>
        <v>ИОФ</v>
      </c>
      <c r="N36" t="str">
        <f t="shared" si="6"/>
        <v>Тамара Валериевна Капустина</v>
      </c>
    </row>
    <row r="37" spans="1:14" x14ac:dyDescent="0.2">
      <c r="A37">
        <v>64</v>
      </c>
      <c r="B37" t="s">
        <v>743</v>
      </c>
      <c r="C37" t="s">
        <v>742</v>
      </c>
      <c r="D37" t="s">
        <v>143</v>
      </c>
      <c r="E37" s="27">
        <v>44707</v>
      </c>
      <c r="F37" t="str">
        <f t="shared" si="0"/>
        <v>+998</v>
      </c>
      <c r="G37" t="str">
        <f>_xlfn.XLOOKUP(F37,'коды стран'!$B$2:$B$7,'коды стран'!$A$2:$A$7,"не найдено",FALSE)</f>
        <v>Узбекистан</v>
      </c>
      <c r="H37" t="str">
        <f t="shared" si="1"/>
        <v>Ратибор</v>
      </c>
      <c r="I37" t="str">
        <f t="shared" si="2"/>
        <v>Арсеньевич</v>
      </c>
      <c r="J37" t="str">
        <f t="shared" si="3"/>
        <v>Петров</v>
      </c>
      <c r="K37" t="str">
        <f t="shared" si="4"/>
        <v>ИОФ</v>
      </c>
      <c r="L37" t="str">
        <f t="shared" si="7"/>
        <v>Ратибор Арсеньевич Петров</v>
      </c>
      <c r="M37" t="str">
        <f t="shared" si="5"/>
        <v>ИОФ</v>
      </c>
      <c r="N37" t="str">
        <f t="shared" si="6"/>
        <v>Ратибор Арсеньевич Петров</v>
      </c>
    </row>
    <row r="38" spans="1:14" x14ac:dyDescent="0.2">
      <c r="A38">
        <v>318</v>
      </c>
      <c r="B38" t="s">
        <v>741</v>
      </c>
      <c r="C38" t="s">
        <v>986</v>
      </c>
      <c r="D38" t="s">
        <v>143</v>
      </c>
      <c r="E38" s="27">
        <v>44892</v>
      </c>
      <c r="F38" t="str">
        <f t="shared" si="0"/>
        <v>+998</v>
      </c>
      <c r="G38" t="str">
        <f>_xlfn.XLOOKUP(F38,'коды стран'!$B$2:$B$7,'коды стран'!$A$2:$A$7,"не найдено",FALSE)</f>
        <v>Узбекистан</v>
      </c>
      <c r="H38" t="str">
        <f t="shared" si="1"/>
        <v>Боян</v>
      </c>
      <c r="I38" t="str">
        <f t="shared" si="2"/>
        <v>Андреевич</v>
      </c>
      <c r="J38" t="str">
        <f t="shared" si="3"/>
        <v>Поляков</v>
      </c>
      <c r="K38" t="str">
        <f t="shared" si="4"/>
        <v>ИОФ</v>
      </c>
      <c r="L38" t="str">
        <f t="shared" si="7"/>
        <v>Боян Андреевич Поляков</v>
      </c>
      <c r="M38" t="str">
        <f t="shared" si="5"/>
        <v>ИОФ</v>
      </c>
      <c r="N38" t="str">
        <f t="shared" si="6"/>
        <v>Боян Андреевич Поляков</v>
      </c>
    </row>
    <row r="39" spans="1:14" x14ac:dyDescent="0.2">
      <c r="A39">
        <v>239</v>
      </c>
      <c r="B39" t="s">
        <v>740</v>
      </c>
      <c r="C39" t="s">
        <v>987</v>
      </c>
      <c r="D39" t="s">
        <v>140</v>
      </c>
      <c r="E39" s="27">
        <v>44767</v>
      </c>
      <c r="F39" t="str">
        <f t="shared" si="0"/>
        <v>+998</v>
      </c>
      <c r="G39" t="str">
        <f>_xlfn.XLOOKUP(F39,'коды стран'!$B$2:$B$7,'коды стран'!$A$2:$A$7,"не найдено",FALSE)</f>
        <v>Узбекистан</v>
      </c>
      <c r="H39" t="str">
        <f t="shared" si="1"/>
        <v>Христофор</v>
      </c>
      <c r="I39" t="str">
        <f t="shared" si="2"/>
        <v>Ильясович</v>
      </c>
      <c r="J39" t="str">
        <f t="shared" si="3"/>
        <v>Иванов</v>
      </c>
      <c r="K39" t="str">
        <f t="shared" si="4"/>
        <v>ИОФ</v>
      </c>
      <c r="L39" t="str">
        <f t="shared" si="7"/>
        <v>Христофор Ильясович Иванов</v>
      </c>
      <c r="M39" t="str">
        <f t="shared" si="5"/>
        <v>ИОФ</v>
      </c>
      <c r="N39" t="str">
        <f t="shared" si="6"/>
        <v>Христофор Ильясович Иванов</v>
      </c>
    </row>
    <row r="40" spans="1:14" x14ac:dyDescent="0.2">
      <c r="A40">
        <v>194</v>
      </c>
      <c r="B40" t="s">
        <v>739</v>
      </c>
      <c r="C40" t="s">
        <v>738</v>
      </c>
      <c r="D40" t="s">
        <v>143</v>
      </c>
      <c r="E40" s="27">
        <v>44924</v>
      </c>
      <c r="F40" t="str">
        <f t="shared" si="0"/>
        <v>+7</v>
      </c>
      <c r="G40" t="str">
        <f>_xlfn.XLOOKUP(F40,'коды стран'!$B$2:$B$7,'коды стран'!$A$2:$A$7,"не найдено",FALSE)</f>
        <v>Россия</v>
      </c>
      <c r="H40" t="str">
        <f t="shared" si="1"/>
        <v>Сила</v>
      </c>
      <c r="I40" t="str">
        <f t="shared" si="2"/>
        <v>Денисович</v>
      </c>
      <c r="J40" t="str">
        <f t="shared" si="3"/>
        <v>Гурьев</v>
      </c>
      <c r="K40" t="str">
        <f t="shared" si="4"/>
        <v>ИОФ</v>
      </c>
      <c r="L40" t="str">
        <f t="shared" si="7"/>
        <v>Сила Денисович Гурьев</v>
      </c>
      <c r="M40" t="str">
        <f t="shared" si="5"/>
        <v>ИОФ</v>
      </c>
      <c r="N40" t="str">
        <f t="shared" si="6"/>
        <v>Сила Денисович Гурьев</v>
      </c>
    </row>
    <row r="41" spans="1:14" x14ac:dyDescent="0.2">
      <c r="A41">
        <v>267</v>
      </c>
      <c r="B41" t="s">
        <v>737</v>
      </c>
      <c r="C41" t="s">
        <v>736</v>
      </c>
      <c r="D41" t="s">
        <v>143</v>
      </c>
      <c r="E41" s="27">
        <v>44910</v>
      </c>
      <c r="F41" t="str">
        <f t="shared" si="0"/>
        <v>+7</v>
      </c>
      <c r="G41" t="str">
        <f>_xlfn.XLOOKUP(F41,'коды стран'!$B$2:$B$7,'коды стран'!$A$2:$A$7,"не найдено",FALSE)</f>
        <v>Россия</v>
      </c>
      <c r="H41" t="str">
        <f t="shared" si="1"/>
        <v>Лора</v>
      </c>
      <c r="I41" t="str">
        <f t="shared" si="2"/>
        <v>Болеславовна</v>
      </c>
      <c r="J41" t="str">
        <f t="shared" si="3"/>
        <v>Потапова</v>
      </c>
      <c r="K41" t="str">
        <f t="shared" si="4"/>
        <v>ИОФ</v>
      </c>
      <c r="L41" t="str">
        <f t="shared" si="7"/>
        <v>Лора Болеславовна Потапова</v>
      </c>
      <c r="M41" t="str">
        <f t="shared" si="5"/>
        <v>ИОФ</v>
      </c>
      <c r="N41" t="str">
        <f t="shared" si="6"/>
        <v>Лора Болеславовна Потапова</v>
      </c>
    </row>
    <row r="42" spans="1:14" x14ac:dyDescent="0.2">
      <c r="A42">
        <v>334</v>
      </c>
      <c r="B42" t="s">
        <v>735</v>
      </c>
      <c r="C42" t="s">
        <v>988</v>
      </c>
      <c r="D42" t="s">
        <v>140</v>
      </c>
      <c r="E42" s="27">
        <v>44881</v>
      </c>
      <c r="F42" t="str">
        <f t="shared" si="0"/>
        <v>+380</v>
      </c>
      <c r="G42" t="str">
        <f>_xlfn.XLOOKUP(F42,'коды стран'!$B$2:$B$7,'коды стран'!$A$2:$A$7,"не найдено",FALSE)</f>
        <v>Украина</v>
      </c>
      <c r="H42" t="str">
        <f t="shared" si="1"/>
        <v>Радислав</v>
      </c>
      <c r="I42" t="str">
        <f t="shared" si="2"/>
        <v>Антонович</v>
      </c>
      <c r="J42" t="str">
        <f t="shared" si="3"/>
        <v>Федотов</v>
      </c>
      <c r="K42" t="str">
        <f t="shared" si="4"/>
        <v>ИОФ</v>
      </c>
      <c r="L42" t="str">
        <f t="shared" si="7"/>
        <v>Радислав Антонович Федотов</v>
      </c>
      <c r="M42" t="str">
        <f t="shared" si="5"/>
        <v>ИОФ</v>
      </c>
      <c r="N42" t="str">
        <f t="shared" si="6"/>
        <v>Радислав Антонович Федотов</v>
      </c>
    </row>
    <row r="43" spans="1:14" x14ac:dyDescent="0.2">
      <c r="A43">
        <v>47</v>
      </c>
      <c r="B43" t="s">
        <v>734</v>
      </c>
      <c r="C43" t="s">
        <v>989</v>
      </c>
      <c r="D43" t="s">
        <v>140</v>
      </c>
      <c r="E43" s="27">
        <v>44693</v>
      </c>
      <c r="F43" t="str">
        <f t="shared" si="0"/>
        <v>+375</v>
      </c>
      <c r="G43" t="str">
        <f>_xlfn.XLOOKUP(F43,'коды стран'!$B$2:$B$7,'коды стран'!$A$2:$A$7,"не найдено",FALSE)</f>
        <v>Беларусь</v>
      </c>
      <c r="H43" t="str">
        <f t="shared" si="1"/>
        <v>Харлампий</v>
      </c>
      <c r="I43" t="str">
        <f t="shared" si="2"/>
        <v>Игнатович</v>
      </c>
      <c r="J43" t="str">
        <f t="shared" si="3"/>
        <v>Лукин</v>
      </c>
      <c r="K43" t="str">
        <f t="shared" si="4"/>
        <v>ИОФ</v>
      </c>
      <c r="L43" t="str">
        <f t="shared" si="7"/>
        <v>Харлампий Игнатович Лукин</v>
      </c>
      <c r="M43" t="str">
        <f t="shared" si="5"/>
        <v>ИОФ</v>
      </c>
      <c r="N43" t="str">
        <f t="shared" si="6"/>
        <v>Харлампий Игнатович Лукин</v>
      </c>
    </row>
    <row r="44" spans="1:14" x14ac:dyDescent="0.2">
      <c r="A44">
        <v>287</v>
      </c>
      <c r="B44" t="s">
        <v>733</v>
      </c>
      <c r="C44" t="s">
        <v>990</v>
      </c>
      <c r="D44" t="s">
        <v>143</v>
      </c>
      <c r="E44" s="27">
        <v>44608</v>
      </c>
      <c r="F44" t="str">
        <f t="shared" si="0"/>
        <v>+7</v>
      </c>
      <c r="G44" t="str">
        <f>_xlfn.XLOOKUP(F44,'коды стран'!$B$2:$B$7,'коды стран'!$A$2:$A$7,"не найдено",FALSE)</f>
        <v>Россия</v>
      </c>
      <c r="H44" t="str">
        <f t="shared" si="1"/>
        <v>Анжела</v>
      </c>
      <c r="I44" t="str">
        <f t="shared" si="2"/>
        <v>Аскольдовна</v>
      </c>
      <c r="J44" t="str">
        <f t="shared" si="3"/>
        <v>Полякова</v>
      </c>
      <c r="K44" t="str">
        <f t="shared" si="4"/>
        <v>ИОФ</v>
      </c>
      <c r="L44" t="str">
        <f t="shared" si="7"/>
        <v>Анжела Аскольдовна Полякова</v>
      </c>
      <c r="M44" t="str">
        <f t="shared" si="5"/>
        <v>ИОФ</v>
      </c>
      <c r="N44" t="str">
        <f t="shared" si="6"/>
        <v>Анжела Аскольдовна Полякова</v>
      </c>
    </row>
    <row r="45" spans="1:14" x14ac:dyDescent="0.2">
      <c r="A45">
        <v>145</v>
      </c>
      <c r="B45" t="s">
        <v>732</v>
      </c>
      <c r="C45" t="s">
        <v>991</v>
      </c>
      <c r="D45" t="s">
        <v>140</v>
      </c>
      <c r="E45" s="27">
        <v>44653</v>
      </c>
      <c r="F45" t="str">
        <f t="shared" si="0"/>
        <v>+380</v>
      </c>
      <c r="G45" t="str">
        <f>_xlfn.XLOOKUP(F45,'коды стран'!$B$2:$B$7,'коды стран'!$A$2:$A$7,"не найдено",FALSE)</f>
        <v>Украина</v>
      </c>
      <c r="H45" t="str">
        <f t="shared" si="1"/>
        <v>Юлия</v>
      </c>
      <c r="I45" t="str">
        <f t="shared" si="2"/>
        <v>Леоновна</v>
      </c>
      <c r="J45" t="str">
        <f t="shared" si="3"/>
        <v>Филиппова</v>
      </c>
      <c r="K45" t="str">
        <f t="shared" si="4"/>
        <v>ИОФ</v>
      </c>
      <c r="L45" t="str">
        <f t="shared" si="7"/>
        <v>Юлия Леоновна Филиппова</v>
      </c>
      <c r="M45" t="str">
        <f t="shared" si="5"/>
        <v>ИОФ</v>
      </c>
      <c r="N45" t="str">
        <f t="shared" si="6"/>
        <v>Юлия Леоновна Филиппова</v>
      </c>
    </row>
    <row r="46" spans="1:14" x14ac:dyDescent="0.2">
      <c r="A46">
        <v>270</v>
      </c>
      <c r="B46" t="s">
        <v>731</v>
      </c>
      <c r="C46" t="s">
        <v>730</v>
      </c>
      <c r="D46" t="s">
        <v>143</v>
      </c>
      <c r="E46" s="27">
        <v>44827</v>
      </c>
      <c r="F46" t="str">
        <f t="shared" si="0"/>
        <v>+992</v>
      </c>
      <c r="G46" t="str">
        <f>_xlfn.XLOOKUP(F46,'коды стран'!$B$2:$B$7,'коды стран'!$A$2:$A$7,"не найдено",FALSE)</f>
        <v>Таджикистан</v>
      </c>
      <c r="H46" t="str">
        <f t="shared" si="1"/>
        <v>Дементий</v>
      </c>
      <c r="I46" t="str">
        <f t="shared" si="2"/>
        <v>Антипович</v>
      </c>
      <c r="J46" t="str">
        <f t="shared" si="3"/>
        <v>Мухин</v>
      </c>
      <c r="K46" t="str">
        <f t="shared" si="4"/>
        <v>ИОФ</v>
      </c>
      <c r="L46" t="str">
        <f t="shared" si="7"/>
        <v>Дементий Антипович Мухин</v>
      </c>
      <c r="M46" t="str">
        <f t="shared" si="5"/>
        <v>ИОФ</v>
      </c>
      <c r="N46" t="str">
        <f t="shared" si="6"/>
        <v>Дементий Антипович Мухин</v>
      </c>
    </row>
    <row r="47" spans="1:14" x14ac:dyDescent="0.2">
      <c r="A47">
        <v>183</v>
      </c>
      <c r="B47" t="s">
        <v>729</v>
      </c>
      <c r="C47" t="s">
        <v>728</v>
      </c>
      <c r="D47" t="s">
        <v>143</v>
      </c>
      <c r="E47" s="27">
        <v>44900</v>
      </c>
      <c r="F47" t="str">
        <f t="shared" si="0"/>
        <v>+992</v>
      </c>
      <c r="G47" t="str">
        <f>_xlfn.XLOOKUP(F47,'коды стран'!$B$2:$B$7,'коды стран'!$A$2:$A$7,"не найдено",FALSE)</f>
        <v>Таджикистан</v>
      </c>
      <c r="H47" t="str">
        <f t="shared" si="1"/>
        <v>Ия</v>
      </c>
      <c r="I47" t="str">
        <f t="shared" si="2"/>
        <v>Никифоровна</v>
      </c>
      <c r="J47" t="str">
        <f t="shared" si="3"/>
        <v>Лапина</v>
      </c>
      <c r="K47" t="str">
        <f t="shared" si="4"/>
        <v>ИОФ</v>
      </c>
      <c r="L47" t="str">
        <f t="shared" si="7"/>
        <v>Ия Никифоровна Лапина</v>
      </c>
      <c r="M47" t="str">
        <f t="shared" si="5"/>
        <v>ИОФ</v>
      </c>
      <c r="N47" t="str">
        <f t="shared" si="6"/>
        <v>Ия Никифоровна Лапина</v>
      </c>
    </row>
    <row r="48" spans="1:14" x14ac:dyDescent="0.2">
      <c r="A48">
        <v>2</v>
      </c>
      <c r="B48" t="s">
        <v>727</v>
      </c>
      <c r="C48" t="s">
        <v>992</v>
      </c>
      <c r="D48" t="s">
        <v>140</v>
      </c>
      <c r="E48" s="27">
        <v>44775</v>
      </c>
      <c r="F48" t="str">
        <f t="shared" si="0"/>
        <v>+998</v>
      </c>
      <c r="G48" t="str">
        <f>_xlfn.XLOOKUP(F48,'коды стран'!$B$2:$B$7,'коды стран'!$A$2:$A$7,"не найдено",FALSE)</f>
        <v>Узбекистан</v>
      </c>
      <c r="H48" t="str">
        <f t="shared" si="1"/>
        <v>Майя</v>
      </c>
      <c r="I48" t="str">
        <f t="shared" si="2"/>
        <v>Борисовна</v>
      </c>
      <c r="J48" t="str">
        <f t="shared" si="3"/>
        <v>Морозова</v>
      </c>
      <c r="K48" t="str">
        <f t="shared" si="4"/>
        <v>ИОФ</v>
      </c>
      <c r="L48" t="str">
        <f t="shared" si="7"/>
        <v>Майя Борисовна Морозова</v>
      </c>
      <c r="M48" t="str">
        <f t="shared" si="5"/>
        <v>ИОФ</v>
      </c>
      <c r="N48" t="str">
        <f t="shared" si="6"/>
        <v>Майя Борисовна Морозова</v>
      </c>
    </row>
    <row r="49" spans="1:14" x14ac:dyDescent="0.2">
      <c r="A49">
        <v>229</v>
      </c>
      <c r="B49" t="s">
        <v>726</v>
      </c>
      <c r="C49" t="s">
        <v>993</v>
      </c>
      <c r="D49" t="s">
        <v>140</v>
      </c>
      <c r="E49" s="27">
        <v>44766</v>
      </c>
      <c r="F49" t="str">
        <f t="shared" si="0"/>
        <v>+375</v>
      </c>
      <c r="G49" t="str">
        <f>_xlfn.XLOOKUP(F49,'коды стран'!$B$2:$B$7,'коды стран'!$A$2:$A$7,"не найдено",FALSE)</f>
        <v>Беларусь</v>
      </c>
      <c r="H49" t="str">
        <f t="shared" si="1"/>
        <v>Татьяна</v>
      </c>
      <c r="I49" t="str">
        <f t="shared" si="2"/>
        <v>Эльдаровна</v>
      </c>
      <c r="J49" t="str">
        <f t="shared" si="3"/>
        <v>Самойлова</v>
      </c>
      <c r="K49" t="str">
        <f t="shared" si="4"/>
        <v>ИОФ</v>
      </c>
      <c r="L49" t="str">
        <f t="shared" si="7"/>
        <v>Татьяна Эльдаровна Самойлова</v>
      </c>
      <c r="M49" t="str">
        <f t="shared" si="5"/>
        <v>ИОФ</v>
      </c>
      <c r="N49" t="str">
        <f t="shared" si="6"/>
        <v>Татьяна Эльдаровна Самойлова</v>
      </c>
    </row>
    <row r="50" spans="1:14" x14ac:dyDescent="0.2">
      <c r="A50">
        <v>385</v>
      </c>
      <c r="B50" t="s">
        <v>725</v>
      </c>
      <c r="C50" t="s">
        <v>994</v>
      </c>
      <c r="D50" t="s">
        <v>140</v>
      </c>
      <c r="E50" s="27">
        <v>44753</v>
      </c>
      <c r="F50" t="str">
        <f t="shared" si="0"/>
        <v>+380</v>
      </c>
      <c r="G50" t="str">
        <f>_xlfn.XLOOKUP(F50,'коды стран'!$B$2:$B$7,'коды стран'!$A$2:$A$7,"не найдено",FALSE)</f>
        <v>Украина</v>
      </c>
      <c r="H50" t="str">
        <f t="shared" si="1"/>
        <v>Геннадий</v>
      </c>
      <c r="I50" t="str">
        <f t="shared" si="2"/>
        <v>Бориславович</v>
      </c>
      <c r="J50" t="str">
        <f t="shared" si="3"/>
        <v>Стрелков</v>
      </c>
      <c r="K50" t="str">
        <f t="shared" si="4"/>
        <v>ИОФ</v>
      </c>
      <c r="L50" t="str">
        <f t="shared" si="7"/>
        <v>Геннадий Бориславович Стрелков</v>
      </c>
      <c r="M50" t="str">
        <f t="shared" si="5"/>
        <v>ИОФ</v>
      </c>
      <c r="N50" t="str">
        <f t="shared" si="6"/>
        <v>Геннадий Бориславович Стрелков</v>
      </c>
    </row>
    <row r="51" spans="1:14" x14ac:dyDescent="0.2">
      <c r="A51">
        <v>407</v>
      </c>
      <c r="B51" t="s">
        <v>724</v>
      </c>
      <c r="C51" t="s">
        <v>723</v>
      </c>
      <c r="D51" t="s">
        <v>143</v>
      </c>
      <c r="E51" s="27">
        <v>44621</v>
      </c>
      <c r="F51" t="str">
        <f t="shared" si="0"/>
        <v>+375</v>
      </c>
      <c r="G51" t="str">
        <f>_xlfn.XLOOKUP(F51,'коды стран'!$B$2:$B$7,'коды стран'!$A$2:$A$7,"не найдено",FALSE)</f>
        <v>Беларусь</v>
      </c>
      <c r="H51" t="str">
        <f t="shared" si="1"/>
        <v>Карп</v>
      </c>
      <c r="I51" t="str">
        <f t="shared" si="2"/>
        <v>Афанасьевич</v>
      </c>
      <c r="J51" t="str">
        <f t="shared" si="3"/>
        <v>Фомичев</v>
      </c>
      <c r="K51" t="str">
        <f t="shared" si="4"/>
        <v>ИОФ</v>
      </c>
      <c r="L51" t="str">
        <f t="shared" si="7"/>
        <v>Карп Афанасьевич Фомичев</v>
      </c>
      <c r="M51" t="str">
        <f t="shared" si="5"/>
        <v>ИОФ</v>
      </c>
      <c r="N51" t="str">
        <f t="shared" si="6"/>
        <v>Карп Афанасьевич Фомичев</v>
      </c>
    </row>
    <row r="52" spans="1:14" x14ac:dyDescent="0.2">
      <c r="A52">
        <v>493</v>
      </c>
      <c r="B52" t="s">
        <v>722</v>
      </c>
      <c r="C52" t="s">
        <v>995</v>
      </c>
      <c r="D52" t="s">
        <v>143</v>
      </c>
      <c r="E52" s="27">
        <v>44855</v>
      </c>
      <c r="F52" t="str">
        <f t="shared" si="0"/>
        <v>+380</v>
      </c>
      <c r="G52" t="str">
        <f>_xlfn.XLOOKUP(F52,'коды стран'!$B$2:$B$7,'коды стран'!$A$2:$A$7,"не найдено",FALSE)</f>
        <v>Украина</v>
      </c>
      <c r="H52" t="str">
        <f t="shared" si="1"/>
        <v>Валентина</v>
      </c>
      <c r="I52" t="str">
        <f t="shared" si="2"/>
        <v>Львовна</v>
      </c>
      <c r="J52" t="str">
        <f t="shared" si="3"/>
        <v>Кондратьева</v>
      </c>
      <c r="K52" t="str">
        <f t="shared" si="4"/>
        <v>ФИО</v>
      </c>
      <c r="L52" t="str">
        <f t="shared" si="7"/>
        <v>Львовна Кондратьева Валентина</v>
      </c>
      <c r="M52" t="str">
        <f t="shared" si="5"/>
        <v>ИОФ</v>
      </c>
      <c r="N52" t="str">
        <f t="shared" si="6"/>
        <v>Валентина Львовна Кондратьева</v>
      </c>
    </row>
    <row r="53" spans="1:14" x14ac:dyDescent="0.2">
      <c r="A53">
        <v>34</v>
      </c>
      <c r="B53" t="s">
        <v>721</v>
      </c>
      <c r="C53" t="s">
        <v>996</v>
      </c>
      <c r="D53" t="s">
        <v>140</v>
      </c>
      <c r="E53" s="27">
        <v>44654</v>
      </c>
      <c r="F53" t="str">
        <f t="shared" si="0"/>
        <v>+992</v>
      </c>
      <c r="G53" t="str">
        <f>_xlfn.XLOOKUP(F53,'коды стран'!$B$2:$B$7,'коды стран'!$A$2:$A$7,"не найдено",FALSE)</f>
        <v>Таджикистан</v>
      </c>
      <c r="H53" t="str">
        <f t="shared" si="1"/>
        <v>Евдокия</v>
      </c>
      <c r="I53" t="str">
        <f t="shared" si="2"/>
        <v>Егоровна</v>
      </c>
      <c r="J53" t="str">
        <f t="shared" si="3"/>
        <v>Абрамова</v>
      </c>
      <c r="K53" t="str">
        <f t="shared" si="4"/>
        <v>ИОФ</v>
      </c>
      <c r="L53" t="str">
        <f t="shared" si="7"/>
        <v>Евдокия Егоровна Абрамова</v>
      </c>
      <c r="M53" t="str">
        <f t="shared" si="5"/>
        <v>ИОФ</v>
      </c>
      <c r="N53" t="str">
        <f t="shared" si="6"/>
        <v>Евдокия Егоровна Абрамова</v>
      </c>
    </row>
    <row r="54" spans="1:14" x14ac:dyDescent="0.2">
      <c r="A54">
        <v>190</v>
      </c>
      <c r="B54" t="s">
        <v>720</v>
      </c>
      <c r="C54" t="s">
        <v>719</v>
      </c>
      <c r="D54" t="s">
        <v>140</v>
      </c>
      <c r="E54" s="27">
        <v>44689</v>
      </c>
      <c r="F54" t="str">
        <f t="shared" si="0"/>
        <v>+375</v>
      </c>
      <c r="G54" t="str">
        <f>_xlfn.XLOOKUP(F54,'коды стран'!$B$2:$B$7,'коды стран'!$A$2:$A$7,"не найдено",FALSE)</f>
        <v>Беларусь</v>
      </c>
      <c r="H54" t="str">
        <f t="shared" si="1"/>
        <v>Валентина</v>
      </c>
      <c r="I54" t="str">
        <f t="shared" si="2"/>
        <v>Захаровна</v>
      </c>
      <c r="J54" t="str">
        <f t="shared" si="3"/>
        <v>Боброва</v>
      </c>
      <c r="K54" t="str">
        <f t="shared" si="4"/>
        <v>ФИО</v>
      </c>
      <c r="L54" t="str">
        <f t="shared" si="7"/>
        <v>Захаровна Боброва Валентина</v>
      </c>
      <c r="M54" t="str">
        <f t="shared" si="5"/>
        <v>ИОФ</v>
      </c>
      <c r="N54" t="str">
        <f t="shared" si="6"/>
        <v>Валентина Захаровна Боброва</v>
      </c>
    </row>
    <row r="55" spans="1:14" x14ac:dyDescent="0.2">
      <c r="A55">
        <v>266</v>
      </c>
      <c r="B55" t="s">
        <v>718</v>
      </c>
      <c r="C55" t="s">
        <v>997</v>
      </c>
      <c r="D55" t="s">
        <v>140</v>
      </c>
      <c r="E55" s="27">
        <v>44795</v>
      </c>
      <c r="F55" t="str">
        <f t="shared" si="0"/>
        <v>+7</v>
      </c>
      <c r="G55" t="str">
        <f>_xlfn.XLOOKUP(F55,'коды стран'!$B$2:$B$7,'коды стран'!$A$2:$A$7,"не найдено",FALSE)</f>
        <v>Россия</v>
      </c>
      <c r="H55" t="str">
        <f t="shared" si="1"/>
        <v>Василиса</v>
      </c>
      <c r="I55" t="str">
        <f t="shared" si="2"/>
        <v>Святославовна</v>
      </c>
      <c r="J55" t="str">
        <f t="shared" si="3"/>
        <v>Горшкова</v>
      </c>
      <c r="K55" t="str">
        <f t="shared" si="4"/>
        <v>ИОФ</v>
      </c>
      <c r="L55" t="str">
        <f t="shared" si="7"/>
        <v>Василиса Святославовна Горшкова</v>
      </c>
      <c r="M55" t="str">
        <f t="shared" si="5"/>
        <v>ИОФ</v>
      </c>
      <c r="N55" t="str">
        <f t="shared" si="6"/>
        <v>Василиса Святославовна Горшкова</v>
      </c>
    </row>
    <row r="56" spans="1:14" x14ac:dyDescent="0.2">
      <c r="A56">
        <v>222</v>
      </c>
      <c r="B56" t="s">
        <v>717</v>
      </c>
      <c r="C56" t="s">
        <v>716</v>
      </c>
      <c r="D56" t="s">
        <v>143</v>
      </c>
      <c r="E56" s="27">
        <v>44694</v>
      </c>
      <c r="F56" t="str">
        <f t="shared" si="0"/>
        <v>+380</v>
      </c>
      <c r="G56" t="str">
        <f>_xlfn.XLOOKUP(F56,'коды стран'!$B$2:$B$7,'коды стран'!$A$2:$A$7,"не найдено",FALSE)</f>
        <v>Украина</v>
      </c>
      <c r="H56" t="str">
        <f t="shared" si="1"/>
        <v>Эмилия</v>
      </c>
      <c r="I56" t="str">
        <f t="shared" si="2"/>
        <v>Руслановна</v>
      </c>
      <c r="J56" t="str">
        <f t="shared" si="3"/>
        <v>Шарапова</v>
      </c>
      <c r="K56" t="str">
        <f t="shared" si="4"/>
        <v>ИОФ</v>
      </c>
      <c r="L56" t="str">
        <f t="shared" si="7"/>
        <v>Эмилия Руслановна Шарапова</v>
      </c>
      <c r="M56" t="str">
        <f t="shared" si="5"/>
        <v>ИОФ</v>
      </c>
      <c r="N56" t="str">
        <f t="shared" si="6"/>
        <v>Эмилия Руслановна Шарапова</v>
      </c>
    </row>
    <row r="57" spans="1:14" x14ac:dyDescent="0.2">
      <c r="A57">
        <v>382</v>
      </c>
      <c r="B57" t="s">
        <v>715</v>
      </c>
      <c r="C57" t="s">
        <v>1092</v>
      </c>
      <c r="D57" t="s">
        <v>143</v>
      </c>
      <c r="E57" s="27">
        <v>44850</v>
      </c>
      <c r="F57" t="str">
        <f t="shared" si="0"/>
        <v>+375</v>
      </c>
      <c r="G57" t="str">
        <f>_xlfn.XLOOKUP(F57,'коды стран'!$B$2:$B$7,'коды стран'!$A$2:$A$7,"не найдено",FALSE)</f>
        <v>Беларусь</v>
      </c>
      <c r="H57" t="str">
        <f t="shared" si="1"/>
        <v>Алина</v>
      </c>
      <c r="I57" t="str">
        <f t="shared" si="2"/>
        <v>Михайловна</v>
      </c>
      <c r="J57" t="str">
        <f t="shared" si="3"/>
        <v xml:space="preserve">Шестакова </v>
      </c>
      <c r="K57" t="str">
        <f t="shared" si="4"/>
        <v>ФИО</v>
      </c>
      <c r="L57" t="str">
        <f t="shared" si="7"/>
        <v>Михайловна Шестакова  Алина</v>
      </c>
      <c r="M57" t="str">
        <f t="shared" si="5"/>
        <v>ИОФ</v>
      </c>
      <c r="N57" t="str">
        <f t="shared" si="6"/>
        <v xml:space="preserve">Алина Михайловна Шестакова </v>
      </c>
    </row>
    <row r="58" spans="1:14" x14ac:dyDescent="0.2">
      <c r="A58">
        <v>142</v>
      </c>
      <c r="B58" t="s">
        <v>714</v>
      </c>
      <c r="C58" t="s">
        <v>713</v>
      </c>
      <c r="D58" t="s">
        <v>140</v>
      </c>
      <c r="E58" s="27">
        <v>44683</v>
      </c>
      <c r="F58" t="str">
        <f t="shared" si="0"/>
        <v>+7</v>
      </c>
      <c r="G58" t="str">
        <f>_xlfn.XLOOKUP(F58,'коды стран'!$B$2:$B$7,'коды стран'!$A$2:$A$7,"не найдено",FALSE)</f>
        <v>Россия</v>
      </c>
      <c r="H58" t="str">
        <f t="shared" si="1"/>
        <v>Агата</v>
      </c>
      <c r="I58" t="str">
        <f t="shared" si="2"/>
        <v>Геннадьевна</v>
      </c>
      <c r="J58" t="str">
        <f t="shared" si="3"/>
        <v>Колесникова</v>
      </c>
      <c r="K58" t="str">
        <f t="shared" si="4"/>
        <v>ИОФ</v>
      </c>
      <c r="L58" t="str">
        <f t="shared" si="7"/>
        <v>Агата Геннадьевна Колесникова</v>
      </c>
      <c r="M58" t="str">
        <f t="shared" si="5"/>
        <v>ИОФ</v>
      </c>
      <c r="N58" t="str">
        <f t="shared" si="6"/>
        <v>Агата Геннадьевна Колесникова</v>
      </c>
    </row>
    <row r="59" spans="1:14" x14ac:dyDescent="0.2">
      <c r="A59">
        <v>150</v>
      </c>
      <c r="B59" t="s">
        <v>712</v>
      </c>
      <c r="C59" t="s">
        <v>998</v>
      </c>
      <c r="D59" t="s">
        <v>140</v>
      </c>
      <c r="E59" s="27">
        <v>44622</v>
      </c>
      <c r="F59" t="str">
        <f t="shared" si="0"/>
        <v>+998</v>
      </c>
      <c r="G59" t="str">
        <f>_xlfn.XLOOKUP(F59,'коды стран'!$B$2:$B$7,'коды стран'!$A$2:$A$7,"не найдено",FALSE)</f>
        <v>Узбекистан</v>
      </c>
      <c r="H59" t="str">
        <f t="shared" si="1"/>
        <v>Евгения</v>
      </c>
      <c r="I59" t="str">
        <f t="shared" si="2"/>
        <v>Викторовна</v>
      </c>
      <c r="J59" t="str">
        <f t="shared" si="3"/>
        <v>Панова</v>
      </c>
      <c r="K59" t="str">
        <f t="shared" si="4"/>
        <v>ИОФ</v>
      </c>
      <c r="L59" t="str">
        <f t="shared" si="7"/>
        <v>Евгения Викторовна Панова</v>
      </c>
      <c r="M59" t="str">
        <f t="shared" si="5"/>
        <v>ИОФ</v>
      </c>
      <c r="N59" t="str">
        <f t="shared" si="6"/>
        <v>Евгения Викторовна Панова</v>
      </c>
    </row>
    <row r="60" spans="1:14" x14ac:dyDescent="0.2">
      <c r="A60">
        <v>14</v>
      </c>
      <c r="B60" t="s">
        <v>711</v>
      </c>
      <c r="C60" t="s">
        <v>710</v>
      </c>
      <c r="D60" t="s">
        <v>143</v>
      </c>
      <c r="E60" s="27">
        <v>44775</v>
      </c>
      <c r="F60" t="str">
        <f t="shared" si="0"/>
        <v>+992</v>
      </c>
      <c r="G60" t="str">
        <f>_xlfn.XLOOKUP(F60,'коды стран'!$B$2:$B$7,'коды стран'!$A$2:$A$7,"не найдено",FALSE)</f>
        <v>Таджикистан</v>
      </c>
      <c r="H60" t="str">
        <f t="shared" si="1"/>
        <v>Ипатий</v>
      </c>
      <c r="I60" t="str">
        <f t="shared" si="2"/>
        <v>Устинович</v>
      </c>
      <c r="J60" t="str">
        <f t="shared" si="3"/>
        <v>Зимин</v>
      </c>
      <c r="K60" t="str">
        <f t="shared" si="4"/>
        <v>ИОФ</v>
      </c>
      <c r="L60" t="str">
        <f t="shared" si="7"/>
        <v>Ипатий Устинович Зимин</v>
      </c>
      <c r="M60" t="str">
        <f t="shared" si="5"/>
        <v>ИОФ</v>
      </c>
      <c r="N60" t="str">
        <f t="shared" si="6"/>
        <v>Ипатий Устинович Зимин</v>
      </c>
    </row>
    <row r="61" spans="1:14" x14ac:dyDescent="0.2">
      <c r="A61">
        <v>371</v>
      </c>
      <c r="B61" t="s">
        <v>709</v>
      </c>
      <c r="C61" t="s">
        <v>708</v>
      </c>
      <c r="D61" t="s">
        <v>140</v>
      </c>
      <c r="E61" s="27">
        <v>44844</v>
      </c>
      <c r="F61" t="str">
        <f t="shared" si="0"/>
        <v>+380</v>
      </c>
      <c r="G61" t="str">
        <f>_xlfn.XLOOKUP(F61,'коды стран'!$B$2:$B$7,'коды стран'!$A$2:$A$7,"не найдено",FALSE)</f>
        <v>Украина</v>
      </c>
      <c r="H61" t="str">
        <f t="shared" si="1"/>
        <v>Регина</v>
      </c>
      <c r="I61" t="str">
        <f t="shared" si="2"/>
        <v>Сергеевна</v>
      </c>
      <c r="J61" t="str">
        <f t="shared" si="3"/>
        <v>Ефимова</v>
      </c>
      <c r="K61" t="str">
        <f t="shared" si="4"/>
        <v>ФИО</v>
      </c>
      <c r="L61" t="str">
        <f t="shared" si="7"/>
        <v>Сергеевна Ефимова Регина</v>
      </c>
      <c r="M61" t="str">
        <f t="shared" si="5"/>
        <v>ИОФ</v>
      </c>
      <c r="N61" t="str">
        <f t="shared" si="6"/>
        <v>Регина Сергеевна Ефимова</v>
      </c>
    </row>
    <row r="62" spans="1:14" x14ac:dyDescent="0.2">
      <c r="A62">
        <v>328</v>
      </c>
      <c r="B62" t="s">
        <v>707</v>
      </c>
      <c r="C62" t="s">
        <v>706</v>
      </c>
      <c r="D62" t="s">
        <v>143</v>
      </c>
      <c r="E62" s="27">
        <v>44568</v>
      </c>
      <c r="F62" t="str">
        <f t="shared" si="0"/>
        <v>+7</v>
      </c>
      <c r="G62" t="str">
        <f>_xlfn.XLOOKUP(F62,'коды стран'!$B$2:$B$7,'коды стран'!$A$2:$A$7,"не найдено",FALSE)</f>
        <v>Россия</v>
      </c>
      <c r="H62" t="str">
        <f t="shared" si="1"/>
        <v>Регина</v>
      </c>
      <c r="I62" t="str">
        <f t="shared" si="2"/>
        <v>Сергеевна</v>
      </c>
      <c r="J62" t="str">
        <f t="shared" si="3"/>
        <v>Чернова</v>
      </c>
      <c r="K62" t="str">
        <f t="shared" si="4"/>
        <v>ФИО</v>
      </c>
      <c r="L62" t="str">
        <f t="shared" si="7"/>
        <v>Сергеевна Чернова Регина</v>
      </c>
      <c r="M62" t="str">
        <f t="shared" si="5"/>
        <v>ИОФ</v>
      </c>
      <c r="N62" t="str">
        <f t="shared" si="6"/>
        <v>Регина Сергеевна Чернова</v>
      </c>
    </row>
    <row r="63" spans="1:14" x14ac:dyDescent="0.2">
      <c r="A63">
        <v>171</v>
      </c>
      <c r="B63" t="s">
        <v>705</v>
      </c>
      <c r="C63" t="s">
        <v>704</v>
      </c>
      <c r="D63" t="s">
        <v>143</v>
      </c>
      <c r="E63" s="27">
        <v>44710</v>
      </c>
      <c r="F63" t="str">
        <f t="shared" si="0"/>
        <v>+7</v>
      </c>
      <c r="G63" t="str">
        <f>_xlfn.XLOOKUP(F63,'коды стран'!$B$2:$B$7,'коды стран'!$A$2:$A$7,"не найдено",FALSE)</f>
        <v>Россия</v>
      </c>
      <c r="H63" t="str">
        <f t="shared" si="1"/>
        <v>Бажен</v>
      </c>
      <c r="I63" t="str">
        <f t="shared" si="2"/>
        <v>Дмитриевич</v>
      </c>
      <c r="J63" t="str">
        <f t="shared" si="3"/>
        <v>Исаков</v>
      </c>
      <c r="K63" t="str">
        <f t="shared" si="4"/>
        <v>ИОФ</v>
      </c>
      <c r="L63" t="str">
        <f t="shared" si="7"/>
        <v>Бажен Дмитриевич Исаков</v>
      </c>
      <c r="M63" t="str">
        <f t="shared" si="5"/>
        <v>ИОФ</v>
      </c>
      <c r="N63" t="str">
        <f t="shared" si="6"/>
        <v>Бажен Дмитриевич Исаков</v>
      </c>
    </row>
    <row r="64" spans="1:14" x14ac:dyDescent="0.2">
      <c r="A64">
        <v>68</v>
      </c>
      <c r="B64" t="s">
        <v>703</v>
      </c>
      <c r="C64" t="s">
        <v>702</v>
      </c>
      <c r="D64" t="s">
        <v>143</v>
      </c>
      <c r="E64" s="27">
        <v>44882</v>
      </c>
      <c r="F64" t="str">
        <f t="shared" si="0"/>
        <v>+998</v>
      </c>
      <c r="G64" t="str">
        <f>_xlfn.XLOOKUP(F64,'коды стран'!$B$2:$B$7,'коды стран'!$A$2:$A$7,"не найдено",FALSE)</f>
        <v>Узбекистан</v>
      </c>
      <c r="H64" t="str">
        <f t="shared" si="1"/>
        <v>Иванна</v>
      </c>
      <c r="I64" t="str">
        <f t="shared" si="2"/>
        <v>Наумовна</v>
      </c>
      <c r="J64" t="str">
        <f t="shared" si="3"/>
        <v>Иванова</v>
      </c>
      <c r="K64" t="str">
        <f t="shared" si="4"/>
        <v>ИОФ</v>
      </c>
      <c r="L64" t="str">
        <f t="shared" si="7"/>
        <v>Иванна Наумовна Иванова</v>
      </c>
      <c r="M64" t="str">
        <f t="shared" si="5"/>
        <v>ИОФ</v>
      </c>
      <c r="N64" t="str">
        <f t="shared" si="6"/>
        <v>Иванна Наумовна Иванова</v>
      </c>
    </row>
    <row r="65" spans="1:14" x14ac:dyDescent="0.2">
      <c r="A65">
        <v>346</v>
      </c>
      <c r="B65" t="s">
        <v>701</v>
      </c>
      <c r="C65" t="s">
        <v>700</v>
      </c>
      <c r="D65" t="s">
        <v>143</v>
      </c>
      <c r="E65" s="27">
        <v>44636</v>
      </c>
      <c r="F65" t="str">
        <f t="shared" si="0"/>
        <v>+7</v>
      </c>
      <c r="G65" t="str">
        <f>_xlfn.XLOOKUP(F65,'коды стран'!$B$2:$B$7,'коды стран'!$A$2:$A$7,"не найдено",FALSE)</f>
        <v>Россия</v>
      </c>
      <c r="H65" t="str">
        <f t="shared" si="1"/>
        <v>Капитон</v>
      </c>
      <c r="I65" t="str">
        <f t="shared" si="2"/>
        <v>Харитонович</v>
      </c>
      <c r="J65" t="str">
        <f t="shared" si="3"/>
        <v>Родионов</v>
      </c>
      <c r="K65" t="str">
        <f t="shared" si="4"/>
        <v>ИОФ</v>
      </c>
      <c r="L65" t="str">
        <f t="shared" si="7"/>
        <v>Капитон Харитонович Родионов</v>
      </c>
      <c r="M65" t="str">
        <f t="shared" si="5"/>
        <v>ИОФ</v>
      </c>
      <c r="N65" t="str">
        <f t="shared" si="6"/>
        <v>Капитон Харитонович Родионов</v>
      </c>
    </row>
    <row r="66" spans="1:14" x14ac:dyDescent="0.2">
      <c r="A66">
        <v>415</v>
      </c>
      <c r="B66" t="s">
        <v>699</v>
      </c>
      <c r="C66" t="s">
        <v>698</v>
      </c>
      <c r="D66" t="s">
        <v>143</v>
      </c>
      <c r="E66" s="27">
        <v>44661</v>
      </c>
      <c r="F66" t="str">
        <f t="shared" ref="F66:F129" si="8">LEFT(B66,LEN(B66)-13)</f>
        <v>+380</v>
      </c>
      <c r="G66" t="str">
        <f>_xlfn.XLOOKUP(F66,'коды стран'!$B$2:$B$7,'коды стран'!$A$2:$A$7,"не найдено",FALSE)</f>
        <v>Украина</v>
      </c>
      <c r="H66" t="str">
        <f t="shared" ref="H66:H129" si="9">LEFT(C66,FIND(" ",C66)-1)</f>
        <v>Капитон</v>
      </c>
      <c r="I66" t="str">
        <f t="shared" ref="I66:I129" si="10">MID(C66,FIND(" ",C66)+1,FIND(" ",C66,FIND(" ",C66)+1)-FIND(" ",C66)-1)</f>
        <v>Феликсович</v>
      </c>
      <c r="J66" t="str">
        <f t="shared" ref="J66:J129" si="11">RIGHT(C66,LEN(C66)-FIND(" ", C66, FIND(" ", C66)+1))</f>
        <v>Кабанов</v>
      </c>
      <c r="K66" t="str">
        <f t="shared" ref="K66:K129" si="12">IF(OR(COUNTIF(H66,"*ов"),COUNTIF(H66,"*ова"),COUNTIF(H66,"*ев"),COUNTIF(H66,"*ева"),COUNTIF(H66,"*ин"),COUNTIF(H66,"*ина")),"ФИО","ИОФ")</f>
        <v>ИОФ</v>
      </c>
      <c r="L66" t="str">
        <f t="shared" ref="L66:L129" si="13">IF(K66="ФИО", I66 &amp; " " &amp; J66 &amp; " " &amp;H66, C66)</f>
        <v>Капитон Феликсович Кабанов</v>
      </c>
      <c r="M66" t="str">
        <f t="shared" ref="M66:M129" si="14">IF(OR(COUNTIF(H66,"*вич"),COUNTIF(H66,"*вна")),"ОИФ","ИОФ")</f>
        <v>ИОФ</v>
      </c>
      <c r="N66" t="str">
        <f t="shared" ref="N66:N129" si="15">IF(M66="ОИФ",J66 &amp; " " &amp; H66 &amp; " " &amp;I66, C66)</f>
        <v>Капитон Феликсович Кабанов</v>
      </c>
    </row>
    <row r="67" spans="1:14" x14ac:dyDescent="0.2">
      <c r="A67">
        <v>115</v>
      </c>
      <c r="B67" t="s">
        <v>697</v>
      </c>
      <c r="C67" t="s">
        <v>696</v>
      </c>
      <c r="D67" t="s">
        <v>143</v>
      </c>
      <c r="E67" s="27">
        <v>44832</v>
      </c>
      <c r="F67" t="str">
        <f t="shared" si="8"/>
        <v>+375</v>
      </c>
      <c r="G67" t="str">
        <f>_xlfn.XLOOKUP(F67,'коды стран'!$B$2:$B$7,'коды стран'!$A$2:$A$7,"не найдено",FALSE)</f>
        <v>Беларусь</v>
      </c>
      <c r="H67" t="str">
        <f t="shared" si="9"/>
        <v>Галина</v>
      </c>
      <c r="I67" t="str">
        <f t="shared" si="10"/>
        <v>Кирилловна</v>
      </c>
      <c r="J67" t="str">
        <f t="shared" si="11"/>
        <v>Прохорова</v>
      </c>
      <c r="K67" t="str">
        <f t="shared" si="12"/>
        <v>ФИО</v>
      </c>
      <c r="L67" t="str">
        <f t="shared" si="13"/>
        <v>Кирилловна Прохорова Галина</v>
      </c>
      <c r="M67" t="str">
        <f t="shared" si="14"/>
        <v>ИОФ</v>
      </c>
      <c r="N67" t="str">
        <f t="shared" si="15"/>
        <v>Галина Кирилловна Прохорова</v>
      </c>
    </row>
    <row r="68" spans="1:14" x14ac:dyDescent="0.2">
      <c r="A68">
        <v>42</v>
      </c>
      <c r="B68" t="s">
        <v>695</v>
      </c>
      <c r="C68" t="s">
        <v>694</v>
      </c>
      <c r="D68" t="s">
        <v>143</v>
      </c>
      <c r="E68" s="27">
        <v>44783</v>
      </c>
      <c r="F68" t="str">
        <f t="shared" si="8"/>
        <v>+992</v>
      </c>
      <c r="G68" t="str">
        <f>_xlfn.XLOOKUP(F68,'коды стран'!$B$2:$B$7,'коды стран'!$A$2:$A$7,"не найдено",FALSE)</f>
        <v>Таджикистан</v>
      </c>
      <c r="H68" t="str">
        <f t="shared" si="9"/>
        <v>Панфил</v>
      </c>
      <c r="I68" t="str">
        <f t="shared" si="10"/>
        <v>Федотович</v>
      </c>
      <c r="J68" t="str">
        <f t="shared" si="11"/>
        <v>Шаров</v>
      </c>
      <c r="K68" t="str">
        <f t="shared" si="12"/>
        <v>ИОФ</v>
      </c>
      <c r="L68" t="str">
        <f t="shared" si="13"/>
        <v>Панфил Федотович Шаров</v>
      </c>
      <c r="M68" t="str">
        <f t="shared" si="14"/>
        <v>ИОФ</v>
      </c>
      <c r="N68" t="str">
        <f t="shared" si="15"/>
        <v>Панфил Федотович Шаров</v>
      </c>
    </row>
    <row r="69" spans="1:14" x14ac:dyDescent="0.2">
      <c r="A69">
        <v>378</v>
      </c>
      <c r="B69" t="s">
        <v>693</v>
      </c>
      <c r="C69" t="s">
        <v>692</v>
      </c>
      <c r="D69" t="s">
        <v>140</v>
      </c>
      <c r="E69" s="27">
        <v>44710</v>
      </c>
      <c r="F69" t="str">
        <f t="shared" si="8"/>
        <v>+7</v>
      </c>
      <c r="G69" t="str">
        <f>_xlfn.XLOOKUP(F69,'коды стран'!$B$2:$B$7,'коды стран'!$A$2:$A$7,"не найдено",FALSE)</f>
        <v>Россия</v>
      </c>
      <c r="H69" t="str">
        <f t="shared" si="9"/>
        <v>Сократ</v>
      </c>
      <c r="I69" t="str">
        <f t="shared" si="10"/>
        <v>Юльевич</v>
      </c>
      <c r="J69" t="str">
        <f t="shared" si="11"/>
        <v>Афанасьев</v>
      </c>
      <c r="K69" t="str">
        <f t="shared" si="12"/>
        <v>ИОФ</v>
      </c>
      <c r="L69" t="str">
        <f t="shared" si="13"/>
        <v>Сократ Юльевич Афанасьев</v>
      </c>
      <c r="M69" t="str">
        <f t="shared" si="14"/>
        <v>ИОФ</v>
      </c>
      <c r="N69" t="str">
        <f t="shared" si="15"/>
        <v>Сократ Юльевич Афанасьев</v>
      </c>
    </row>
    <row r="70" spans="1:14" x14ac:dyDescent="0.2">
      <c r="A70">
        <v>449</v>
      </c>
      <c r="B70" t="s">
        <v>691</v>
      </c>
      <c r="C70" t="s">
        <v>999</v>
      </c>
      <c r="D70" t="s">
        <v>140</v>
      </c>
      <c r="E70" s="27">
        <v>44645</v>
      </c>
      <c r="F70" t="str">
        <f t="shared" si="8"/>
        <v>+992</v>
      </c>
      <c r="G70" t="str">
        <f>_xlfn.XLOOKUP(F70,'коды стран'!$B$2:$B$7,'коды стран'!$A$2:$A$7,"не найдено",FALSE)</f>
        <v>Таджикистан</v>
      </c>
      <c r="H70" t="str">
        <f t="shared" si="9"/>
        <v>Измаил</v>
      </c>
      <c r="I70" t="str">
        <f t="shared" si="10"/>
        <v>Глебович</v>
      </c>
      <c r="J70" t="str">
        <f t="shared" si="11"/>
        <v>Пестов</v>
      </c>
      <c r="K70" t="str">
        <f t="shared" si="12"/>
        <v>ИОФ</v>
      </c>
      <c r="L70" t="str">
        <f t="shared" si="13"/>
        <v>Измаил Глебович Пестов</v>
      </c>
      <c r="M70" t="str">
        <f t="shared" si="14"/>
        <v>ИОФ</v>
      </c>
      <c r="N70" t="str">
        <f t="shared" si="15"/>
        <v>Измаил Глебович Пестов</v>
      </c>
    </row>
    <row r="71" spans="1:14" x14ac:dyDescent="0.2">
      <c r="A71">
        <v>317</v>
      </c>
      <c r="B71" t="s">
        <v>690</v>
      </c>
      <c r="C71" t="s">
        <v>1000</v>
      </c>
      <c r="D71" t="s">
        <v>140</v>
      </c>
      <c r="E71" s="27">
        <v>44770</v>
      </c>
      <c r="F71" t="str">
        <f t="shared" si="8"/>
        <v>+7</v>
      </c>
      <c r="G71" t="str">
        <f>_xlfn.XLOOKUP(F71,'коды стран'!$B$2:$B$7,'коды стран'!$A$2:$A$7,"не найдено",FALSE)</f>
        <v>Россия</v>
      </c>
      <c r="H71" t="str">
        <f t="shared" si="9"/>
        <v>Милица</v>
      </c>
      <c r="I71" t="str">
        <f t="shared" si="10"/>
        <v>Захаровна</v>
      </c>
      <c r="J71" t="str">
        <f t="shared" si="11"/>
        <v>Ильина</v>
      </c>
      <c r="K71" t="str">
        <f t="shared" si="12"/>
        <v>ИОФ</v>
      </c>
      <c r="L71" t="str">
        <f t="shared" si="13"/>
        <v>Милица Захаровна Ильина</v>
      </c>
      <c r="M71" t="str">
        <f t="shared" si="14"/>
        <v>ИОФ</v>
      </c>
      <c r="N71" t="str">
        <f t="shared" si="15"/>
        <v>Милица Захаровна Ильина</v>
      </c>
    </row>
    <row r="72" spans="1:14" x14ac:dyDescent="0.2">
      <c r="A72">
        <v>426</v>
      </c>
      <c r="B72" t="s">
        <v>689</v>
      </c>
      <c r="C72" t="s">
        <v>1001</v>
      </c>
      <c r="D72" t="s">
        <v>143</v>
      </c>
      <c r="E72" s="27">
        <v>44768</v>
      </c>
      <c r="F72" t="str">
        <f t="shared" si="8"/>
        <v>+992</v>
      </c>
      <c r="G72" t="str">
        <f>_xlfn.XLOOKUP(F72,'коды стран'!$B$2:$B$7,'коды стран'!$A$2:$A$7,"не найдено",FALSE)</f>
        <v>Таджикистан</v>
      </c>
      <c r="H72" t="str">
        <f t="shared" si="9"/>
        <v>Вера</v>
      </c>
      <c r="I72" t="str">
        <f t="shared" si="10"/>
        <v>Ждановна</v>
      </c>
      <c r="J72" t="str">
        <f t="shared" si="11"/>
        <v>Лыткина</v>
      </c>
      <c r="K72" t="str">
        <f t="shared" si="12"/>
        <v>ИОФ</v>
      </c>
      <c r="L72" t="str">
        <f t="shared" si="13"/>
        <v>Вера Ждановна Лыткина</v>
      </c>
      <c r="M72" t="str">
        <f t="shared" si="14"/>
        <v>ИОФ</v>
      </c>
      <c r="N72" t="str">
        <f t="shared" si="15"/>
        <v>Вера Ждановна Лыткина</v>
      </c>
    </row>
    <row r="73" spans="1:14" x14ac:dyDescent="0.2">
      <c r="A73">
        <v>25</v>
      </c>
      <c r="B73" t="s">
        <v>688</v>
      </c>
      <c r="C73" t="s">
        <v>687</v>
      </c>
      <c r="D73" t="s">
        <v>143</v>
      </c>
      <c r="E73" s="27">
        <v>44582</v>
      </c>
      <c r="F73" t="str">
        <f t="shared" si="8"/>
        <v>+992</v>
      </c>
      <c r="G73" t="str">
        <f>_xlfn.XLOOKUP(F73,'коды стран'!$B$2:$B$7,'коды стран'!$A$2:$A$7,"не найдено",FALSE)</f>
        <v>Таджикистан</v>
      </c>
      <c r="H73" t="str">
        <f t="shared" si="9"/>
        <v>Аггей</v>
      </c>
      <c r="I73" t="str">
        <f t="shared" si="10"/>
        <v>Терентьевич</v>
      </c>
      <c r="J73" t="str">
        <f t="shared" si="11"/>
        <v>Волков</v>
      </c>
      <c r="K73" t="str">
        <f t="shared" si="12"/>
        <v>ИОФ</v>
      </c>
      <c r="L73" t="str">
        <f t="shared" si="13"/>
        <v>Аггей Терентьевич Волков</v>
      </c>
      <c r="M73" t="str">
        <f t="shared" si="14"/>
        <v>ИОФ</v>
      </c>
      <c r="N73" t="str">
        <f t="shared" si="15"/>
        <v>Аггей Терентьевич Волков</v>
      </c>
    </row>
    <row r="74" spans="1:14" x14ac:dyDescent="0.2">
      <c r="A74">
        <v>462</v>
      </c>
      <c r="B74" t="s">
        <v>686</v>
      </c>
      <c r="C74" t="s">
        <v>685</v>
      </c>
      <c r="D74" t="s">
        <v>143</v>
      </c>
      <c r="E74" s="27">
        <v>44751</v>
      </c>
      <c r="F74" t="str">
        <f t="shared" si="8"/>
        <v>+7</v>
      </c>
      <c r="G74" t="str">
        <f>_xlfn.XLOOKUP(F74,'коды стран'!$B$2:$B$7,'коды стран'!$A$2:$A$7,"не найдено",FALSE)</f>
        <v>Россия</v>
      </c>
      <c r="H74" t="str">
        <f t="shared" si="9"/>
        <v>Владилен</v>
      </c>
      <c r="I74" t="str">
        <f t="shared" si="10"/>
        <v>Иосифович</v>
      </c>
      <c r="J74" t="str">
        <f t="shared" si="11"/>
        <v>Третьяков</v>
      </c>
      <c r="K74" t="str">
        <f t="shared" si="12"/>
        <v>ИОФ</v>
      </c>
      <c r="L74" t="str">
        <f t="shared" si="13"/>
        <v>Владилен Иосифович Третьяков</v>
      </c>
      <c r="M74" t="str">
        <f t="shared" si="14"/>
        <v>ИОФ</v>
      </c>
      <c r="N74" t="str">
        <f t="shared" si="15"/>
        <v>Владилен Иосифович Третьяков</v>
      </c>
    </row>
    <row r="75" spans="1:14" x14ac:dyDescent="0.2">
      <c r="A75">
        <v>252</v>
      </c>
      <c r="B75" t="s">
        <v>684</v>
      </c>
      <c r="C75" t="s">
        <v>683</v>
      </c>
      <c r="D75" t="s">
        <v>140</v>
      </c>
      <c r="E75" s="27">
        <v>44643</v>
      </c>
      <c r="F75" t="str">
        <f t="shared" si="8"/>
        <v>+7</v>
      </c>
      <c r="G75" t="str">
        <f>_xlfn.XLOOKUP(F75,'коды стран'!$B$2:$B$7,'коды стран'!$A$2:$A$7,"не найдено",FALSE)</f>
        <v>Россия</v>
      </c>
      <c r="H75" t="str">
        <f t="shared" si="9"/>
        <v>Ладимир</v>
      </c>
      <c r="I75" t="str">
        <f t="shared" si="10"/>
        <v>Гурьевич</v>
      </c>
      <c r="J75" t="str">
        <f t="shared" si="11"/>
        <v>Егоров</v>
      </c>
      <c r="K75" t="str">
        <f t="shared" si="12"/>
        <v>ИОФ</v>
      </c>
      <c r="L75" t="str">
        <f t="shared" si="13"/>
        <v>Ладимир Гурьевич Егоров</v>
      </c>
      <c r="M75" t="str">
        <f t="shared" si="14"/>
        <v>ИОФ</v>
      </c>
      <c r="N75" t="str">
        <f t="shared" si="15"/>
        <v>Ладимир Гурьевич Егоров</v>
      </c>
    </row>
    <row r="76" spans="1:14" x14ac:dyDescent="0.2">
      <c r="A76">
        <v>392</v>
      </c>
      <c r="B76" t="s">
        <v>682</v>
      </c>
      <c r="C76" t="s">
        <v>681</v>
      </c>
      <c r="D76" t="s">
        <v>140</v>
      </c>
      <c r="E76" s="27">
        <v>44919</v>
      </c>
      <c r="F76" t="str">
        <f t="shared" si="8"/>
        <v>+7</v>
      </c>
      <c r="G76" t="str">
        <f>_xlfn.XLOOKUP(F76,'коды стран'!$B$2:$B$7,'коды стран'!$A$2:$A$7,"не найдено",FALSE)</f>
        <v>Россия</v>
      </c>
      <c r="H76" t="str">
        <f t="shared" si="9"/>
        <v>Эммануил</v>
      </c>
      <c r="I76" t="str">
        <f t="shared" si="10"/>
        <v>Ааронович</v>
      </c>
      <c r="J76" t="str">
        <f t="shared" si="11"/>
        <v>Кошелев</v>
      </c>
      <c r="K76" t="str">
        <f t="shared" si="12"/>
        <v>ИОФ</v>
      </c>
      <c r="L76" t="str">
        <f t="shared" si="13"/>
        <v>Эммануил Ааронович Кошелев</v>
      </c>
      <c r="M76" t="str">
        <f t="shared" si="14"/>
        <v>ИОФ</v>
      </c>
      <c r="N76" t="str">
        <f t="shared" si="15"/>
        <v>Эммануил Ааронович Кошелев</v>
      </c>
    </row>
    <row r="77" spans="1:14" x14ac:dyDescent="0.2">
      <c r="A77">
        <v>487</v>
      </c>
      <c r="B77" t="s">
        <v>680</v>
      </c>
      <c r="C77" t="s">
        <v>679</v>
      </c>
      <c r="D77" t="s">
        <v>143</v>
      </c>
      <c r="E77" s="27">
        <v>44815</v>
      </c>
      <c r="F77" t="str">
        <f t="shared" si="8"/>
        <v>+7</v>
      </c>
      <c r="G77" t="str">
        <f>_xlfn.XLOOKUP(F77,'коды стран'!$B$2:$B$7,'коды стран'!$A$2:$A$7,"не найдено",FALSE)</f>
        <v>Россия</v>
      </c>
      <c r="H77" t="str">
        <f t="shared" si="9"/>
        <v>Сидор</v>
      </c>
      <c r="I77" t="str">
        <f t="shared" si="10"/>
        <v>Вячеславович</v>
      </c>
      <c r="J77" t="str">
        <f t="shared" si="11"/>
        <v>Зиновьев</v>
      </c>
      <c r="K77" t="str">
        <f t="shared" si="12"/>
        <v>ИОФ</v>
      </c>
      <c r="L77" t="str">
        <f t="shared" si="13"/>
        <v>Сидор Вячеславович Зиновьев</v>
      </c>
      <c r="M77" t="str">
        <f t="shared" si="14"/>
        <v>ИОФ</v>
      </c>
      <c r="N77" t="str">
        <f t="shared" si="15"/>
        <v>Сидор Вячеславович Зиновьев</v>
      </c>
    </row>
    <row r="78" spans="1:14" x14ac:dyDescent="0.2">
      <c r="A78">
        <v>134</v>
      </c>
      <c r="B78" t="s">
        <v>678</v>
      </c>
      <c r="C78" t="s">
        <v>677</v>
      </c>
      <c r="D78" t="s">
        <v>143</v>
      </c>
      <c r="E78" s="27">
        <v>44753</v>
      </c>
      <c r="F78" t="str">
        <f t="shared" si="8"/>
        <v>+7</v>
      </c>
      <c r="G78" t="str">
        <f>_xlfn.XLOOKUP(F78,'коды стран'!$B$2:$B$7,'коды стран'!$A$2:$A$7,"не найдено",FALSE)</f>
        <v>Россия</v>
      </c>
      <c r="H78" t="str">
        <f t="shared" si="9"/>
        <v>Регина</v>
      </c>
      <c r="I78" t="str">
        <f t="shared" si="10"/>
        <v>Кирилловна</v>
      </c>
      <c r="J78" t="str">
        <f t="shared" si="11"/>
        <v>Нестерова</v>
      </c>
      <c r="K78" t="str">
        <f t="shared" si="12"/>
        <v>ФИО</v>
      </c>
      <c r="L78" t="str">
        <f t="shared" si="13"/>
        <v>Кирилловна Нестерова Регина</v>
      </c>
      <c r="M78" t="str">
        <f t="shared" si="14"/>
        <v>ИОФ</v>
      </c>
      <c r="N78" t="str">
        <f t="shared" si="15"/>
        <v>Регина Кирилловна Нестерова</v>
      </c>
    </row>
    <row r="79" spans="1:14" x14ac:dyDescent="0.2">
      <c r="A79">
        <v>11</v>
      </c>
      <c r="B79" t="s">
        <v>676</v>
      </c>
      <c r="C79" t="s">
        <v>1002</v>
      </c>
      <c r="D79" t="s">
        <v>140</v>
      </c>
      <c r="E79" s="27">
        <v>44690</v>
      </c>
      <c r="F79" t="str">
        <f t="shared" si="8"/>
        <v>+992</v>
      </c>
      <c r="G79" t="str">
        <f>_xlfn.XLOOKUP(F79,'коды стран'!$B$2:$B$7,'коды стран'!$A$2:$A$7,"не найдено",FALSE)</f>
        <v>Таджикистан</v>
      </c>
      <c r="H79" t="str">
        <f t="shared" si="9"/>
        <v>Антип</v>
      </c>
      <c r="I79" t="str">
        <f t="shared" si="10"/>
        <v>Ильясович</v>
      </c>
      <c r="J79" t="str">
        <f t="shared" si="11"/>
        <v>Силин</v>
      </c>
      <c r="K79" t="str">
        <f t="shared" si="12"/>
        <v>ИОФ</v>
      </c>
      <c r="L79" t="str">
        <f t="shared" si="13"/>
        <v>Антип Ильясович Силин</v>
      </c>
      <c r="M79" t="str">
        <f t="shared" si="14"/>
        <v>ИОФ</v>
      </c>
      <c r="N79" t="str">
        <f t="shared" si="15"/>
        <v>Антип Ильясович Силин</v>
      </c>
    </row>
    <row r="80" spans="1:14" x14ac:dyDescent="0.2">
      <c r="A80">
        <v>458</v>
      </c>
      <c r="B80" t="s">
        <v>675</v>
      </c>
      <c r="C80" t="s">
        <v>674</v>
      </c>
      <c r="D80" t="s">
        <v>143</v>
      </c>
      <c r="E80" s="27">
        <v>44694</v>
      </c>
      <c r="F80" t="str">
        <f t="shared" si="8"/>
        <v>+7</v>
      </c>
      <c r="G80" t="str">
        <f>_xlfn.XLOOKUP(F80,'коды стран'!$B$2:$B$7,'коды стран'!$A$2:$A$7,"не найдено",FALSE)</f>
        <v>Россия</v>
      </c>
      <c r="H80" t="str">
        <f t="shared" si="9"/>
        <v>Зоя</v>
      </c>
      <c r="I80" t="str">
        <f t="shared" si="10"/>
        <v>Егоровна</v>
      </c>
      <c r="J80" t="str">
        <f t="shared" si="11"/>
        <v>Третьякова</v>
      </c>
      <c r="K80" t="str">
        <f t="shared" si="12"/>
        <v>ИОФ</v>
      </c>
      <c r="L80" t="str">
        <f t="shared" si="13"/>
        <v>Зоя Егоровна Третьякова</v>
      </c>
      <c r="M80" t="str">
        <f t="shared" si="14"/>
        <v>ИОФ</v>
      </c>
      <c r="N80" t="str">
        <f t="shared" si="15"/>
        <v>Зоя Егоровна Третьякова</v>
      </c>
    </row>
    <row r="81" spans="1:14" x14ac:dyDescent="0.2">
      <c r="A81">
        <v>130</v>
      </c>
      <c r="B81" t="s">
        <v>673</v>
      </c>
      <c r="C81" t="s">
        <v>672</v>
      </c>
      <c r="D81" t="s">
        <v>140</v>
      </c>
      <c r="E81" s="27">
        <v>44863</v>
      </c>
      <c r="F81" t="str">
        <f t="shared" si="8"/>
        <v>+992</v>
      </c>
      <c r="G81" t="str">
        <f>_xlfn.XLOOKUP(F81,'коды стран'!$B$2:$B$7,'коды стран'!$A$2:$A$7,"не найдено",FALSE)</f>
        <v>Таджикистан</v>
      </c>
      <c r="H81" t="str">
        <f t="shared" si="9"/>
        <v>Виктор</v>
      </c>
      <c r="I81" t="str">
        <f t="shared" si="10"/>
        <v>Жанович</v>
      </c>
      <c r="J81" t="str">
        <f t="shared" si="11"/>
        <v>Никифоров</v>
      </c>
      <c r="K81" t="str">
        <f t="shared" si="12"/>
        <v>ИОФ</v>
      </c>
      <c r="L81" t="str">
        <f t="shared" si="13"/>
        <v>Виктор Жанович Никифоров</v>
      </c>
      <c r="M81" t="str">
        <f t="shared" si="14"/>
        <v>ИОФ</v>
      </c>
      <c r="N81" t="str">
        <f t="shared" si="15"/>
        <v>Виктор Жанович Никифоров</v>
      </c>
    </row>
    <row r="82" spans="1:14" x14ac:dyDescent="0.2">
      <c r="A82">
        <v>330</v>
      </c>
      <c r="B82" t="s">
        <v>671</v>
      </c>
      <c r="C82" t="s">
        <v>670</v>
      </c>
      <c r="D82" t="s">
        <v>140</v>
      </c>
      <c r="E82" s="27">
        <v>44815</v>
      </c>
      <c r="F82" t="str">
        <f t="shared" si="8"/>
        <v>+998</v>
      </c>
      <c r="G82" t="str">
        <f>_xlfn.XLOOKUP(F82,'коды стран'!$B$2:$B$7,'коды стран'!$A$2:$A$7,"не найдено",FALSE)</f>
        <v>Узбекистан</v>
      </c>
      <c r="H82" t="str">
        <f t="shared" si="9"/>
        <v>Ратибор</v>
      </c>
      <c r="I82" t="str">
        <f t="shared" si="10"/>
        <v>Андреевич</v>
      </c>
      <c r="J82" t="str">
        <f t="shared" si="11"/>
        <v>Маслов</v>
      </c>
      <c r="K82" t="str">
        <f t="shared" si="12"/>
        <v>ИОФ</v>
      </c>
      <c r="L82" t="str">
        <f t="shared" si="13"/>
        <v>Ратибор Андреевич Маслов</v>
      </c>
      <c r="M82" t="str">
        <f t="shared" si="14"/>
        <v>ИОФ</v>
      </c>
      <c r="N82" t="str">
        <f t="shared" si="15"/>
        <v>Ратибор Андреевич Маслов</v>
      </c>
    </row>
    <row r="83" spans="1:14" x14ac:dyDescent="0.2">
      <c r="A83">
        <v>167</v>
      </c>
      <c r="B83" t="s">
        <v>669</v>
      </c>
      <c r="C83" t="s">
        <v>1003</v>
      </c>
      <c r="D83" t="s">
        <v>143</v>
      </c>
      <c r="E83" s="27">
        <v>44563</v>
      </c>
      <c r="F83" t="str">
        <f t="shared" si="8"/>
        <v>+998</v>
      </c>
      <c r="G83" t="str">
        <f>_xlfn.XLOOKUP(F83,'коды стран'!$B$2:$B$7,'коды стран'!$A$2:$A$7,"не найдено",FALSE)</f>
        <v>Узбекистан</v>
      </c>
      <c r="H83" t="str">
        <f t="shared" si="9"/>
        <v>Никифор</v>
      </c>
      <c r="I83" t="str">
        <f t="shared" si="10"/>
        <v>Фомич</v>
      </c>
      <c r="J83" t="str">
        <f t="shared" si="11"/>
        <v>Жуков</v>
      </c>
      <c r="K83" t="str">
        <f t="shared" si="12"/>
        <v>ИОФ</v>
      </c>
      <c r="L83" t="str">
        <f t="shared" si="13"/>
        <v>Никифор Фомич Жуков</v>
      </c>
      <c r="M83" t="str">
        <f t="shared" si="14"/>
        <v>ИОФ</v>
      </c>
      <c r="N83" t="str">
        <f t="shared" si="15"/>
        <v>Никифор Фомич Жуков</v>
      </c>
    </row>
    <row r="84" spans="1:14" x14ac:dyDescent="0.2">
      <c r="A84">
        <v>140</v>
      </c>
      <c r="B84" t="s">
        <v>668</v>
      </c>
      <c r="C84" t="s">
        <v>667</v>
      </c>
      <c r="D84" t="s">
        <v>143</v>
      </c>
      <c r="E84" s="27">
        <v>44627</v>
      </c>
      <c r="F84" t="str">
        <f t="shared" si="8"/>
        <v>+7</v>
      </c>
      <c r="G84" t="str">
        <f>_xlfn.XLOOKUP(F84,'коды стран'!$B$2:$B$7,'коды стран'!$A$2:$A$7,"не найдено",FALSE)</f>
        <v>Россия</v>
      </c>
      <c r="H84" t="str">
        <f t="shared" si="9"/>
        <v>Татьяна</v>
      </c>
      <c r="I84" t="str">
        <f t="shared" si="10"/>
        <v>Михайловна</v>
      </c>
      <c r="J84" t="str">
        <f t="shared" si="11"/>
        <v>Новикова</v>
      </c>
      <c r="K84" t="str">
        <f t="shared" si="12"/>
        <v>ИОФ</v>
      </c>
      <c r="L84" t="str">
        <f t="shared" si="13"/>
        <v>Татьяна Михайловна Новикова</v>
      </c>
      <c r="M84" t="str">
        <f t="shared" si="14"/>
        <v>ИОФ</v>
      </c>
      <c r="N84" t="str">
        <f t="shared" si="15"/>
        <v>Татьяна Михайловна Новикова</v>
      </c>
    </row>
    <row r="85" spans="1:14" x14ac:dyDescent="0.2">
      <c r="A85">
        <v>423</v>
      </c>
      <c r="B85" t="s">
        <v>666</v>
      </c>
      <c r="C85" t="s">
        <v>665</v>
      </c>
      <c r="D85" t="s">
        <v>140</v>
      </c>
      <c r="E85" s="27">
        <v>44841</v>
      </c>
      <c r="F85" t="str">
        <f t="shared" si="8"/>
        <v>+375</v>
      </c>
      <c r="G85" t="str">
        <f>_xlfn.XLOOKUP(F85,'коды стран'!$B$2:$B$7,'коды стран'!$A$2:$A$7,"не найдено",FALSE)</f>
        <v>Беларусь</v>
      </c>
      <c r="H85" t="str">
        <f t="shared" si="9"/>
        <v>Виктор</v>
      </c>
      <c r="I85" t="str">
        <f t="shared" si="10"/>
        <v>Марсович</v>
      </c>
      <c r="J85" t="str">
        <f t="shared" si="11"/>
        <v>Игнатов</v>
      </c>
      <c r="K85" t="str">
        <f t="shared" si="12"/>
        <v>ИОФ</v>
      </c>
      <c r="L85" t="str">
        <f t="shared" si="13"/>
        <v>Виктор Марсович Игнатов</v>
      </c>
      <c r="M85" t="str">
        <f t="shared" si="14"/>
        <v>ИОФ</v>
      </c>
      <c r="N85" t="str">
        <f t="shared" si="15"/>
        <v>Виктор Марсович Игнатов</v>
      </c>
    </row>
    <row r="86" spans="1:14" x14ac:dyDescent="0.2">
      <c r="A86">
        <v>365</v>
      </c>
      <c r="B86" t="s">
        <v>664</v>
      </c>
      <c r="C86" t="s">
        <v>1004</v>
      </c>
      <c r="D86" t="s">
        <v>140</v>
      </c>
      <c r="E86" s="27">
        <v>44841</v>
      </c>
      <c r="F86" t="str">
        <f t="shared" si="8"/>
        <v>+375</v>
      </c>
      <c r="G86" t="str">
        <f>_xlfn.XLOOKUP(F86,'коды стран'!$B$2:$B$7,'коды стран'!$A$2:$A$7,"не найдено",FALSE)</f>
        <v>Беларусь</v>
      </c>
      <c r="H86" t="str">
        <f t="shared" si="9"/>
        <v>Елизавета</v>
      </c>
      <c r="I86" t="str">
        <f t="shared" si="10"/>
        <v>Эдуардовна</v>
      </c>
      <c r="J86" t="str">
        <f t="shared" si="11"/>
        <v>Абрамова</v>
      </c>
      <c r="K86" t="str">
        <f t="shared" si="12"/>
        <v>ИОФ</v>
      </c>
      <c r="L86" t="str">
        <f t="shared" si="13"/>
        <v>Елизавета Эдуардовна Абрамова</v>
      </c>
      <c r="M86" t="str">
        <f t="shared" si="14"/>
        <v>ИОФ</v>
      </c>
      <c r="N86" t="str">
        <f t="shared" si="15"/>
        <v>Елизавета Эдуардовна Абрамова</v>
      </c>
    </row>
    <row r="87" spans="1:14" x14ac:dyDescent="0.2">
      <c r="A87">
        <v>452</v>
      </c>
      <c r="B87" t="s">
        <v>663</v>
      </c>
      <c r="C87" t="s">
        <v>662</v>
      </c>
      <c r="D87" t="s">
        <v>143</v>
      </c>
      <c r="E87" s="27">
        <v>44769</v>
      </c>
      <c r="F87" t="str">
        <f t="shared" si="8"/>
        <v>+7</v>
      </c>
      <c r="G87" t="str">
        <f>_xlfn.XLOOKUP(F87,'коды стран'!$B$2:$B$7,'коды стран'!$A$2:$A$7,"не найдено",FALSE)</f>
        <v>Россия</v>
      </c>
      <c r="H87" t="str">
        <f t="shared" si="9"/>
        <v>Чеслав</v>
      </c>
      <c r="I87" t="str">
        <f t="shared" si="10"/>
        <v>Бориславович</v>
      </c>
      <c r="J87" t="str">
        <f t="shared" si="11"/>
        <v>Мамонтов</v>
      </c>
      <c r="K87" t="str">
        <f t="shared" si="12"/>
        <v>ИОФ</v>
      </c>
      <c r="L87" t="str">
        <f t="shared" si="13"/>
        <v>Чеслав Бориславович Мамонтов</v>
      </c>
      <c r="M87" t="str">
        <f t="shared" si="14"/>
        <v>ИОФ</v>
      </c>
      <c r="N87" t="str">
        <f t="shared" si="15"/>
        <v>Чеслав Бориславович Мамонтов</v>
      </c>
    </row>
    <row r="88" spans="1:14" x14ac:dyDescent="0.2">
      <c r="A88">
        <v>424</v>
      </c>
      <c r="B88" t="s">
        <v>661</v>
      </c>
      <c r="C88" t="s">
        <v>1005</v>
      </c>
      <c r="D88" t="s">
        <v>143</v>
      </c>
      <c r="E88" s="27">
        <v>44585</v>
      </c>
      <c r="F88" t="str">
        <f t="shared" si="8"/>
        <v>+7</v>
      </c>
      <c r="G88" t="str">
        <f>_xlfn.XLOOKUP(F88,'коды стран'!$B$2:$B$7,'коды стран'!$A$2:$A$7,"не найдено",FALSE)</f>
        <v>Россия</v>
      </c>
      <c r="H88" t="str">
        <f t="shared" si="9"/>
        <v>Епифан</v>
      </c>
      <c r="I88" t="str">
        <f t="shared" si="10"/>
        <v>Ильич</v>
      </c>
      <c r="J88" t="str">
        <f t="shared" si="11"/>
        <v>Ефремов</v>
      </c>
      <c r="K88" t="str">
        <f t="shared" si="12"/>
        <v>ИОФ</v>
      </c>
      <c r="L88" t="str">
        <f t="shared" si="13"/>
        <v>Епифан Ильич Ефремов</v>
      </c>
      <c r="M88" t="str">
        <f t="shared" si="14"/>
        <v>ИОФ</v>
      </c>
      <c r="N88" t="str">
        <f t="shared" si="15"/>
        <v>Епифан Ильич Ефремов</v>
      </c>
    </row>
    <row r="89" spans="1:14" x14ac:dyDescent="0.2">
      <c r="A89">
        <v>75</v>
      </c>
      <c r="B89" t="s">
        <v>660</v>
      </c>
      <c r="C89" t="s">
        <v>659</v>
      </c>
      <c r="D89" t="s">
        <v>140</v>
      </c>
      <c r="E89" s="27">
        <v>44796</v>
      </c>
      <c r="F89" t="str">
        <f t="shared" si="8"/>
        <v>+380</v>
      </c>
      <c r="G89" t="str">
        <f>_xlfn.XLOOKUP(F89,'коды стран'!$B$2:$B$7,'коды стран'!$A$2:$A$7,"не найдено",FALSE)</f>
        <v>Украина</v>
      </c>
      <c r="H89" t="str">
        <f t="shared" si="9"/>
        <v>Леонид</v>
      </c>
      <c r="I89" t="str">
        <f t="shared" si="10"/>
        <v>Арсенович</v>
      </c>
      <c r="J89" t="str">
        <f t="shared" si="11"/>
        <v>Давыдов</v>
      </c>
      <c r="K89" t="str">
        <f t="shared" si="12"/>
        <v>ИОФ</v>
      </c>
      <c r="L89" t="str">
        <f t="shared" si="13"/>
        <v>Леонид Арсенович Давыдов</v>
      </c>
      <c r="M89" t="str">
        <f t="shared" si="14"/>
        <v>ИОФ</v>
      </c>
      <c r="N89" t="str">
        <f t="shared" si="15"/>
        <v>Леонид Арсенович Давыдов</v>
      </c>
    </row>
    <row r="90" spans="1:14" x14ac:dyDescent="0.2">
      <c r="A90">
        <v>71</v>
      </c>
      <c r="B90" t="s">
        <v>658</v>
      </c>
      <c r="C90" t="s">
        <v>1006</v>
      </c>
      <c r="D90" t="s">
        <v>143</v>
      </c>
      <c r="E90" s="27">
        <v>44762</v>
      </c>
      <c r="F90" t="str">
        <f t="shared" si="8"/>
        <v>+380</v>
      </c>
      <c r="G90" t="str">
        <f>_xlfn.XLOOKUP(F90,'коды стран'!$B$2:$B$7,'коды стран'!$A$2:$A$7,"не найдено",FALSE)</f>
        <v>Украина</v>
      </c>
      <c r="H90" t="str">
        <f t="shared" si="9"/>
        <v>Алина</v>
      </c>
      <c r="I90" t="str">
        <f t="shared" si="10"/>
        <v>Алексеевна</v>
      </c>
      <c r="J90" t="str">
        <f t="shared" si="11"/>
        <v>Медведева</v>
      </c>
      <c r="K90" t="str">
        <f t="shared" si="12"/>
        <v>ФИО</v>
      </c>
      <c r="L90" t="str">
        <f t="shared" si="13"/>
        <v>Алексеевна Медведева Алина</v>
      </c>
      <c r="M90" t="str">
        <f t="shared" si="14"/>
        <v>ИОФ</v>
      </c>
      <c r="N90" t="str">
        <f t="shared" si="15"/>
        <v>Алина Алексеевна Медведева</v>
      </c>
    </row>
    <row r="91" spans="1:14" x14ac:dyDescent="0.2">
      <c r="A91">
        <v>313</v>
      </c>
      <c r="B91" t="s">
        <v>657</v>
      </c>
      <c r="C91" t="s">
        <v>1007</v>
      </c>
      <c r="D91" t="s">
        <v>143</v>
      </c>
      <c r="E91" s="27">
        <v>44896</v>
      </c>
      <c r="F91" t="str">
        <f t="shared" si="8"/>
        <v>+998</v>
      </c>
      <c r="G91" t="str">
        <f>_xlfn.XLOOKUP(F91,'коды стран'!$B$2:$B$7,'коды стран'!$A$2:$A$7,"не найдено",FALSE)</f>
        <v>Узбекистан</v>
      </c>
      <c r="H91" t="str">
        <f t="shared" si="9"/>
        <v>Ангелина</v>
      </c>
      <c r="I91" t="str">
        <f t="shared" si="10"/>
        <v>Максимовна</v>
      </c>
      <c r="J91" t="str">
        <f t="shared" si="11"/>
        <v>Федотова</v>
      </c>
      <c r="K91" t="str">
        <f t="shared" si="12"/>
        <v>ФИО</v>
      </c>
      <c r="L91" t="str">
        <f t="shared" si="13"/>
        <v>Максимовна Федотова Ангелина</v>
      </c>
      <c r="M91" t="str">
        <f t="shared" si="14"/>
        <v>ИОФ</v>
      </c>
      <c r="N91" t="str">
        <f t="shared" si="15"/>
        <v>Ангелина Максимовна Федотова</v>
      </c>
    </row>
    <row r="92" spans="1:14" x14ac:dyDescent="0.2">
      <c r="A92">
        <v>301</v>
      </c>
      <c r="B92" t="s">
        <v>656</v>
      </c>
      <c r="C92" t="s">
        <v>1008</v>
      </c>
      <c r="D92" t="s">
        <v>143</v>
      </c>
      <c r="E92" s="27">
        <v>44714</v>
      </c>
      <c r="F92" t="str">
        <f t="shared" si="8"/>
        <v>+7</v>
      </c>
      <c r="G92" t="str">
        <f>_xlfn.XLOOKUP(F92,'коды стран'!$B$2:$B$7,'коды стран'!$A$2:$A$7,"не найдено",FALSE)</f>
        <v>Россия</v>
      </c>
      <c r="H92" t="str">
        <f t="shared" si="9"/>
        <v>Зинаида</v>
      </c>
      <c r="I92" t="str">
        <f t="shared" si="10"/>
        <v>Ивановна</v>
      </c>
      <c r="J92" t="str">
        <f t="shared" si="11"/>
        <v>Николаева</v>
      </c>
      <c r="K92" t="str">
        <f t="shared" si="12"/>
        <v>ИОФ</v>
      </c>
      <c r="L92" t="str">
        <f t="shared" si="13"/>
        <v>Зинаида Ивановна Николаева</v>
      </c>
      <c r="M92" t="str">
        <f t="shared" si="14"/>
        <v>ИОФ</v>
      </c>
      <c r="N92" t="str">
        <f t="shared" si="15"/>
        <v>Зинаида Ивановна Николаева</v>
      </c>
    </row>
    <row r="93" spans="1:14" x14ac:dyDescent="0.2">
      <c r="A93">
        <v>359</v>
      </c>
      <c r="B93" t="s">
        <v>655</v>
      </c>
      <c r="C93" t="s">
        <v>1009</v>
      </c>
      <c r="D93" t="s">
        <v>140</v>
      </c>
      <c r="E93" s="27">
        <v>44584</v>
      </c>
      <c r="F93" t="str">
        <f t="shared" si="8"/>
        <v>+7</v>
      </c>
      <c r="G93" t="str">
        <f>_xlfn.XLOOKUP(F93,'коды стран'!$B$2:$B$7,'коды стран'!$A$2:$A$7,"не найдено",FALSE)</f>
        <v>Россия</v>
      </c>
      <c r="H93" t="str">
        <f t="shared" si="9"/>
        <v>Тимур</v>
      </c>
      <c r="I93" t="str">
        <f t="shared" si="10"/>
        <v>Валерьянович</v>
      </c>
      <c r="J93" t="str">
        <f t="shared" si="11"/>
        <v>Дорофеев</v>
      </c>
      <c r="K93" t="str">
        <f t="shared" si="12"/>
        <v>ИОФ</v>
      </c>
      <c r="L93" t="str">
        <f t="shared" si="13"/>
        <v>Тимур Валерьянович Дорофеев</v>
      </c>
      <c r="M93" t="str">
        <f t="shared" si="14"/>
        <v>ИОФ</v>
      </c>
      <c r="N93" t="str">
        <f t="shared" si="15"/>
        <v>Тимур Валерьянович Дорофеев</v>
      </c>
    </row>
    <row r="94" spans="1:14" x14ac:dyDescent="0.2">
      <c r="A94">
        <v>474</v>
      </c>
      <c r="B94" t="s">
        <v>654</v>
      </c>
      <c r="C94" t="s">
        <v>653</v>
      </c>
      <c r="D94" t="s">
        <v>140</v>
      </c>
      <c r="E94" s="27">
        <v>44605</v>
      </c>
      <c r="F94" t="str">
        <f t="shared" si="8"/>
        <v>+7</v>
      </c>
      <c r="G94" t="str">
        <f>_xlfn.XLOOKUP(F94,'коды стран'!$B$2:$B$7,'коды стран'!$A$2:$A$7,"не найдено",FALSE)</f>
        <v>Россия</v>
      </c>
      <c r="H94" t="str">
        <f t="shared" si="9"/>
        <v>Александра</v>
      </c>
      <c r="I94" t="str">
        <f t="shared" si="10"/>
        <v>Владиславовна</v>
      </c>
      <c r="J94" t="str">
        <f t="shared" si="11"/>
        <v>Беляева</v>
      </c>
      <c r="K94" t="str">
        <f t="shared" si="12"/>
        <v>ИОФ</v>
      </c>
      <c r="L94" t="str">
        <f t="shared" si="13"/>
        <v>Александра Владиславовна Беляева</v>
      </c>
      <c r="M94" t="str">
        <f t="shared" si="14"/>
        <v>ИОФ</v>
      </c>
      <c r="N94" t="str">
        <f t="shared" si="15"/>
        <v>Александра Владиславовна Беляева</v>
      </c>
    </row>
    <row r="95" spans="1:14" x14ac:dyDescent="0.2">
      <c r="A95">
        <v>111</v>
      </c>
      <c r="B95" t="s">
        <v>652</v>
      </c>
      <c r="C95" t="s">
        <v>651</v>
      </c>
      <c r="D95" t="s">
        <v>143</v>
      </c>
      <c r="E95" s="27">
        <v>44804</v>
      </c>
      <c r="F95" t="str">
        <f t="shared" si="8"/>
        <v>+998</v>
      </c>
      <c r="G95" t="str">
        <f>_xlfn.XLOOKUP(F95,'коды стран'!$B$2:$B$7,'коды стран'!$A$2:$A$7,"не найдено",FALSE)</f>
        <v>Узбекистан</v>
      </c>
      <c r="H95" t="str">
        <f t="shared" si="9"/>
        <v>Эмилия</v>
      </c>
      <c r="I95" t="str">
        <f t="shared" si="10"/>
        <v>Олеговна</v>
      </c>
      <c r="J95" t="str">
        <f t="shared" si="11"/>
        <v>Калинина</v>
      </c>
      <c r="K95" t="str">
        <f t="shared" si="12"/>
        <v>ИОФ</v>
      </c>
      <c r="L95" t="str">
        <f t="shared" si="13"/>
        <v>Эмилия Олеговна Калинина</v>
      </c>
      <c r="M95" t="str">
        <f t="shared" si="14"/>
        <v>ИОФ</v>
      </c>
      <c r="N95" t="str">
        <f t="shared" si="15"/>
        <v>Эмилия Олеговна Калинина</v>
      </c>
    </row>
    <row r="96" spans="1:14" x14ac:dyDescent="0.2">
      <c r="A96">
        <v>126</v>
      </c>
      <c r="B96" t="s">
        <v>650</v>
      </c>
      <c r="C96" t="s">
        <v>649</v>
      </c>
      <c r="D96" t="s">
        <v>143</v>
      </c>
      <c r="E96" s="27">
        <v>44822</v>
      </c>
      <c r="F96" t="str">
        <f t="shared" si="8"/>
        <v>+998</v>
      </c>
      <c r="G96" t="str">
        <f>_xlfn.XLOOKUP(F96,'коды стран'!$B$2:$B$7,'коды стран'!$A$2:$A$7,"не найдено",FALSE)</f>
        <v>Узбекистан</v>
      </c>
      <c r="H96" t="str">
        <f t="shared" si="9"/>
        <v>тов.</v>
      </c>
      <c r="I96" t="str">
        <f t="shared" si="10"/>
        <v>Копылова</v>
      </c>
      <c r="J96" t="str">
        <f t="shared" si="11"/>
        <v>Жанна Архиповна</v>
      </c>
      <c r="K96" t="str">
        <f t="shared" si="12"/>
        <v>ИОФ</v>
      </c>
      <c r="L96" t="str">
        <f t="shared" si="13"/>
        <v>тов. Копылова Жанна Архиповна</v>
      </c>
      <c r="M96" t="str">
        <f t="shared" si="14"/>
        <v>ИОФ</v>
      </c>
      <c r="N96" t="str">
        <f t="shared" si="15"/>
        <v>тов. Копылова Жанна Архиповна</v>
      </c>
    </row>
    <row r="97" spans="1:14" x14ac:dyDescent="0.2">
      <c r="A97">
        <v>356</v>
      </c>
      <c r="B97" t="s">
        <v>648</v>
      </c>
      <c r="C97" t="s">
        <v>1010</v>
      </c>
      <c r="D97" t="s">
        <v>140</v>
      </c>
      <c r="E97" s="27">
        <v>44570</v>
      </c>
      <c r="F97" t="str">
        <f t="shared" si="8"/>
        <v>+992</v>
      </c>
      <c r="G97" t="str">
        <f>_xlfn.XLOOKUP(F97,'коды стран'!$B$2:$B$7,'коды стран'!$A$2:$A$7,"не найдено",FALSE)</f>
        <v>Таджикистан</v>
      </c>
      <c r="H97" t="str">
        <f t="shared" si="9"/>
        <v>Акулина</v>
      </c>
      <c r="I97" t="str">
        <f t="shared" si="10"/>
        <v>Алексеевна</v>
      </c>
      <c r="J97" t="str">
        <f t="shared" si="11"/>
        <v>Князева</v>
      </c>
      <c r="K97" t="str">
        <f t="shared" si="12"/>
        <v>ФИО</v>
      </c>
      <c r="L97" t="str">
        <f t="shared" si="13"/>
        <v>Алексеевна Князева Акулина</v>
      </c>
      <c r="M97" t="str">
        <f t="shared" si="14"/>
        <v>ИОФ</v>
      </c>
      <c r="N97" t="str">
        <f t="shared" si="15"/>
        <v>Акулина Алексеевна Князева</v>
      </c>
    </row>
    <row r="98" spans="1:14" x14ac:dyDescent="0.2">
      <c r="A98">
        <v>166</v>
      </c>
      <c r="B98" t="s">
        <v>647</v>
      </c>
      <c r="C98" t="s">
        <v>1011</v>
      </c>
      <c r="D98" t="s">
        <v>143</v>
      </c>
      <c r="E98" s="27">
        <v>44796</v>
      </c>
      <c r="F98" t="str">
        <f t="shared" si="8"/>
        <v>+998</v>
      </c>
      <c r="G98" t="str">
        <f>_xlfn.XLOOKUP(F98,'коды стран'!$B$2:$B$7,'коды стран'!$A$2:$A$7,"не найдено",FALSE)</f>
        <v>Узбекистан</v>
      </c>
      <c r="H98" t="str">
        <f t="shared" si="9"/>
        <v>Януарий</v>
      </c>
      <c r="I98" t="str">
        <f t="shared" si="10"/>
        <v>Феликсович</v>
      </c>
      <c r="J98" t="str">
        <f t="shared" si="11"/>
        <v>Евдокимов</v>
      </c>
      <c r="K98" t="str">
        <f t="shared" si="12"/>
        <v>ИОФ</v>
      </c>
      <c r="L98" t="str">
        <f t="shared" si="13"/>
        <v>Януарий Феликсович Евдокимов</v>
      </c>
      <c r="M98" t="str">
        <f t="shared" si="14"/>
        <v>ИОФ</v>
      </c>
      <c r="N98" t="str">
        <f t="shared" si="15"/>
        <v>Януарий Феликсович Евдокимов</v>
      </c>
    </row>
    <row r="99" spans="1:14" x14ac:dyDescent="0.2">
      <c r="A99">
        <v>162</v>
      </c>
      <c r="B99" t="s">
        <v>646</v>
      </c>
      <c r="C99" t="s">
        <v>1012</v>
      </c>
      <c r="D99" t="s">
        <v>140</v>
      </c>
      <c r="E99" s="27">
        <v>44639</v>
      </c>
      <c r="F99" t="str">
        <f t="shared" si="8"/>
        <v>+992</v>
      </c>
      <c r="G99" t="str">
        <f>_xlfn.XLOOKUP(F99,'коды стран'!$B$2:$B$7,'коды стран'!$A$2:$A$7,"не найдено",FALSE)</f>
        <v>Таджикистан</v>
      </c>
      <c r="H99" t="str">
        <f t="shared" si="9"/>
        <v>Родион</v>
      </c>
      <c r="I99" t="str">
        <f t="shared" si="10"/>
        <v>Данилович</v>
      </c>
      <c r="J99" t="str">
        <f t="shared" si="11"/>
        <v>Соловьев</v>
      </c>
      <c r="K99" t="str">
        <f t="shared" si="12"/>
        <v>ИОФ</v>
      </c>
      <c r="L99" t="str">
        <f t="shared" si="13"/>
        <v>Родион Данилович Соловьев</v>
      </c>
      <c r="M99" t="str">
        <f t="shared" si="14"/>
        <v>ИОФ</v>
      </c>
      <c r="N99" t="str">
        <f t="shared" si="15"/>
        <v>Родион Данилович Соловьев</v>
      </c>
    </row>
    <row r="100" spans="1:14" x14ac:dyDescent="0.2">
      <c r="A100">
        <v>459</v>
      </c>
      <c r="B100" t="s">
        <v>645</v>
      </c>
      <c r="C100" t="s">
        <v>644</v>
      </c>
      <c r="D100" t="s">
        <v>143</v>
      </c>
      <c r="E100" s="27">
        <v>44743</v>
      </c>
      <c r="F100" t="str">
        <f t="shared" si="8"/>
        <v>+7</v>
      </c>
      <c r="G100" t="str">
        <f>_xlfn.XLOOKUP(F100,'коды стран'!$B$2:$B$7,'коды стран'!$A$2:$A$7,"не найдено",FALSE)</f>
        <v>Россия</v>
      </c>
      <c r="H100" t="str">
        <f t="shared" si="9"/>
        <v>Назар</v>
      </c>
      <c r="I100" t="str">
        <f t="shared" si="10"/>
        <v>Августович</v>
      </c>
      <c r="J100" t="str">
        <f t="shared" si="11"/>
        <v>Назаров</v>
      </c>
      <c r="K100" t="str">
        <f t="shared" si="12"/>
        <v>ИОФ</v>
      </c>
      <c r="L100" t="str">
        <f t="shared" si="13"/>
        <v>Назар Августович Назаров</v>
      </c>
      <c r="M100" t="str">
        <f t="shared" si="14"/>
        <v>ИОФ</v>
      </c>
      <c r="N100" t="str">
        <f t="shared" si="15"/>
        <v>Назар Августович Назаров</v>
      </c>
    </row>
    <row r="101" spans="1:14" x14ac:dyDescent="0.2">
      <c r="A101">
        <v>211</v>
      </c>
      <c r="B101" t="s">
        <v>643</v>
      </c>
      <c r="C101" t="s">
        <v>1013</v>
      </c>
      <c r="D101" t="s">
        <v>140</v>
      </c>
      <c r="E101" s="27">
        <v>44621</v>
      </c>
      <c r="F101" t="str">
        <f t="shared" si="8"/>
        <v>+380</v>
      </c>
      <c r="G101" t="str">
        <f>_xlfn.XLOOKUP(F101,'коды стран'!$B$2:$B$7,'коды стран'!$A$2:$A$7,"не найдено",FALSE)</f>
        <v>Украина</v>
      </c>
      <c r="H101" t="str">
        <f t="shared" si="9"/>
        <v>Василиса</v>
      </c>
      <c r="I101" t="str">
        <f t="shared" si="10"/>
        <v>Болеславовна</v>
      </c>
      <c r="J101" t="str">
        <f t="shared" si="11"/>
        <v>Кудряшова</v>
      </c>
      <c r="K101" t="str">
        <f t="shared" si="12"/>
        <v>ИОФ</v>
      </c>
      <c r="L101" t="str">
        <f t="shared" si="13"/>
        <v>Василиса Болеславовна Кудряшова</v>
      </c>
      <c r="M101" t="str">
        <f t="shared" si="14"/>
        <v>ИОФ</v>
      </c>
      <c r="N101" t="str">
        <f t="shared" si="15"/>
        <v>Василиса Болеславовна Кудряшова</v>
      </c>
    </row>
    <row r="102" spans="1:14" x14ac:dyDescent="0.2">
      <c r="A102">
        <v>132</v>
      </c>
      <c r="B102" t="s">
        <v>642</v>
      </c>
      <c r="C102" t="s">
        <v>1014</v>
      </c>
      <c r="D102" t="s">
        <v>143</v>
      </c>
      <c r="E102" s="27">
        <v>44601</v>
      </c>
      <c r="F102" t="str">
        <f t="shared" si="8"/>
        <v>+380</v>
      </c>
      <c r="G102" t="str">
        <f>_xlfn.XLOOKUP(F102,'коды стран'!$B$2:$B$7,'коды стран'!$A$2:$A$7,"не найдено",FALSE)</f>
        <v>Украина</v>
      </c>
      <c r="H102" t="str">
        <f t="shared" si="9"/>
        <v>Софон</v>
      </c>
      <c r="I102" t="str">
        <f t="shared" si="10"/>
        <v>Якубович</v>
      </c>
      <c r="J102" t="str">
        <f t="shared" si="11"/>
        <v>Лазарев</v>
      </c>
      <c r="K102" t="str">
        <f t="shared" si="12"/>
        <v>ИОФ</v>
      </c>
      <c r="L102" t="str">
        <f t="shared" si="13"/>
        <v>Софон Якубович Лазарев</v>
      </c>
      <c r="M102" t="str">
        <f t="shared" si="14"/>
        <v>ИОФ</v>
      </c>
      <c r="N102" t="str">
        <f t="shared" si="15"/>
        <v>Софон Якубович Лазарев</v>
      </c>
    </row>
    <row r="103" spans="1:14" x14ac:dyDescent="0.2">
      <c r="A103">
        <v>333</v>
      </c>
      <c r="B103" t="s">
        <v>641</v>
      </c>
      <c r="C103" t="s">
        <v>1015</v>
      </c>
      <c r="D103" t="s">
        <v>143</v>
      </c>
      <c r="E103" s="27">
        <v>44857</v>
      </c>
      <c r="F103" t="str">
        <f t="shared" si="8"/>
        <v>+7</v>
      </c>
      <c r="G103" t="str">
        <f>_xlfn.XLOOKUP(F103,'коды стран'!$B$2:$B$7,'коды стран'!$A$2:$A$7,"не найдено",FALSE)</f>
        <v>Россия</v>
      </c>
      <c r="H103" t="str">
        <f t="shared" si="9"/>
        <v>Никодим</v>
      </c>
      <c r="I103" t="str">
        <f t="shared" si="10"/>
        <v>Виленович</v>
      </c>
      <c r="J103" t="str">
        <f t="shared" si="11"/>
        <v>Бобылев</v>
      </c>
      <c r="K103" t="str">
        <f t="shared" si="12"/>
        <v>ИОФ</v>
      </c>
      <c r="L103" t="str">
        <f t="shared" si="13"/>
        <v>Никодим Виленович Бобылев</v>
      </c>
      <c r="M103" t="str">
        <f t="shared" si="14"/>
        <v>ИОФ</v>
      </c>
      <c r="N103" t="str">
        <f t="shared" si="15"/>
        <v>Никодим Виленович Бобылев</v>
      </c>
    </row>
    <row r="104" spans="1:14" x14ac:dyDescent="0.2">
      <c r="A104">
        <v>298</v>
      </c>
      <c r="B104" t="s">
        <v>640</v>
      </c>
      <c r="C104" t="s">
        <v>1016</v>
      </c>
      <c r="D104" t="s">
        <v>143</v>
      </c>
      <c r="E104" s="27">
        <v>44821</v>
      </c>
      <c r="F104" t="str">
        <f t="shared" si="8"/>
        <v>+380</v>
      </c>
      <c r="G104" t="str">
        <f>_xlfn.XLOOKUP(F104,'коды стран'!$B$2:$B$7,'коды стран'!$A$2:$A$7,"не найдено",FALSE)</f>
        <v>Украина</v>
      </c>
      <c r="H104" t="str">
        <f t="shared" si="9"/>
        <v>Василиса</v>
      </c>
      <c r="I104" t="str">
        <f t="shared" si="10"/>
        <v>Матвеевна</v>
      </c>
      <c r="J104" t="str">
        <f t="shared" si="11"/>
        <v>Трофимова</v>
      </c>
      <c r="K104" t="str">
        <f t="shared" si="12"/>
        <v>ИОФ</v>
      </c>
      <c r="L104" t="str">
        <f t="shared" si="13"/>
        <v>Василиса Матвеевна Трофимова</v>
      </c>
      <c r="M104" t="str">
        <f t="shared" si="14"/>
        <v>ИОФ</v>
      </c>
      <c r="N104" t="str">
        <f t="shared" si="15"/>
        <v>Василиса Матвеевна Трофимова</v>
      </c>
    </row>
    <row r="105" spans="1:14" x14ac:dyDescent="0.2">
      <c r="A105">
        <v>273</v>
      </c>
      <c r="B105" t="s">
        <v>639</v>
      </c>
      <c r="C105" t="s">
        <v>1017</v>
      </c>
      <c r="D105" t="s">
        <v>140</v>
      </c>
      <c r="E105" s="27">
        <v>44599</v>
      </c>
      <c r="F105" t="str">
        <f t="shared" si="8"/>
        <v>+998</v>
      </c>
      <c r="G105" t="str">
        <f>_xlfn.XLOOKUP(F105,'коды стран'!$B$2:$B$7,'коды стран'!$A$2:$A$7,"не найдено",FALSE)</f>
        <v>Узбекистан</v>
      </c>
      <c r="H105" t="str">
        <f t="shared" si="9"/>
        <v>Наина</v>
      </c>
      <c r="I105" t="str">
        <f t="shared" si="10"/>
        <v>Филипповна</v>
      </c>
      <c r="J105" t="str">
        <f t="shared" si="11"/>
        <v>Горбунова</v>
      </c>
      <c r="K105" t="str">
        <f t="shared" si="12"/>
        <v>ФИО</v>
      </c>
      <c r="L105" t="str">
        <f t="shared" si="13"/>
        <v>Филипповна Горбунова Наина</v>
      </c>
      <c r="M105" t="str">
        <f t="shared" si="14"/>
        <v>ИОФ</v>
      </c>
      <c r="N105" t="str">
        <f t="shared" si="15"/>
        <v>Наина Филипповна Горбунова</v>
      </c>
    </row>
    <row r="106" spans="1:14" x14ac:dyDescent="0.2">
      <c r="A106">
        <v>321</v>
      </c>
      <c r="B106" t="s">
        <v>638</v>
      </c>
      <c r="C106" t="s">
        <v>1018</v>
      </c>
      <c r="D106" t="s">
        <v>140</v>
      </c>
      <c r="E106" s="27">
        <v>44756</v>
      </c>
      <c r="F106" t="str">
        <f t="shared" si="8"/>
        <v>+992</v>
      </c>
      <c r="G106" t="str">
        <f>_xlfn.XLOOKUP(F106,'коды стран'!$B$2:$B$7,'коды стран'!$A$2:$A$7,"не найдено",FALSE)</f>
        <v>Таджикистан</v>
      </c>
      <c r="H106" t="str">
        <f t="shared" si="9"/>
        <v>Натан</v>
      </c>
      <c r="I106" t="str">
        <f t="shared" si="10"/>
        <v>Всеволодович</v>
      </c>
      <c r="J106" t="str">
        <f t="shared" si="11"/>
        <v>Блинов</v>
      </c>
      <c r="K106" t="str">
        <f t="shared" si="12"/>
        <v>ИОФ</v>
      </c>
      <c r="L106" t="str">
        <f t="shared" si="13"/>
        <v>Натан Всеволодович Блинов</v>
      </c>
      <c r="M106" t="str">
        <f t="shared" si="14"/>
        <v>ИОФ</v>
      </c>
      <c r="N106" t="str">
        <f t="shared" si="15"/>
        <v>Натан Всеволодович Блинов</v>
      </c>
    </row>
    <row r="107" spans="1:14" x14ac:dyDescent="0.2">
      <c r="A107">
        <v>119</v>
      </c>
      <c r="B107" t="s">
        <v>637</v>
      </c>
      <c r="C107" t="s">
        <v>1019</v>
      </c>
      <c r="D107" t="s">
        <v>140</v>
      </c>
      <c r="E107" s="27">
        <v>44690</v>
      </c>
      <c r="F107" t="str">
        <f t="shared" si="8"/>
        <v>+7</v>
      </c>
      <c r="G107" t="str">
        <f>_xlfn.XLOOKUP(F107,'коды стран'!$B$2:$B$7,'коды стран'!$A$2:$A$7,"не найдено",FALSE)</f>
        <v>Россия</v>
      </c>
      <c r="H107" t="str">
        <f t="shared" si="9"/>
        <v>Светозар</v>
      </c>
      <c r="I107" t="str">
        <f t="shared" si="10"/>
        <v>Харлампьевич</v>
      </c>
      <c r="J107" t="str">
        <f t="shared" si="11"/>
        <v>Никитин</v>
      </c>
      <c r="K107" t="str">
        <f t="shared" si="12"/>
        <v>ИОФ</v>
      </c>
      <c r="L107" t="str">
        <f t="shared" si="13"/>
        <v>Светозар Харлампьевич Никитин</v>
      </c>
      <c r="M107" t="str">
        <f t="shared" si="14"/>
        <v>ИОФ</v>
      </c>
      <c r="N107" t="str">
        <f t="shared" si="15"/>
        <v>Светозар Харлампьевич Никитин</v>
      </c>
    </row>
    <row r="108" spans="1:14" x14ac:dyDescent="0.2">
      <c r="A108">
        <v>472</v>
      </c>
      <c r="B108" t="s">
        <v>636</v>
      </c>
      <c r="C108" t="s">
        <v>635</v>
      </c>
      <c r="D108" t="s">
        <v>140</v>
      </c>
      <c r="E108" s="27">
        <v>44901</v>
      </c>
      <c r="F108" t="str">
        <f t="shared" si="8"/>
        <v>+380</v>
      </c>
      <c r="G108" t="str">
        <f>_xlfn.XLOOKUP(F108,'коды стран'!$B$2:$B$7,'коды стран'!$A$2:$A$7,"не найдено",FALSE)</f>
        <v>Украина</v>
      </c>
      <c r="H108" t="str">
        <f t="shared" si="9"/>
        <v>Фрол</v>
      </c>
      <c r="I108" t="str">
        <f t="shared" si="10"/>
        <v>Авдеевич</v>
      </c>
      <c r="J108" t="str">
        <f t="shared" si="11"/>
        <v>Фадеев</v>
      </c>
      <c r="K108" t="str">
        <f t="shared" si="12"/>
        <v>ИОФ</v>
      </c>
      <c r="L108" t="str">
        <f t="shared" si="13"/>
        <v>Фрол Авдеевич Фадеев</v>
      </c>
      <c r="M108" t="str">
        <f t="shared" si="14"/>
        <v>ИОФ</v>
      </c>
      <c r="N108" t="str">
        <f t="shared" si="15"/>
        <v>Фрол Авдеевич Фадеев</v>
      </c>
    </row>
    <row r="109" spans="1:14" x14ac:dyDescent="0.2">
      <c r="A109">
        <v>396</v>
      </c>
      <c r="B109" t="s">
        <v>634</v>
      </c>
      <c r="C109" t="s">
        <v>1020</v>
      </c>
      <c r="D109" t="s">
        <v>140</v>
      </c>
      <c r="E109" s="27">
        <v>44871</v>
      </c>
      <c r="F109" t="str">
        <f t="shared" si="8"/>
        <v>+380</v>
      </c>
      <c r="G109" t="str">
        <f>_xlfn.XLOOKUP(F109,'коды стран'!$B$2:$B$7,'коды стран'!$A$2:$A$7,"не найдено",FALSE)</f>
        <v>Украина</v>
      </c>
      <c r="H109" t="str">
        <f t="shared" si="9"/>
        <v>Вадим</v>
      </c>
      <c r="I109" t="str">
        <f t="shared" si="10"/>
        <v>Юлианович</v>
      </c>
      <c r="J109" t="str">
        <f t="shared" si="11"/>
        <v>Ермаков</v>
      </c>
      <c r="K109" t="str">
        <f t="shared" si="12"/>
        <v>ИОФ</v>
      </c>
      <c r="L109" t="str">
        <f t="shared" si="13"/>
        <v>Вадим Юлианович Ермаков</v>
      </c>
      <c r="M109" t="str">
        <f t="shared" si="14"/>
        <v>ИОФ</v>
      </c>
      <c r="N109" t="str">
        <f t="shared" si="15"/>
        <v>Вадим Юлианович Ермаков</v>
      </c>
    </row>
    <row r="110" spans="1:14" x14ac:dyDescent="0.2">
      <c r="A110">
        <v>269</v>
      </c>
      <c r="B110" t="s">
        <v>633</v>
      </c>
      <c r="C110" t="s">
        <v>632</v>
      </c>
      <c r="D110" t="s">
        <v>140</v>
      </c>
      <c r="E110" s="27">
        <v>44720</v>
      </c>
      <c r="F110" t="str">
        <f t="shared" si="8"/>
        <v>+7</v>
      </c>
      <c r="G110" t="str">
        <f>_xlfn.XLOOKUP(F110,'коды стран'!$B$2:$B$7,'коды стран'!$A$2:$A$7,"не найдено",FALSE)</f>
        <v>Россия</v>
      </c>
      <c r="H110" t="str">
        <f t="shared" si="9"/>
        <v>Анжела</v>
      </c>
      <c r="I110" t="str">
        <f t="shared" si="10"/>
        <v>Филипповна</v>
      </c>
      <c r="J110" t="str">
        <f t="shared" si="11"/>
        <v>Новикова</v>
      </c>
      <c r="K110" t="str">
        <f t="shared" si="12"/>
        <v>ИОФ</v>
      </c>
      <c r="L110" t="str">
        <f t="shared" si="13"/>
        <v>Анжела Филипповна Новикова</v>
      </c>
      <c r="M110" t="str">
        <f t="shared" si="14"/>
        <v>ИОФ</v>
      </c>
      <c r="N110" t="str">
        <f t="shared" si="15"/>
        <v>Анжела Филипповна Новикова</v>
      </c>
    </row>
    <row r="111" spans="1:14" x14ac:dyDescent="0.2">
      <c r="A111">
        <v>16</v>
      </c>
      <c r="B111" t="s">
        <v>631</v>
      </c>
      <c r="C111" t="s">
        <v>1021</v>
      </c>
      <c r="D111" t="s">
        <v>140</v>
      </c>
      <c r="E111" s="27">
        <v>44713</v>
      </c>
      <c r="F111" t="str">
        <f t="shared" si="8"/>
        <v>+380</v>
      </c>
      <c r="G111" t="str">
        <f>_xlfn.XLOOKUP(F111,'коды стран'!$B$2:$B$7,'коды стран'!$A$2:$A$7,"не найдено",FALSE)</f>
        <v>Украина</v>
      </c>
      <c r="H111" t="str">
        <f t="shared" si="9"/>
        <v>Лука</v>
      </c>
      <c r="I111" t="str">
        <f t="shared" si="10"/>
        <v>Харлампьевич</v>
      </c>
      <c r="J111" t="str">
        <f t="shared" si="11"/>
        <v>Белозеров</v>
      </c>
      <c r="K111" t="str">
        <f t="shared" si="12"/>
        <v>ИОФ</v>
      </c>
      <c r="L111" t="str">
        <f t="shared" si="13"/>
        <v>Лука Харлампьевич Белозеров</v>
      </c>
      <c r="M111" t="str">
        <f t="shared" si="14"/>
        <v>ИОФ</v>
      </c>
      <c r="N111" t="str">
        <f t="shared" si="15"/>
        <v>Лука Харлампьевич Белозеров</v>
      </c>
    </row>
    <row r="112" spans="1:14" x14ac:dyDescent="0.2">
      <c r="A112">
        <v>281</v>
      </c>
      <c r="B112" t="s">
        <v>630</v>
      </c>
      <c r="C112" t="s">
        <v>1022</v>
      </c>
      <c r="D112" t="s">
        <v>140</v>
      </c>
      <c r="E112" s="27">
        <v>44711</v>
      </c>
      <c r="F112" t="str">
        <f t="shared" si="8"/>
        <v>+998</v>
      </c>
      <c r="G112" t="str">
        <f>_xlfn.XLOOKUP(F112,'коды стран'!$B$2:$B$7,'коды стран'!$A$2:$A$7,"не найдено",FALSE)</f>
        <v>Узбекистан</v>
      </c>
      <c r="H112" t="str">
        <f t="shared" si="9"/>
        <v>Евсей</v>
      </c>
      <c r="I112" t="str">
        <f t="shared" si="10"/>
        <v>Гертрудович</v>
      </c>
      <c r="J112" t="str">
        <f t="shared" si="11"/>
        <v>Гурьев</v>
      </c>
      <c r="K112" t="str">
        <f t="shared" si="12"/>
        <v>ИОФ</v>
      </c>
      <c r="L112" t="str">
        <f t="shared" si="13"/>
        <v>Евсей Гертрудович Гурьев</v>
      </c>
      <c r="M112" t="str">
        <f t="shared" si="14"/>
        <v>ИОФ</v>
      </c>
      <c r="N112" t="str">
        <f t="shared" si="15"/>
        <v>Евсей Гертрудович Гурьев</v>
      </c>
    </row>
    <row r="113" spans="1:14" x14ac:dyDescent="0.2">
      <c r="A113">
        <v>149</v>
      </c>
      <c r="B113" t="s">
        <v>629</v>
      </c>
      <c r="C113" t="s">
        <v>1023</v>
      </c>
      <c r="D113" t="s">
        <v>143</v>
      </c>
      <c r="E113" s="27">
        <v>44882</v>
      </c>
      <c r="F113" t="str">
        <f t="shared" si="8"/>
        <v>+992</v>
      </c>
      <c r="G113" t="str">
        <f>_xlfn.XLOOKUP(F113,'коды стран'!$B$2:$B$7,'коды стран'!$A$2:$A$7,"не найдено",FALSE)</f>
        <v>Таджикистан</v>
      </c>
      <c r="H113" t="str">
        <f t="shared" si="9"/>
        <v>Феофан</v>
      </c>
      <c r="I113" t="str">
        <f t="shared" si="10"/>
        <v>Бориславович</v>
      </c>
      <c r="J113" t="str">
        <f t="shared" si="11"/>
        <v>Королев</v>
      </c>
      <c r="K113" t="str">
        <f t="shared" si="12"/>
        <v>ИОФ</v>
      </c>
      <c r="L113" t="str">
        <f t="shared" si="13"/>
        <v>Феофан Бориславович Королев</v>
      </c>
      <c r="M113" t="str">
        <f t="shared" si="14"/>
        <v>ИОФ</v>
      </c>
      <c r="N113" t="str">
        <f t="shared" si="15"/>
        <v>Феофан Бориславович Королев</v>
      </c>
    </row>
    <row r="114" spans="1:14" x14ac:dyDescent="0.2">
      <c r="A114">
        <v>380</v>
      </c>
      <c r="B114" t="s">
        <v>628</v>
      </c>
      <c r="C114" t="s">
        <v>1024</v>
      </c>
      <c r="D114" t="s">
        <v>143</v>
      </c>
      <c r="E114" s="27">
        <v>44563</v>
      </c>
      <c r="F114" t="str">
        <f t="shared" si="8"/>
        <v>+7</v>
      </c>
      <c r="G114" t="str">
        <f>_xlfn.XLOOKUP(F114,'коды стран'!$B$2:$B$7,'коды стран'!$A$2:$A$7,"не найдено",FALSE)</f>
        <v>Россия</v>
      </c>
      <c r="H114" t="str">
        <f t="shared" si="9"/>
        <v>Марфа</v>
      </c>
      <c r="I114" t="str">
        <f t="shared" si="10"/>
        <v>Игоревна</v>
      </c>
      <c r="J114" t="str">
        <f t="shared" si="11"/>
        <v>Бурова</v>
      </c>
      <c r="K114" t="str">
        <f t="shared" si="12"/>
        <v>ИОФ</v>
      </c>
      <c r="L114" t="str">
        <f t="shared" si="13"/>
        <v>Марфа Игоревна Бурова</v>
      </c>
      <c r="M114" t="str">
        <f t="shared" si="14"/>
        <v>ИОФ</v>
      </c>
      <c r="N114" t="str">
        <f t="shared" si="15"/>
        <v>Марфа Игоревна Бурова</v>
      </c>
    </row>
    <row r="115" spans="1:14" x14ac:dyDescent="0.2">
      <c r="A115">
        <v>114</v>
      </c>
      <c r="B115" t="s">
        <v>627</v>
      </c>
      <c r="C115" t="s">
        <v>626</v>
      </c>
      <c r="D115" t="s">
        <v>143</v>
      </c>
      <c r="E115" s="27">
        <v>44889</v>
      </c>
      <c r="F115" t="str">
        <f t="shared" si="8"/>
        <v>+7</v>
      </c>
      <c r="G115" t="str">
        <f>_xlfn.XLOOKUP(F115,'коды стран'!$B$2:$B$7,'коды стран'!$A$2:$A$7,"не найдено",FALSE)</f>
        <v>Россия</v>
      </c>
      <c r="H115" t="str">
        <f t="shared" si="9"/>
        <v>Прокл</v>
      </c>
      <c r="I115" t="str">
        <f t="shared" si="10"/>
        <v>Тимурович</v>
      </c>
      <c r="J115" t="str">
        <f t="shared" si="11"/>
        <v>Александров</v>
      </c>
      <c r="K115" t="str">
        <f t="shared" si="12"/>
        <v>ИОФ</v>
      </c>
      <c r="L115" t="str">
        <f t="shared" si="13"/>
        <v>Прокл Тимурович Александров</v>
      </c>
      <c r="M115" t="str">
        <f t="shared" si="14"/>
        <v>ИОФ</v>
      </c>
      <c r="N115" t="str">
        <f t="shared" si="15"/>
        <v>Прокл Тимурович Александров</v>
      </c>
    </row>
    <row r="116" spans="1:14" x14ac:dyDescent="0.2">
      <c r="A116">
        <v>381</v>
      </c>
      <c r="B116" t="s">
        <v>625</v>
      </c>
      <c r="C116" t="s">
        <v>624</v>
      </c>
      <c r="D116" t="s">
        <v>140</v>
      </c>
      <c r="E116" s="27">
        <v>44714</v>
      </c>
      <c r="F116" t="str">
        <f t="shared" si="8"/>
        <v>+998</v>
      </c>
      <c r="G116" t="str">
        <f>_xlfn.XLOOKUP(F116,'коды стран'!$B$2:$B$7,'коды стран'!$A$2:$A$7,"не найдено",FALSE)</f>
        <v>Узбекистан</v>
      </c>
      <c r="H116" t="str">
        <f t="shared" si="9"/>
        <v>Раиса</v>
      </c>
      <c r="I116" t="str">
        <f t="shared" si="10"/>
        <v>Станиславовна</v>
      </c>
      <c r="J116" t="str">
        <f t="shared" si="11"/>
        <v>Чернова</v>
      </c>
      <c r="K116" t="str">
        <f t="shared" si="12"/>
        <v>ИОФ</v>
      </c>
      <c r="L116" t="str">
        <f t="shared" si="13"/>
        <v>Раиса Станиславовна Чернова</v>
      </c>
      <c r="M116" t="str">
        <f t="shared" si="14"/>
        <v>ИОФ</v>
      </c>
      <c r="N116" t="str">
        <f t="shared" si="15"/>
        <v>Раиса Станиславовна Чернова</v>
      </c>
    </row>
    <row r="117" spans="1:14" x14ac:dyDescent="0.2">
      <c r="A117">
        <v>342</v>
      </c>
      <c r="B117" t="s">
        <v>623</v>
      </c>
      <c r="C117" t="s">
        <v>622</v>
      </c>
      <c r="D117" t="s">
        <v>143</v>
      </c>
      <c r="E117" s="27">
        <v>44570</v>
      </c>
      <c r="F117" t="str">
        <f t="shared" si="8"/>
        <v>+992</v>
      </c>
      <c r="G117" t="str">
        <f>_xlfn.XLOOKUP(F117,'коды стран'!$B$2:$B$7,'коды стран'!$A$2:$A$7,"не найдено",FALSE)</f>
        <v>Таджикистан</v>
      </c>
      <c r="H117" t="str">
        <f t="shared" si="9"/>
        <v>Фёкла</v>
      </c>
      <c r="I117" t="str">
        <f t="shared" si="10"/>
        <v>Феликсовна</v>
      </c>
      <c r="J117" t="str">
        <f t="shared" si="11"/>
        <v>Харитонова</v>
      </c>
      <c r="K117" t="str">
        <f t="shared" si="12"/>
        <v>ИОФ</v>
      </c>
      <c r="L117" t="str">
        <f t="shared" si="13"/>
        <v>Фёкла Феликсовна Харитонова</v>
      </c>
      <c r="M117" t="str">
        <f t="shared" si="14"/>
        <v>ИОФ</v>
      </c>
      <c r="N117" t="str">
        <f t="shared" si="15"/>
        <v>Фёкла Феликсовна Харитонова</v>
      </c>
    </row>
    <row r="118" spans="1:14" x14ac:dyDescent="0.2">
      <c r="A118">
        <v>276</v>
      </c>
      <c r="B118" t="s">
        <v>621</v>
      </c>
      <c r="C118" t="s">
        <v>1025</v>
      </c>
      <c r="D118" t="s">
        <v>140</v>
      </c>
      <c r="E118" s="27">
        <v>44632</v>
      </c>
      <c r="F118" t="str">
        <f t="shared" si="8"/>
        <v>+992</v>
      </c>
      <c r="G118" t="str">
        <f>_xlfn.XLOOKUP(F118,'коды стран'!$B$2:$B$7,'коды стран'!$A$2:$A$7,"не найдено",FALSE)</f>
        <v>Таджикистан</v>
      </c>
      <c r="H118" t="str">
        <f t="shared" si="9"/>
        <v>Арефий</v>
      </c>
      <c r="I118" t="str">
        <f t="shared" si="10"/>
        <v>Анатольевич</v>
      </c>
      <c r="J118" t="str">
        <f t="shared" si="11"/>
        <v>Лазарев</v>
      </c>
      <c r="K118" t="str">
        <f t="shared" si="12"/>
        <v>ИОФ</v>
      </c>
      <c r="L118" t="str">
        <f t="shared" si="13"/>
        <v>Арефий Анатольевич Лазарев</v>
      </c>
      <c r="M118" t="str">
        <f t="shared" si="14"/>
        <v>ИОФ</v>
      </c>
      <c r="N118" t="str">
        <f t="shared" si="15"/>
        <v>Арефий Анатольевич Лазарев</v>
      </c>
    </row>
    <row r="119" spans="1:14" x14ac:dyDescent="0.2">
      <c r="A119">
        <v>293</v>
      </c>
      <c r="B119" t="s">
        <v>620</v>
      </c>
      <c r="C119" t="s">
        <v>1026</v>
      </c>
      <c r="D119" t="s">
        <v>143</v>
      </c>
      <c r="E119" s="27">
        <v>44573</v>
      </c>
      <c r="F119" t="str">
        <f t="shared" si="8"/>
        <v>+375</v>
      </c>
      <c r="G119" t="str">
        <f>_xlfn.XLOOKUP(F119,'коды стран'!$B$2:$B$7,'коды стран'!$A$2:$A$7,"не найдено",FALSE)</f>
        <v>Беларусь</v>
      </c>
      <c r="H119" t="str">
        <f t="shared" si="9"/>
        <v>Любомир</v>
      </c>
      <c r="I119" t="str">
        <f t="shared" si="10"/>
        <v>Гертрудович</v>
      </c>
      <c r="J119" t="str">
        <f t="shared" si="11"/>
        <v>Брагин</v>
      </c>
      <c r="K119" t="str">
        <f t="shared" si="12"/>
        <v>ИОФ</v>
      </c>
      <c r="L119" t="str">
        <f t="shared" si="13"/>
        <v>Любомир Гертрудович Брагин</v>
      </c>
      <c r="M119" t="str">
        <f t="shared" si="14"/>
        <v>ИОФ</v>
      </c>
      <c r="N119" t="str">
        <f t="shared" si="15"/>
        <v>Любомир Гертрудович Брагин</v>
      </c>
    </row>
    <row r="120" spans="1:14" x14ac:dyDescent="0.2">
      <c r="A120">
        <v>386</v>
      </c>
      <c r="B120" t="s">
        <v>619</v>
      </c>
      <c r="C120" t="s">
        <v>618</v>
      </c>
      <c r="D120" t="s">
        <v>143</v>
      </c>
      <c r="E120" s="27">
        <v>44734</v>
      </c>
      <c r="F120" t="str">
        <f t="shared" si="8"/>
        <v>+998</v>
      </c>
      <c r="G120" t="str">
        <f>_xlfn.XLOOKUP(F120,'коды стран'!$B$2:$B$7,'коды стран'!$A$2:$A$7,"не найдено",FALSE)</f>
        <v>Узбекистан</v>
      </c>
      <c r="H120" t="str">
        <f t="shared" si="9"/>
        <v>Маргарита</v>
      </c>
      <c r="I120" t="str">
        <f t="shared" si="10"/>
        <v>Ждановна</v>
      </c>
      <c r="J120" t="str">
        <f t="shared" si="11"/>
        <v>Зуева</v>
      </c>
      <c r="K120" t="str">
        <f t="shared" si="12"/>
        <v>ИОФ</v>
      </c>
      <c r="L120" t="str">
        <f t="shared" si="13"/>
        <v>Маргарита Ждановна Зуева</v>
      </c>
      <c r="M120" t="str">
        <f t="shared" si="14"/>
        <v>ИОФ</v>
      </c>
      <c r="N120" t="str">
        <f t="shared" si="15"/>
        <v>Маргарита Ждановна Зуева</v>
      </c>
    </row>
    <row r="121" spans="1:14" x14ac:dyDescent="0.2">
      <c r="A121">
        <v>362</v>
      </c>
      <c r="B121" t="s">
        <v>617</v>
      </c>
      <c r="C121" t="s">
        <v>616</v>
      </c>
      <c r="D121" t="s">
        <v>140</v>
      </c>
      <c r="E121" s="27">
        <v>44916</v>
      </c>
      <c r="F121" t="str">
        <f t="shared" si="8"/>
        <v>+7</v>
      </c>
      <c r="G121" t="str">
        <f>_xlfn.XLOOKUP(F121,'коды стран'!$B$2:$B$7,'коды стран'!$A$2:$A$7,"не найдено",FALSE)</f>
        <v>Россия</v>
      </c>
      <c r="H121" t="str">
        <f t="shared" si="9"/>
        <v>Авдей</v>
      </c>
      <c r="I121" t="str">
        <f t="shared" si="10"/>
        <v>Брониславович</v>
      </c>
      <c r="J121" t="str">
        <f t="shared" si="11"/>
        <v>Владимиров</v>
      </c>
      <c r="K121" t="str">
        <f t="shared" si="12"/>
        <v>ИОФ</v>
      </c>
      <c r="L121" t="str">
        <f t="shared" si="13"/>
        <v>Авдей Брониславович Владимиров</v>
      </c>
      <c r="M121" t="str">
        <f t="shared" si="14"/>
        <v>ИОФ</v>
      </c>
      <c r="N121" t="str">
        <f t="shared" si="15"/>
        <v>Авдей Брониславович Владимиров</v>
      </c>
    </row>
    <row r="122" spans="1:14" x14ac:dyDescent="0.2">
      <c r="A122">
        <v>283</v>
      </c>
      <c r="B122" t="s">
        <v>615</v>
      </c>
      <c r="C122" t="s">
        <v>1027</v>
      </c>
      <c r="D122" t="s">
        <v>140</v>
      </c>
      <c r="E122" s="27">
        <v>44889</v>
      </c>
      <c r="F122" t="str">
        <f t="shared" si="8"/>
        <v>+992</v>
      </c>
      <c r="G122" t="str">
        <f>_xlfn.XLOOKUP(F122,'коды стран'!$B$2:$B$7,'коды стран'!$A$2:$A$7,"не найдено",FALSE)</f>
        <v>Таджикистан</v>
      </c>
      <c r="H122" t="str">
        <f t="shared" si="9"/>
        <v>Валерьян</v>
      </c>
      <c r="I122" t="str">
        <f t="shared" si="10"/>
        <v>Иосипович</v>
      </c>
      <c r="J122" t="str">
        <f t="shared" si="11"/>
        <v>Кириллов</v>
      </c>
      <c r="K122" t="str">
        <f t="shared" si="12"/>
        <v>ИОФ</v>
      </c>
      <c r="L122" t="str">
        <f t="shared" si="13"/>
        <v>Валерьян Иосипович Кириллов</v>
      </c>
      <c r="M122" t="str">
        <f t="shared" si="14"/>
        <v>ИОФ</v>
      </c>
      <c r="N122" t="str">
        <f t="shared" si="15"/>
        <v>Валерьян Иосипович Кириллов</v>
      </c>
    </row>
    <row r="123" spans="1:14" x14ac:dyDescent="0.2">
      <c r="A123">
        <v>388</v>
      </c>
      <c r="B123" t="s">
        <v>614</v>
      </c>
      <c r="C123" t="s">
        <v>1028</v>
      </c>
      <c r="D123" t="s">
        <v>143</v>
      </c>
      <c r="E123" s="27">
        <v>44581</v>
      </c>
      <c r="F123" t="str">
        <f t="shared" si="8"/>
        <v>+7</v>
      </c>
      <c r="G123" t="str">
        <f>_xlfn.XLOOKUP(F123,'коды стран'!$B$2:$B$7,'коды стран'!$A$2:$A$7,"не найдено",FALSE)</f>
        <v>Россия</v>
      </c>
      <c r="H123" t="str">
        <f t="shared" si="9"/>
        <v>Анастасия</v>
      </c>
      <c r="I123" t="str">
        <f t="shared" si="10"/>
        <v>Натановна</v>
      </c>
      <c r="J123" t="str">
        <f t="shared" si="11"/>
        <v>Тимофеева</v>
      </c>
      <c r="K123" t="str">
        <f t="shared" si="12"/>
        <v>ИОФ</v>
      </c>
      <c r="L123" t="str">
        <f t="shared" si="13"/>
        <v>Анастасия Натановна Тимофеева</v>
      </c>
      <c r="M123" t="str">
        <f t="shared" si="14"/>
        <v>ИОФ</v>
      </c>
      <c r="N123" t="str">
        <f t="shared" si="15"/>
        <v>Анастасия Натановна Тимофеева</v>
      </c>
    </row>
    <row r="124" spans="1:14" x14ac:dyDescent="0.2">
      <c r="A124">
        <v>437</v>
      </c>
      <c r="B124" t="s">
        <v>613</v>
      </c>
      <c r="C124" t="s">
        <v>612</v>
      </c>
      <c r="D124" t="s">
        <v>140</v>
      </c>
      <c r="E124" s="27">
        <v>44576</v>
      </c>
      <c r="F124" t="str">
        <f t="shared" si="8"/>
        <v>+998</v>
      </c>
      <c r="G124" t="str">
        <f>_xlfn.XLOOKUP(F124,'коды стран'!$B$2:$B$7,'коды стран'!$A$2:$A$7,"не найдено",FALSE)</f>
        <v>Узбекистан</v>
      </c>
      <c r="H124" t="str">
        <f t="shared" si="9"/>
        <v>Мария</v>
      </c>
      <c r="I124" t="str">
        <f t="shared" si="10"/>
        <v>Кузьминична</v>
      </c>
      <c r="J124" t="str">
        <f t="shared" si="11"/>
        <v>Борисова</v>
      </c>
      <c r="K124" t="str">
        <f t="shared" si="12"/>
        <v>ИОФ</v>
      </c>
      <c r="L124" t="str">
        <f t="shared" si="13"/>
        <v>Мария Кузьминична Борисова</v>
      </c>
      <c r="M124" t="str">
        <f t="shared" si="14"/>
        <v>ИОФ</v>
      </c>
      <c r="N124" t="str">
        <f t="shared" si="15"/>
        <v>Мария Кузьминична Борисова</v>
      </c>
    </row>
    <row r="125" spans="1:14" x14ac:dyDescent="0.2">
      <c r="A125">
        <v>450</v>
      </c>
      <c r="B125" t="s">
        <v>611</v>
      </c>
      <c r="C125" t="s">
        <v>610</v>
      </c>
      <c r="D125" t="s">
        <v>143</v>
      </c>
      <c r="E125" s="27">
        <v>44619</v>
      </c>
      <c r="F125" t="str">
        <f t="shared" si="8"/>
        <v>+7</v>
      </c>
      <c r="G125" t="str">
        <f>_xlfn.XLOOKUP(F125,'коды стран'!$B$2:$B$7,'коды стран'!$A$2:$A$7,"не найдено",FALSE)</f>
        <v>Россия</v>
      </c>
      <c r="H125" t="str">
        <f t="shared" si="9"/>
        <v>Самуил</v>
      </c>
      <c r="I125" t="str">
        <f t="shared" si="10"/>
        <v>Зиновьевич</v>
      </c>
      <c r="J125" t="str">
        <f t="shared" si="11"/>
        <v>Фокин</v>
      </c>
      <c r="K125" t="str">
        <f t="shared" si="12"/>
        <v>ИОФ</v>
      </c>
      <c r="L125" t="str">
        <f t="shared" si="13"/>
        <v>Самуил Зиновьевич Фокин</v>
      </c>
      <c r="M125" t="str">
        <f t="shared" si="14"/>
        <v>ИОФ</v>
      </c>
      <c r="N125" t="str">
        <f t="shared" si="15"/>
        <v>Самуил Зиновьевич Фокин</v>
      </c>
    </row>
    <row r="126" spans="1:14" x14ac:dyDescent="0.2">
      <c r="A126">
        <v>136</v>
      </c>
      <c r="B126" t="s">
        <v>609</v>
      </c>
      <c r="C126" t="s">
        <v>1029</v>
      </c>
      <c r="D126" t="s">
        <v>143</v>
      </c>
      <c r="E126" s="27">
        <v>44860</v>
      </c>
      <c r="F126" t="str">
        <f t="shared" si="8"/>
        <v>+380</v>
      </c>
      <c r="G126" t="str">
        <f>_xlfn.XLOOKUP(F126,'коды стран'!$B$2:$B$7,'коды стран'!$A$2:$A$7,"не найдено",FALSE)</f>
        <v>Украина</v>
      </c>
      <c r="H126" t="str">
        <f t="shared" si="9"/>
        <v>Ефрем</v>
      </c>
      <c r="I126" t="str">
        <f t="shared" si="10"/>
        <v>Даниилович</v>
      </c>
      <c r="J126" t="str">
        <f t="shared" si="11"/>
        <v>Зайцев</v>
      </c>
      <c r="K126" t="str">
        <f t="shared" si="12"/>
        <v>ИОФ</v>
      </c>
      <c r="L126" t="str">
        <f t="shared" si="13"/>
        <v>Ефрем Даниилович Зайцев</v>
      </c>
      <c r="M126" t="str">
        <f t="shared" si="14"/>
        <v>ИОФ</v>
      </c>
      <c r="N126" t="str">
        <f t="shared" si="15"/>
        <v>Ефрем Даниилович Зайцев</v>
      </c>
    </row>
    <row r="127" spans="1:14" x14ac:dyDescent="0.2">
      <c r="A127">
        <v>61</v>
      </c>
      <c r="B127" t="s">
        <v>608</v>
      </c>
      <c r="C127" t="s">
        <v>607</v>
      </c>
      <c r="D127" t="s">
        <v>140</v>
      </c>
      <c r="E127" s="27">
        <v>44769</v>
      </c>
      <c r="F127" t="str">
        <f t="shared" si="8"/>
        <v>+992</v>
      </c>
      <c r="G127" t="str">
        <f>_xlfn.XLOOKUP(F127,'коды стран'!$B$2:$B$7,'коды стран'!$A$2:$A$7,"не найдено",FALSE)</f>
        <v>Таджикистан</v>
      </c>
      <c r="H127" t="str">
        <f t="shared" si="9"/>
        <v>Арсений</v>
      </c>
      <c r="I127" t="str">
        <f t="shared" si="10"/>
        <v>Вилорович</v>
      </c>
      <c r="J127" t="str">
        <f t="shared" si="11"/>
        <v>Лобанов</v>
      </c>
      <c r="K127" t="str">
        <f t="shared" si="12"/>
        <v>ИОФ</v>
      </c>
      <c r="L127" t="str">
        <f t="shared" si="13"/>
        <v>Арсений Вилорович Лобанов</v>
      </c>
      <c r="M127" t="str">
        <f t="shared" si="14"/>
        <v>ИОФ</v>
      </c>
      <c r="N127" t="str">
        <f t="shared" si="15"/>
        <v>Арсений Вилорович Лобанов</v>
      </c>
    </row>
    <row r="128" spans="1:14" x14ac:dyDescent="0.2">
      <c r="A128">
        <v>364</v>
      </c>
      <c r="B128" t="s">
        <v>606</v>
      </c>
      <c r="C128" t="s">
        <v>1030</v>
      </c>
      <c r="D128" t="s">
        <v>143</v>
      </c>
      <c r="E128" s="27">
        <v>44883</v>
      </c>
      <c r="F128" t="str">
        <f t="shared" si="8"/>
        <v>+7</v>
      </c>
      <c r="G128" t="str">
        <f>_xlfn.XLOOKUP(F128,'коды стран'!$B$2:$B$7,'коды стран'!$A$2:$A$7,"не найдено",FALSE)</f>
        <v>Россия</v>
      </c>
      <c r="H128" t="str">
        <f t="shared" si="9"/>
        <v>Евпраксия</v>
      </c>
      <c r="I128" t="str">
        <f t="shared" si="10"/>
        <v>Олеговна</v>
      </c>
      <c r="J128" t="str">
        <f t="shared" si="11"/>
        <v>Родионова</v>
      </c>
      <c r="K128" t="str">
        <f t="shared" si="12"/>
        <v>ИОФ</v>
      </c>
      <c r="L128" t="str">
        <f t="shared" si="13"/>
        <v>Евпраксия Олеговна Родионова</v>
      </c>
      <c r="M128" t="str">
        <f t="shared" si="14"/>
        <v>ИОФ</v>
      </c>
      <c r="N128" t="str">
        <f t="shared" si="15"/>
        <v>Евпраксия Олеговна Родионова</v>
      </c>
    </row>
    <row r="129" spans="1:14" x14ac:dyDescent="0.2">
      <c r="A129">
        <v>496</v>
      </c>
      <c r="B129" t="s">
        <v>605</v>
      </c>
      <c r="C129" t="s">
        <v>1031</v>
      </c>
      <c r="D129" t="s">
        <v>143</v>
      </c>
      <c r="E129" s="27">
        <v>44867</v>
      </c>
      <c r="F129" t="str">
        <f t="shared" si="8"/>
        <v>+380</v>
      </c>
      <c r="G129" t="str">
        <f>_xlfn.XLOOKUP(F129,'коды стран'!$B$2:$B$7,'коды стран'!$A$2:$A$7,"не найдено",FALSE)</f>
        <v>Украина</v>
      </c>
      <c r="H129" t="str">
        <f t="shared" si="9"/>
        <v>Фома</v>
      </c>
      <c r="I129" t="str">
        <f t="shared" si="10"/>
        <v>Викентьевич</v>
      </c>
      <c r="J129" t="str">
        <f t="shared" si="11"/>
        <v>Вишняков</v>
      </c>
      <c r="K129" t="str">
        <f t="shared" si="12"/>
        <v>ИОФ</v>
      </c>
      <c r="L129" t="str">
        <f t="shared" si="13"/>
        <v>Фома Викентьевич Вишняков</v>
      </c>
      <c r="M129" t="str">
        <f t="shared" si="14"/>
        <v>ИОФ</v>
      </c>
      <c r="N129" t="str">
        <f t="shared" si="15"/>
        <v>Фома Викентьевич Вишняков</v>
      </c>
    </row>
    <row r="130" spans="1:14" x14ac:dyDescent="0.2">
      <c r="A130">
        <v>464</v>
      </c>
      <c r="B130" t="s">
        <v>604</v>
      </c>
      <c r="C130" t="s">
        <v>1032</v>
      </c>
      <c r="D130" t="s">
        <v>140</v>
      </c>
      <c r="E130" s="27">
        <v>44827</v>
      </c>
      <c r="F130" t="str">
        <f t="shared" ref="F130:F193" si="16">LEFT(B130,LEN(B130)-13)</f>
        <v>+7</v>
      </c>
      <c r="G130" t="str">
        <f>_xlfn.XLOOKUP(F130,'коды стран'!$B$2:$B$7,'коды стран'!$A$2:$A$7,"не найдено",FALSE)</f>
        <v>Россия</v>
      </c>
      <c r="H130" t="str">
        <f t="shared" ref="H130:H193" si="17">LEFT(C130,FIND(" ",C130)-1)</f>
        <v>Ольга</v>
      </c>
      <c r="I130" t="str">
        <f t="shared" ref="I130:I193" si="18">MID(C130,FIND(" ",C130)+1,FIND(" ",C130,FIND(" ",C130)+1)-FIND(" ",C130)-1)</f>
        <v>Ждановна</v>
      </c>
      <c r="J130" t="str">
        <f t="shared" ref="J130:J193" si="19">RIGHT(C130,LEN(C130)-FIND(" ", C130, FIND(" ", C130)+1))</f>
        <v>Носкова</v>
      </c>
      <c r="K130" t="str">
        <f t="shared" ref="K130:K193" si="20">IF(OR(COUNTIF(H130,"*ов"),COUNTIF(H130,"*ова"),COUNTIF(H130,"*ев"),COUNTIF(H130,"*ева"),COUNTIF(H130,"*ин"),COUNTIF(H130,"*ина")),"ФИО","ИОФ")</f>
        <v>ИОФ</v>
      </c>
      <c r="L130" t="str">
        <f t="shared" ref="L130:L193" si="21">IF(K130="ФИО", I130 &amp; " " &amp; J130 &amp; " " &amp;H130, C130)</f>
        <v>Ольга Ждановна Носкова</v>
      </c>
      <c r="M130" t="str">
        <f t="shared" ref="M130:M193" si="22">IF(OR(COUNTIF(H130,"*вич"),COUNTIF(H130,"*вна")),"ОИФ","ИОФ")</f>
        <v>ИОФ</v>
      </c>
      <c r="N130" t="str">
        <f t="shared" ref="N130:N193" si="23">IF(M130="ОИФ",J130 &amp; " " &amp; H130 &amp; " " &amp;I130, C130)</f>
        <v>Ольга Ждановна Носкова</v>
      </c>
    </row>
    <row r="131" spans="1:14" x14ac:dyDescent="0.2">
      <c r="A131">
        <v>419</v>
      </c>
      <c r="B131" t="s">
        <v>603</v>
      </c>
      <c r="C131" t="s">
        <v>1033</v>
      </c>
      <c r="D131" t="s">
        <v>143</v>
      </c>
      <c r="E131" s="27">
        <v>44869</v>
      </c>
      <c r="F131" t="str">
        <f t="shared" si="16"/>
        <v>+992</v>
      </c>
      <c r="G131" t="str">
        <f>_xlfn.XLOOKUP(F131,'коды стран'!$B$2:$B$7,'коды стран'!$A$2:$A$7,"не найдено",FALSE)</f>
        <v>Таджикистан</v>
      </c>
      <c r="H131" t="str">
        <f t="shared" si="17"/>
        <v>Аверьян</v>
      </c>
      <c r="I131" t="str">
        <f t="shared" si="18"/>
        <v>Валерьевич</v>
      </c>
      <c r="J131" t="str">
        <f t="shared" si="19"/>
        <v>Жданов</v>
      </c>
      <c r="K131" t="str">
        <f t="shared" si="20"/>
        <v>ИОФ</v>
      </c>
      <c r="L131" t="str">
        <f t="shared" si="21"/>
        <v>Аверьян Валерьевич Жданов</v>
      </c>
      <c r="M131" t="str">
        <f t="shared" si="22"/>
        <v>ИОФ</v>
      </c>
      <c r="N131" t="str">
        <f t="shared" si="23"/>
        <v>Аверьян Валерьевич Жданов</v>
      </c>
    </row>
    <row r="132" spans="1:14" x14ac:dyDescent="0.2">
      <c r="A132">
        <v>247</v>
      </c>
      <c r="B132" t="s">
        <v>602</v>
      </c>
      <c r="C132" t="s">
        <v>1034</v>
      </c>
      <c r="D132" t="s">
        <v>143</v>
      </c>
      <c r="E132" s="27">
        <v>44762</v>
      </c>
      <c r="F132" t="str">
        <f t="shared" si="16"/>
        <v>+998</v>
      </c>
      <c r="G132" t="str">
        <f>_xlfn.XLOOKUP(F132,'коды стран'!$B$2:$B$7,'коды стран'!$A$2:$A$7,"не найдено",FALSE)</f>
        <v>Узбекистан</v>
      </c>
      <c r="H132" t="str">
        <f t="shared" si="17"/>
        <v>Павел</v>
      </c>
      <c r="I132" t="str">
        <f t="shared" si="18"/>
        <v>Игнатович</v>
      </c>
      <c r="J132" t="str">
        <f t="shared" si="19"/>
        <v>Филиппов</v>
      </c>
      <c r="K132" t="str">
        <f t="shared" si="20"/>
        <v>ИОФ</v>
      </c>
      <c r="L132" t="str">
        <f t="shared" si="21"/>
        <v>Павел Игнатович Филиппов</v>
      </c>
      <c r="M132" t="str">
        <f t="shared" si="22"/>
        <v>ИОФ</v>
      </c>
      <c r="N132" t="str">
        <f t="shared" si="23"/>
        <v>Павел Игнатович Филиппов</v>
      </c>
    </row>
    <row r="133" spans="1:14" x14ac:dyDescent="0.2">
      <c r="A133">
        <v>73</v>
      </c>
      <c r="B133" t="s">
        <v>601</v>
      </c>
      <c r="C133" t="s">
        <v>1035</v>
      </c>
      <c r="D133" t="s">
        <v>143</v>
      </c>
      <c r="E133" s="27">
        <v>44665</v>
      </c>
      <c r="F133" t="str">
        <f t="shared" si="16"/>
        <v>+380</v>
      </c>
      <c r="G133" t="str">
        <f>_xlfn.XLOOKUP(F133,'коды стран'!$B$2:$B$7,'коды стран'!$A$2:$A$7,"не найдено",FALSE)</f>
        <v>Украина</v>
      </c>
      <c r="H133" t="str">
        <f t="shared" si="17"/>
        <v>Эрнест</v>
      </c>
      <c r="I133" t="str">
        <f t="shared" si="18"/>
        <v>Антипович</v>
      </c>
      <c r="J133" t="str">
        <f t="shared" si="19"/>
        <v>Лапин</v>
      </c>
      <c r="K133" t="str">
        <f t="shared" si="20"/>
        <v>ИОФ</v>
      </c>
      <c r="L133" t="str">
        <f t="shared" si="21"/>
        <v>Эрнест Антипович Лапин</v>
      </c>
      <c r="M133" t="str">
        <f t="shared" si="22"/>
        <v>ИОФ</v>
      </c>
      <c r="N133" t="str">
        <f t="shared" si="23"/>
        <v>Эрнест Антипович Лапин</v>
      </c>
    </row>
    <row r="134" spans="1:14" x14ac:dyDescent="0.2">
      <c r="A134">
        <v>139</v>
      </c>
      <c r="B134" t="s">
        <v>600</v>
      </c>
      <c r="C134" t="s">
        <v>1036</v>
      </c>
      <c r="D134" t="s">
        <v>143</v>
      </c>
      <c r="E134" s="27">
        <v>44648</v>
      </c>
      <c r="F134" t="str">
        <f t="shared" si="16"/>
        <v>+375</v>
      </c>
      <c r="G134" t="str">
        <f>_xlfn.XLOOKUP(F134,'коды стран'!$B$2:$B$7,'коды стран'!$A$2:$A$7,"не найдено",FALSE)</f>
        <v>Беларусь</v>
      </c>
      <c r="H134" t="str">
        <f t="shared" si="17"/>
        <v>Таисия</v>
      </c>
      <c r="I134" t="str">
        <f t="shared" si="18"/>
        <v>Леонидовна</v>
      </c>
      <c r="J134" t="str">
        <f t="shared" si="19"/>
        <v>Зыкова</v>
      </c>
      <c r="K134" t="str">
        <f t="shared" si="20"/>
        <v>ИОФ</v>
      </c>
      <c r="L134" t="str">
        <f t="shared" si="21"/>
        <v>Таисия Леонидовна Зыкова</v>
      </c>
      <c r="M134" t="str">
        <f t="shared" si="22"/>
        <v>ИОФ</v>
      </c>
      <c r="N134" t="str">
        <f t="shared" si="23"/>
        <v>Таисия Леонидовна Зыкова</v>
      </c>
    </row>
    <row r="135" spans="1:14" x14ac:dyDescent="0.2">
      <c r="A135">
        <v>258</v>
      </c>
      <c r="B135" t="s">
        <v>599</v>
      </c>
      <c r="C135" t="s">
        <v>598</v>
      </c>
      <c r="D135" t="s">
        <v>143</v>
      </c>
      <c r="E135" s="27">
        <v>44717</v>
      </c>
      <c r="F135" t="str">
        <f t="shared" si="16"/>
        <v>+380</v>
      </c>
      <c r="G135" t="str">
        <f>_xlfn.XLOOKUP(F135,'коды стран'!$B$2:$B$7,'коды стран'!$A$2:$A$7,"не найдено",FALSE)</f>
        <v>Украина</v>
      </c>
      <c r="H135" t="str">
        <f t="shared" si="17"/>
        <v>Василиса</v>
      </c>
      <c r="I135" t="str">
        <f t="shared" si="18"/>
        <v>Леоновна</v>
      </c>
      <c r="J135" t="str">
        <f t="shared" si="19"/>
        <v>Назарова</v>
      </c>
      <c r="K135" t="str">
        <f t="shared" si="20"/>
        <v>ИОФ</v>
      </c>
      <c r="L135" t="str">
        <f t="shared" si="21"/>
        <v>Василиса Леоновна Назарова</v>
      </c>
      <c r="M135" t="str">
        <f t="shared" si="22"/>
        <v>ИОФ</v>
      </c>
      <c r="N135" t="str">
        <f t="shared" si="23"/>
        <v>Василиса Леоновна Назарова</v>
      </c>
    </row>
    <row r="136" spans="1:14" x14ac:dyDescent="0.2">
      <c r="A136">
        <v>349</v>
      </c>
      <c r="B136" t="s">
        <v>597</v>
      </c>
      <c r="C136" t="s">
        <v>1037</v>
      </c>
      <c r="D136" t="s">
        <v>140</v>
      </c>
      <c r="E136" s="27">
        <v>44673</v>
      </c>
      <c r="F136" t="str">
        <f t="shared" si="16"/>
        <v>+7</v>
      </c>
      <c r="G136" t="str">
        <f>_xlfn.XLOOKUP(F136,'коды стран'!$B$2:$B$7,'коды стран'!$A$2:$A$7,"не найдено",FALSE)</f>
        <v>Россия</v>
      </c>
      <c r="H136" t="str">
        <f t="shared" si="17"/>
        <v>Филипп</v>
      </c>
      <c r="I136" t="str">
        <f t="shared" si="18"/>
        <v>Елисеевич</v>
      </c>
      <c r="J136" t="str">
        <f t="shared" si="19"/>
        <v>Авдеев</v>
      </c>
      <c r="K136" t="str">
        <f t="shared" si="20"/>
        <v>ИОФ</v>
      </c>
      <c r="L136" t="str">
        <f t="shared" si="21"/>
        <v>Филипп Елисеевич Авдеев</v>
      </c>
      <c r="M136" t="str">
        <f t="shared" si="22"/>
        <v>ИОФ</v>
      </c>
      <c r="N136" t="str">
        <f t="shared" si="23"/>
        <v>Филипп Елисеевич Авдеев</v>
      </c>
    </row>
    <row r="137" spans="1:14" x14ac:dyDescent="0.2">
      <c r="A137">
        <v>325</v>
      </c>
      <c r="B137" t="s">
        <v>596</v>
      </c>
      <c r="C137" t="s">
        <v>1038</v>
      </c>
      <c r="D137" t="s">
        <v>140</v>
      </c>
      <c r="E137" s="27">
        <v>44875</v>
      </c>
      <c r="F137" t="str">
        <f t="shared" si="16"/>
        <v>+992</v>
      </c>
      <c r="G137" t="str">
        <f>_xlfn.XLOOKUP(F137,'коды стран'!$B$2:$B$7,'коды стран'!$A$2:$A$7,"не найдено",FALSE)</f>
        <v>Таджикистан</v>
      </c>
      <c r="H137" t="str">
        <f t="shared" si="17"/>
        <v>Милован</v>
      </c>
      <c r="I137" t="str">
        <f t="shared" si="18"/>
        <v>Георгиевич</v>
      </c>
      <c r="J137" t="str">
        <f t="shared" si="19"/>
        <v>Васильев</v>
      </c>
      <c r="K137" t="str">
        <f t="shared" si="20"/>
        <v>ИОФ</v>
      </c>
      <c r="L137" t="str">
        <f t="shared" si="21"/>
        <v>Милован Георгиевич Васильев</v>
      </c>
      <c r="M137" t="str">
        <f t="shared" si="22"/>
        <v>ИОФ</v>
      </c>
      <c r="N137" t="str">
        <f t="shared" si="23"/>
        <v>Милован Георгиевич Васильев</v>
      </c>
    </row>
    <row r="138" spans="1:14" x14ac:dyDescent="0.2">
      <c r="A138">
        <v>250</v>
      </c>
      <c r="B138" t="s">
        <v>595</v>
      </c>
      <c r="C138" t="s">
        <v>1039</v>
      </c>
      <c r="D138" t="s">
        <v>143</v>
      </c>
      <c r="E138" s="27">
        <v>44856</v>
      </c>
      <c r="F138" t="str">
        <f t="shared" si="16"/>
        <v>+7</v>
      </c>
      <c r="G138" t="str">
        <f>_xlfn.XLOOKUP(F138,'коды стран'!$B$2:$B$7,'коды стран'!$A$2:$A$7,"не найдено",FALSE)</f>
        <v>Россия</v>
      </c>
      <c r="H138" t="str">
        <f t="shared" si="17"/>
        <v>Лаврентий</v>
      </c>
      <c r="I138" t="str">
        <f t="shared" si="18"/>
        <v>Артемьевич</v>
      </c>
      <c r="J138" t="str">
        <f t="shared" si="19"/>
        <v>Копылов</v>
      </c>
      <c r="K138" t="str">
        <f t="shared" si="20"/>
        <v>ИОФ</v>
      </c>
      <c r="L138" t="str">
        <f t="shared" si="21"/>
        <v>Лаврентий Артемьевич Копылов</v>
      </c>
      <c r="M138" t="str">
        <f t="shared" si="22"/>
        <v>ИОФ</v>
      </c>
      <c r="N138" t="str">
        <f t="shared" si="23"/>
        <v>Лаврентий Артемьевич Копылов</v>
      </c>
    </row>
    <row r="139" spans="1:14" x14ac:dyDescent="0.2">
      <c r="A139">
        <v>153</v>
      </c>
      <c r="B139" t="s">
        <v>594</v>
      </c>
      <c r="C139" t="s">
        <v>1040</v>
      </c>
      <c r="D139" t="s">
        <v>140</v>
      </c>
      <c r="E139" s="27">
        <v>44802</v>
      </c>
      <c r="F139" t="str">
        <f t="shared" si="16"/>
        <v>+7</v>
      </c>
      <c r="G139" t="str">
        <f>_xlfn.XLOOKUP(F139,'коды стран'!$B$2:$B$7,'коды стран'!$A$2:$A$7,"не найдено",FALSE)</f>
        <v>Россия</v>
      </c>
      <c r="H139" t="str">
        <f t="shared" si="17"/>
        <v>Сократ</v>
      </c>
      <c r="I139" t="str">
        <f t="shared" si="18"/>
        <v>Анатольевич</v>
      </c>
      <c r="J139" t="str">
        <f t="shared" si="19"/>
        <v>Маслов</v>
      </c>
      <c r="K139" t="str">
        <f t="shared" si="20"/>
        <v>ИОФ</v>
      </c>
      <c r="L139" t="str">
        <f t="shared" si="21"/>
        <v>Сократ Анатольевич Маслов</v>
      </c>
      <c r="M139" t="str">
        <f t="shared" si="22"/>
        <v>ИОФ</v>
      </c>
      <c r="N139" t="str">
        <f t="shared" si="23"/>
        <v>Сократ Анатольевич Маслов</v>
      </c>
    </row>
    <row r="140" spans="1:14" x14ac:dyDescent="0.2">
      <c r="A140">
        <v>286</v>
      </c>
      <c r="B140" t="s">
        <v>593</v>
      </c>
      <c r="C140" t="s">
        <v>1041</v>
      </c>
      <c r="D140" t="s">
        <v>140</v>
      </c>
      <c r="E140" s="27">
        <v>44563</v>
      </c>
      <c r="F140" t="str">
        <f t="shared" si="16"/>
        <v>+992</v>
      </c>
      <c r="G140" t="str">
        <f>_xlfn.XLOOKUP(F140,'коды стран'!$B$2:$B$7,'коды стран'!$A$2:$A$7,"не найдено",FALSE)</f>
        <v>Таджикистан</v>
      </c>
      <c r="H140" t="str">
        <f t="shared" si="17"/>
        <v>Федосий</v>
      </c>
      <c r="I140" t="str">
        <f t="shared" si="18"/>
        <v>Феоктистович</v>
      </c>
      <c r="J140" t="str">
        <f t="shared" si="19"/>
        <v>Савельев</v>
      </c>
      <c r="K140" t="str">
        <f t="shared" si="20"/>
        <v>ИОФ</v>
      </c>
      <c r="L140" t="str">
        <f t="shared" si="21"/>
        <v>Федосий Феоктистович Савельев</v>
      </c>
      <c r="M140" t="str">
        <f t="shared" si="22"/>
        <v>ИОФ</v>
      </c>
      <c r="N140" t="str">
        <f t="shared" si="23"/>
        <v>Федосий Феоктистович Савельев</v>
      </c>
    </row>
    <row r="141" spans="1:14" x14ac:dyDescent="0.2">
      <c r="A141">
        <v>32</v>
      </c>
      <c r="B141" t="s">
        <v>592</v>
      </c>
      <c r="C141" t="s">
        <v>1042</v>
      </c>
      <c r="D141" t="s">
        <v>143</v>
      </c>
      <c r="E141" s="27">
        <v>44922</v>
      </c>
      <c r="F141" t="str">
        <f t="shared" si="16"/>
        <v>+998</v>
      </c>
      <c r="G141" t="str">
        <f>_xlfn.XLOOKUP(F141,'коды стран'!$B$2:$B$7,'коды стран'!$A$2:$A$7,"не найдено",FALSE)</f>
        <v>Узбекистан</v>
      </c>
      <c r="H141" t="str">
        <f t="shared" si="17"/>
        <v>Ипполит</v>
      </c>
      <c r="I141" t="str">
        <f t="shared" si="18"/>
        <v>Яковлевич</v>
      </c>
      <c r="J141" t="str">
        <f t="shared" si="19"/>
        <v>Гущин</v>
      </c>
      <c r="K141" t="str">
        <f t="shared" si="20"/>
        <v>ИОФ</v>
      </c>
      <c r="L141" t="str">
        <f t="shared" si="21"/>
        <v>Ипполит Яковлевич Гущин</v>
      </c>
      <c r="M141" t="str">
        <f t="shared" si="22"/>
        <v>ИОФ</v>
      </c>
      <c r="N141" t="str">
        <f t="shared" si="23"/>
        <v>Ипполит Яковлевич Гущин</v>
      </c>
    </row>
    <row r="142" spans="1:14" x14ac:dyDescent="0.2">
      <c r="A142">
        <v>49</v>
      </c>
      <c r="B142" t="s">
        <v>591</v>
      </c>
      <c r="C142" t="s">
        <v>590</v>
      </c>
      <c r="D142" t="s">
        <v>143</v>
      </c>
      <c r="E142" s="27">
        <v>44672</v>
      </c>
      <c r="F142" t="str">
        <f t="shared" si="16"/>
        <v>+992</v>
      </c>
      <c r="G142" t="str">
        <f>_xlfn.XLOOKUP(F142,'коды стран'!$B$2:$B$7,'коды стран'!$A$2:$A$7,"не найдено",FALSE)</f>
        <v>Таджикистан</v>
      </c>
      <c r="H142" t="str">
        <f t="shared" si="17"/>
        <v>Спиридон</v>
      </c>
      <c r="I142" t="str">
        <f t="shared" si="18"/>
        <v>Чеславович</v>
      </c>
      <c r="J142" t="str">
        <f t="shared" si="19"/>
        <v>Абрамов</v>
      </c>
      <c r="K142" t="str">
        <f t="shared" si="20"/>
        <v>ИОФ</v>
      </c>
      <c r="L142" t="str">
        <f t="shared" si="21"/>
        <v>Спиридон Чеславович Абрамов</v>
      </c>
      <c r="M142" t="str">
        <f t="shared" si="22"/>
        <v>ИОФ</v>
      </c>
      <c r="N142" t="str">
        <f t="shared" si="23"/>
        <v>Спиридон Чеславович Абрамов</v>
      </c>
    </row>
    <row r="143" spans="1:14" x14ac:dyDescent="0.2">
      <c r="A143">
        <v>420</v>
      </c>
      <c r="B143" t="s">
        <v>589</v>
      </c>
      <c r="C143" t="s">
        <v>1043</v>
      </c>
      <c r="D143" t="s">
        <v>140</v>
      </c>
      <c r="E143" s="27">
        <v>44698</v>
      </c>
      <c r="F143" t="str">
        <f t="shared" si="16"/>
        <v>+380</v>
      </c>
      <c r="G143" t="str">
        <f>_xlfn.XLOOKUP(F143,'коды стран'!$B$2:$B$7,'коды стран'!$A$2:$A$7,"не найдено",FALSE)</f>
        <v>Украина</v>
      </c>
      <c r="H143" t="str">
        <f t="shared" si="17"/>
        <v>Евфросиния</v>
      </c>
      <c r="I143" t="str">
        <f t="shared" si="18"/>
        <v>Феликсовна</v>
      </c>
      <c r="J143" t="str">
        <f t="shared" si="19"/>
        <v>Тихонова</v>
      </c>
      <c r="K143" t="str">
        <f t="shared" si="20"/>
        <v>ИОФ</v>
      </c>
      <c r="L143" t="str">
        <f t="shared" si="21"/>
        <v>Евфросиния Феликсовна Тихонова</v>
      </c>
      <c r="M143" t="str">
        <f t="shared" si="22"/>
        <v>ИОФ</v>
      </c>
      <c r="N143" t="str">
        <f t="shared" si="23"/>
        <v>Евфросиния Феликсовна Тихонова</v>
      </c>
    </row>
    <row r="144" spans="1:14" x14ac:dyDescent="0.2">
      <c r="A144">
        <v>202</v>
      </c>
      <c r="B144" t="s">
        <v>588</v>
      </c>
      <c r="C144" t="s">
        <v>1044</v>
      </c>
      <c r="D144" t="s">
        <v>140</v>
      </c>
      <c r="E144" s="27">
        <v>44766</v>
      </c>
      <c r="F144" t="str">
        <f t="shared" si="16"/>
        <v>+375</v>
      </c>
      <c r="G144" t="str">
        <f>_xlfn.XLOOKUP(F144,'коды стран'!$B$2:$B$7,'коды стран'!$A$2:$A$7,"не найдено",FALSE)</f>
        <v>Беларусь</v>
      </c>
      <c r="H144" t="str">
        <f t="shared" si="17"/>
        <v>Оксана</v>
      </c>
      <c r="I144" t="str">
        <f t="shared" si="18"/>
        <v>Александровна</v>
      </c>
      <c r="J144" t="str">
        <f t="shared" si="19"/>
        <v>Сазонова</v>
      </c>
      <c r="K144" t="str">
        <f t="shared" si="20"/>
        <v>ИОФ</v>
      </c>
      <c r="L144" t="str">
        <f t="shared" si="21"/>
        <v>Оксана Александровна Сазонова</v>
      </c>
      <c r="M144" t="str">
        <f t="shared" si="22"/>
        <v>ИОФ</v>
      </c>
      <c r="N144" t="str">
        <f t="shared" si="23"/>
        <v>Оксана Александровна Сазонова</v>
      </c>
    </row>
    <row r="145" spans="1:14" x14ac:dyDescent="0.2">
      <c r="A145">
        <v>37</v>
      </c>
      <c r="B145" t="s">
        <v>587</v>
      </c>
      <c r="C145" t="s">
        <v>1045</v>
      </c>
      <c r="D145" t="s">
        <v>143</v>
      </c>
      <c r="E145" s="27">
        <v>44728</v>
      </c>
      <c r="F145" t="str">
        <f t="shared" si="16"/>
        <v>+380</v>
      </c>
      <c r="G145" t="str">
        <f>_xlfn.XLOOKUP(F145,'коды стран'!$B$2:$B$7,'коды стран'!$A$2:$A$7,"не найдено",FALSE)</f>
        <v>Украина</v>
      </c>
      <c r="H145" t="str">
        <f t="shared" si="17"/>
        <v>Нина</v>
      </c>
      <c r="I145" t="str">
        <f t="shared" si="18"/>
        <v>Семеновна</v>
      </c>
      <c r="J145" t="str">
        <f t="shared" si="19"/>
        <v>Кулакова</v>
      </c>
      <c r="K145" t="str">
        <f t="shared" si="20"/>
        <v>ФИО</v>
      </c>
      <c r="L145" t="str">
        <f t="shared" si="21"/>
        <v>Семеновна Кулакова Нина</v>
      </c>
      <c r="M145" t="str">
        <f t="shared" si="22"/>
        <v>ИОФ</v>
      </c>
      <c r="N145" t="str">
        <f t="shared" si="23"/>
        <v>Нина Семеновна Кулакова</v>
      </c>
    </row>
    <row r="146" spans="1:14" x14ac:dyDescent="0.2">
      <c r="A146">
        <v>366</v>
      </c>
      <c r="B146" t="s">
        <v>586</v>
      </c>
      <c r="C146" t="s">
        <v>585</v>
      </c>
      <c r="D146" t="s">
        <v>140</v>
      </c>
      <c r="E146" s="27">
        <v>44827</v>
      </c>
      <c r="F146" t="str">
        <f t="shared" si="16"/>
        <v>+998</v>
      </c>
      <c r="G146" t="str">
        <f>_xlfn.XLOOKUP(F146,'коды стран'!$B$2:$B$7,'коды стран'!$A$2:$A$7,"не найдено",FALSE)</f>
        <v>Узбекистан</v>
      </c>
      <c r="H146" t="str">
        <f t="shared" si="17"/>
        <v>Анна</v>
      </c>
      <c r="I146" t="str">
        <f t="shared" si="18"/>
        <v>Альбертовна</v>
      </c>
      <c r="J146" t="str">
        <f t="shared" si="19"/>
        <v>Никифорова</v>
      </c>
      <c r="K146" t="str">
        <f t="shared" si="20"/>
        <v>ИОФ</v>
      </c>
      <c r="L146" t="str">
        <f t="shared" si="21"/>
        <v>Анна Альбертовна Никифорова</v>
      </c>
      <c r="M146" t="str">
        <f t="shared" si="22"/>
        <v>ИОФ</v>
      </c>
      <c r="N146" t="str">
        <f t="shared" si="23"/>
        <v>Анна Альбертовна Никифорова</v>
      </c>
    </row>
    <row r="147" spans="1:14" x14ac:dyDescent="0.2">
      <c r="A147">
        <v>434</v>
      </c>
      <c r="B147" t="s">
        <v>584</v>
      </c>
      <c r="C147" t="s">
        <v>583</v>
      </c>
      <c r="D147" t="s">
        <v>140</v>
      </c>
      <c r="E147" s="27">
        <v>44730</v>
      </c>
      <c r="F147" t="str">
        <f t="shared" si="16"/>
        <v>+380</v>
      </c>
      <c r="G147" t="str">
        <f>_xlfn.XLOOKUP(F147,'коды стран'!$B$2:$B$7,'коды стран'!$A$2:$A$7,"не найдено",FALSE)</f>
        <v>Украина</v>
      </c>
      <c r="H147" t="str">
        <f t="shared" si="17"/>
        <v>Христофор</v>
      </c>
      <c r="I147" t="str">
        <f t="shared" si="18"/>
        <v>Авдеевич</v>
      </c>
      <c r="J147" t="str">
        <f t="shared" si="19"/>
        <v>Щукин</v>
      </c>
      <c r="K147" t="str">
        <f t="shared" si="20"/>
        <v>ИОФ</v>
      </c>
      <c r="L147" t="str">
        <f t="shared" si="21"/>
        <v>Христофор Авдеевич Щукин</v>
      </c>
      <c r="M147" t="str">
        <f t="shared" si="22"/>
        <v>ИОФ</v>
      </c>
      <c r="N147" t="str">
        <f t="shared" si="23"/>
        <v>Христофор Авдеевич Щукин</v>
      </c>
    </row>
    <row r="148" spans="1:14" x14ac:dyDescent="0.2">
      <c r="A148">
        <v>172</v>
      </c>
      <c r="B148" t="s">
        <v>582</v>
      </c>
      <c r="C148" t="s">
        <v>1046</v>
      </c>
      <c r="D148" t="s">
        <v>140</v>
      </c>
      <c r="E148" s="27">
        <v>44737</v>
      </c>
      <c r="F148" t="str">
        <f t="shared" si="16"/>
        <v>+7</v>
      </c>
      <c r="G148" t="str">
        <f>_xlfn.XLOOKUP(F148,'коды стран'!$B$2:$B$7,'коды стран'!$A$2:$A$7,"не найдено",FALSE)</f>
        <v>Россия</v>
      </c>
      <c r="H148" t="str">
        <f t="shared" si="17"/>
        <v>Лев</v>
      </c>
      <c r="I148" t="str">
        <f t="shared" si="18"/>
        <v>Тимурович</v>
      </c>
      <c r="J148" t="str">
        <f t="shared" si="19"/>
        <v>Русаков</v>
      </c>
      <c r="K148" t="str">
        <f t="shared" si="20"/>
        <v>ФИО</v>
      </c>
      <c r="L148" t="str">
        <f t="shared" si="21"/>
        <v>Тимурович Русаков Лев</v>
      </c>
      <c r="M148" t="str">
        <f t="shared" si="22"/>
        <v>ИОФ</v>
      </c>
      <c r="N148" t="str">
        <f t="shared" si="23"/>
        <v>Лев Тимурович Русаков</v>
      </c>
    </row>
    <row r="149" spans="1:14" x14ac:dyDescent="0.2">
      <c r="A149">
        <v>52</v>
      </c>
      <c r="B149" t="s">
        <v>581</v>
      </c>
      <c r="C149" t="s">
        <v>580</v>
      </c>
      <c r="D149" t="s">
        <v>143</v>
      </c>
      <c r="E149" s="27">
        <v>44917</v>
      </c>
      <c r="F149" t="str">
        <f t="shared" si="16"/>
        <v>+7</v>
      </c>
      <c r="G149" t="str">
        <f>_xlfn.XLOOKUP(F149,'коды стран'!$B$2:$B$7,'коды стран'!$A$2:$A$7,"не найдено",FALSE)</f>
        <v>Россия</v>
      </c>
      <c r="H149" t="str">
        <f t="shared" si="17"/>
        <v>Глафира</v>
      </c>
      <c r="I149" t="str">
        <f t="shared" si="18"/>
        <v>Николаевна</v>
      </c>
      <c r="J149" t="str">
        <f t="shared" si="19"/>
        <v>Мельникова</v>
      </c>
      <c r="K149" t="str">
        <f t="shared" si="20"/>
        <v>ИОФ</v>
      </c>
      <c r="L149" t="str">
        <f t="shared" si="21"/>
        <v>Глафира Николаевна Мельникова</v>
      </c>
      <c r="M149" t="str">
        <f t="shared" si="22"/>
        <v>ИОФ</v>
      </c>
      <c r="N149" t="str">
        <f t="shared" si="23"/>
        <v>Глафира Николаевна Мельникова</v>
      </c>
    </row>
    <row r="150" spans="1:14" x14ac:dyDescent="0.2">
      <c r="A150">
        <v>395</v>
      </c>
      <c r="B150" t="s">
        <v>579</v>
      </c>
      <c r="C150" t="s">
        <v>1047</v>
      </c>
      <c r="D150" t="s">
        <v>140</v>
      </c>
      <c r="E150" s="27">
        <v>44890</v>
      </c>
      <c r="F150" t="str">
        <f t="shared" si="16"/>
        <v>+998</v>
      </c>
      <c r="G150" t="str">
        <f>_xlfn.XLOOKUP(F150,'коды стран'!$B$2:$B$7,'коды стран'!$A$2:$A$7,"не найдено",FALSE)</f>
        <v>Узбекистан</v>
      </c>
      <c r="H150" t="str">
        <f t="shared" si="17"/>
        <v>Мина</v>
      </c>
      <c r="I150" t="str">
        <f t="shared" si="18"/>
        <v>Гавриилович</v>
      </c>
      <c r="J150" t="str">
        <f t="shared" si="19"/>
        <v>Якушев</v>
      </c>
      <c r="K150" t="str">
        <f t="shared" si="20"/>
        <v>ФИО</v>
      </c>
      <c r="L150" t="str">
        <f t="shared" si="21"/>
        <v>Гавриилович Якушев Мина</v>
      </c>
      <c r="M150" t="str">
        <f t="shared" si="22"/>
        <v>ИОФ</v>
      </c>
      <c r="N150" t="str">
        <f t="shared" si="23"/>
        <v>Мина Гавриилович Якушев</v>
      </c>
    </row>
    <row r="151" spans="1:14" x14ac:dyDescent="0.2">
      <c r="A151">
        <v>46</v>
      </c>
      <c r="B151" t="s">
        <v>578</v>
      </c>
      <c r="C151" t="s">
        <v>577</v>
      </c>
      <c r="D151" t="s">
        <v>143</v>
      </c>
      <c r="E151" s="27">
        <v>44636</v>
      </c>
      <c r="F151" t="str">
        <f t="shared" si="16"/>
        <v>+992</v>
      </c>
      <c r="G151" t="str">
        <f>_xlfn.XLOOKUP(F151,'коды стран'!$B$2:$B$7,'коды стран'!$A$2:$A$7,"не найдено",FALSE)</f>
        <v>Таджикистан</v>
      </c>
      <c r="H151" t="str">
        <f t="shared" si="17"/>
        <v>тов.</v>
      </c>
      <c r="I151" t="str">
        <f t="shared" si="18"/>
        <v>Степанова</v>
      </c>
      <c r="J151" t="str">
        <f t="shared" si="19"/>
        <v>Синклитикия Александровна</v>
      </c>
      <c r="K151" t="str">
        <f t="shared" si="20"/>
        <v>ИОФ</v>
      </c>
      <c r="L151" t="str">
        <f t="shared" si="21"/>
        <v>тов. Степанова Синклитикия Александровна</v>
      </c>
      <c r="M151" t="str">
        <f t="shared" si="22"/>
        <v>ИОФ</v>
      </c>
      <c r="N151" t="str">
        <f t="shared" si="23"/>
        <v>тов. Степанова Синклитикия Александровна</v>
      </c>
    </row>
    <row r="152" spans="1:14" x14ac:dyDescent="0.2">
      <c r="A152">
        <v>361</v>
      </c>
      <c r="B152" t="s">
        <v>576</v>
      </c>
      <c r="C152" t="s">
        <v>1048</v>
      </c>
      <c r="D152" t="s">
        <v>143</v>
      </c>
      <c r="E152" s="27">
        <v>44831</v>
      </c>
      <c r="F152" t="str">
        <f t="shared" si="16"/>
        <v>+998</v>
      </c>
      <c r="G152" t="str">
        <f>_xlfn.XLOOKUP(F152,'коды стран'!$B$2:$B$7,'коды стран'!$A$2:$A$7,"не найдено",FALSE)</f>
        <v>Узбекистан</v>
      </c>
      <c r="H152" t="str">
        <f t="shared" si="17"/>
        <v>Жанна</v>
      </c>
      <c r="I152" t="str">
        <f t="shared" si="18"/>
        <v>Вадимовна</v>
      </c>
      <c r="J152" t="str">
        <f t="shared" si="19"/>
        <v>Федорова</v>
      </c>
      <c r="K152" t="str">
        <f t="shared" si="20"/>
        <v>ИОФ</v>
      </c>
      <c r="L152" t="str">
        <f t="shared" si="21"/>
        <v>Жанна Вадимовна Федорова</v>
      </c>
      <c r="M152" t="str">
        <f t="shared" si="22"/>
        <v>ИОФ</v>
      </c>
      <c r="N152" t="str">
        <f t="shared" si="23"/>
        <v>Жанна Вадимовна Федорова</v>
      </c>
    </row>
    <row r="153" spans="1:14" x14ac:dyDescent="0.2">
      <c r="A153">
        <v>358</v>
      </c>
      <c r="B153" t="s">
        <v>575</v>
      </c>
      <c r="C153" t="s">
        <v>574</v>
      </c>
      <c r="D153" t="s">
        <v>143</v>
      </c>
      <c r="E153" s="27">
        <v>44771</v>
      </c>
      <c r="F153" t="str">
        <f t="shared" si="16"/>
        <v>+380</v>
      </c>
      <c r="G153" t="str">
        <f>_xlfn.XLOOKUP(F153,'коды стран'!$B$2:$B$7,'коды стран'!$A$2:$A$7,"не найдено",FALSE)</f>
        <v>Украина</v>
      </c>
      <c r="H153" t="str">
        <f t="shared" si="17"/>
        <v>Евфросиния</v>
      </c>
      <c r="I153" t="str">
        <f t="shared" si="18"/>
        <v>Петровна</v>
      </c>
      <c r="J153" t="str">
        <f t="shared" si="19"/>
        <v>Чернова</v>
      </c>
      <c r="K153" t="str">
        <f t="shared" si="20"/>
        <v>ИОФ</v>
      </c>
      <c r="L153" t="str">
        <f t="shared" si="21"/>
        <v>Евфросиния Петровна Чернова</v>
      </c>
      <c r="M153" t="str">
        <f t="shared" si="22"/>
        <v>ИОФ</v>
      </c>
      <c r="N153" t="str">
        <f t="shared" si="23"/>
        <v>Евфросиния Петровна Чернова</v>
      </c>
    </row>
    <row r="154" spans="1:14" x14ac:dyDescent="0.2">
      <c r="A154">
        <v>44</v>
      </c>
      <c r="B154" t="s">
        <v>573</v>
      </c>
      <c r="C154" t="s">
        <v>572</v>
      </c>
      <c r="D154" t="s">
        <v>140</v>
      </c>
      <c r="E154" s="27">
        <v>44701</v>
      </c>
      <c r="F154" t="str">
        <f t="shared" si="16"/>
        <v>+375</v>
      </c>
      <c r="G154" t="str">
        <f>_xlfn.XLOOKUP(F154,'коды стран'!$B$2:$B$7,'коды стран'!$A$2:$A$7,"не найдено",FALSE)</f>
        <v>Беларусь</v>
      </c>
      <c r="H154" t="str">
        <f t="shared" si="17"/>
        <v>Кир</v>
      </c>
      <c r="I154" t="str">
        <f t="shared" si="18"/>
        <v>Васильевич</v>
      </c>
      <c r="J154" t="str">
        <f t="shared" si="19"/>
        <v>Горбунов</v>
      </c>
      <c r="K154" t="str">
        <f t="shared" si="20"/>
        <v>ИОФ</v>
      </c>
      <c r="L154" t="str">
        <f t="shared" si="21"/>
        <v>Кир Васильевич Горбунов</v>
      </c>
      <c r="M154" t="str">
        <f t="shared" si="22"/>
        <v>ИОФ</v>
      </c>
      <c r="N154" t="str">
        <f t="shared" si="23"/>
        <v>Кир Васильевич Горбунов</v>
      </c>
    </row>
    <row r="155" spans="1:14" x14ac:dyDescent="0.2">
      <c r="A155">
        <v>416</v>
      </c>
      <c r="B155" t="s">
        <v>571</v>
      </c>
      <c r="C155" t="s">
        <v>1049</v>
      </c>
      <c r="D155" t="s">
        <v>140</v>
      </c>
      <c r="E155" s="27">
        <v>44703</v>
      </c>
      <c r="F155" t="str">
        <f t="shared" si="16"/>
        <v>+992</v>
      </c>
      <c r="G155" t="str">
        <f>_xlfn.XLOOKUP(F155,'коды стран'!$B$2:$B$7,'коды стран'!$A$2:$A$7,"не найдено",FALSE)</f>
        <v>Таджикистан</v>
      </c>
      <c r="H155" t="str">
        <f t="shared" si="17"/>
        <v>Гостомысл</v>
      </c>
      <c r="I155" t="str">
        <f t="shared" si="18"/>
        <v>Игоревич</v>
      </c>
      <c r="J155" t="str">
        <f t="shared" si="19"/>
        <v>Зуев</v>
      </c>
      <c r="K155" t="str">
        <f t="shared" si="20"/>
        <v>ИОФ</v>
      </c>
      <c r="L155" t="str">
        <f t="shared" si="21"/>
        <v>Гостомысл Игоревич Зуев</v>
      </c>
      <c r="M155" t="str">
        <f t="shared" si="22"/>
        <v>ИОФ</v>
      </c>
      <c r="N155" t="str">
        <f t="shared" si="23"/>
        <v>Гостомысл Игоревич Зуев</v>
      </c>
    </row>
    <row r="156" spans="1:14" x14ac:dyDescent="0.2">
      <c r="A156">
        <v>74</v>
      </c>
      <c r="B156" t="s">
        <v>570</v>
      </c>
      <c r="C156" t="s">
        <v>569</v>
      </c>
      <c r="D156" t="s">
        <v>140</v>
      </c>
      <c r="E156" s="27">
        <v>44857</v>
      </c>
      <c r="F156" t="str">
        <f t="shared" si="16"/>
        <v>+7</v>
      </c>
      <c r="G156" t="str">
        <f>_xlfn.XLOOKUP(F156,'коды стран'!$B$2:$B$7,'коды стран'!$A$2:$A$7,"не найдено",FALSE)</f>
        <v>Россия</v>
      </c>
      <c r="H156" t="str">
        <f t="shared" si="17"/>
        <v>Любовь</v>
      </c>
      <c r="I156" t="str">
        <f t="shared" si="18"/>
        <v>Романовна</v>
      </c>
      <c r="J156" t="str">
        <f t="shared" si="19"/>
        <v>Данилова</v>
      </c>
      <c r="K156" t="str">
        <f t="shared" si="20"/>
        <v>ИОФ</v>
      </c>
      <c r="L156" t="str">
        <f t="shared" si="21"/>
        <v>Любовь Романовна Данилова</v>
      </c>
      <c r="M156" t="str">
        <f t="shared" si="22"/>
        <v>ИОФ</v>
      </c>
      <c r="N156" t="str">
        <f t="shared" si="23"/>
        <v>Любовь Романовна Данилова</v>
      </c>
    </row>
    <row r="157" spans="1:14" x14ac:dyDescent="0.2">
      <c r="A157">
        <v>180</v>
      </c>
      <c r="B157" t="s">
        <v>568</v>
      </c>
      <c r="C157" t="s">
        <v>1050</v>
      </c>
      <c r="D157" t="s">
        <v>140</v>
      </c>
      <c r="E157" s="27">
        <v>44616</v>
      </c>
      <c r="F157" t="str">
        <f t="shared" si="16"/>
        <v>+375</v>
      </c>
      <c r="G157" t="str">
        <f>_xlfn.XLOOKUP(F157,'коды стран'!$B$2:$B$7,'коды стран'!$A$2:$A$7,"не найдено",FALSE)</f>
        <v>Беларусь</v>
      </c>
      <c r="H157" t="str">
        <f t="shared" si="17"/>
        <v>Лев</v>
      </c>
      <c r="I157" t="str">
        <f t="shared" si="18"/>
        <v>Феодосьевич</v>
      </c>
      <c r="J157" t="str">
        <f t="shared" si="19"/>
        <v>Калинин</v>
      </c>
      <c r="K157" t="str">
        <f t="shared" si="20"/>
        <v>ФИО</v>
      </c>
      <c r="L157" t="str">
        <f t="shared" si="21"/>
        <v>Феодосьевич Калинин Лев</v>
      </c>
      <c r="M157" t="str">
        <f t="shared" si="22"/>
        <v>ИОФ</v>
      </c>
      <c r="N157" t="str">
        <f t="shared" si="23"/>
        <v>Лев Феодосьевич Калинин</v>
      </c>
    </row>
    <row r="158" spans="1:14" x14ac:dyDescent="0.2">
      <c r="A158">
        <v>159</v>
      </c>
      <c r="B158" t="s">
        <v>567</v>
      </c>
      <c r="C158" t="s">
        <v>566</v>
      </c>
      <c r="D158" t="s">
        <v>140</v>
      </c>
      <c r="E158" s="27">
        <v>44686</v>
      </c>
      <c r="F158" t="str">
        <f t="shared" si="16"/>
        <v>+998</v>
      </c>
      <c r="G158" t="str">
        <f>_xlfn.XLOOKUP(F158,'коды стран'!$B$2:$B$7,'коды стран'!$A$2:$A$7,"не найдено",FALSE)</f>
        <v>Узбекистан</v>
      </c>
      <c r="H158" t="str">
        <f t="shared" si="17"/>
        <v>Марк</v>
      </c>
      <c r="I158" t="str">
        <f t="shared" si="18"/>
        <v>Яковлевич</v>
      </c>
      <c r="J158" t="str">
        <f t="shared" si="19"/>
        <v>Корнилов</v>
      </c>
      <c r="K158" t="str">
        <f t="shared" si="20"/>
        <v>ИОФ</v>
      </c>
      <c r="L158" t="str">
        <f t="shared" si="21"/>
        <v>Марк Яковлевич Корнилов</v>
      </c>
      <c r="M158" t="str">
        <f t="shared" si="22"/>
        <v>ИОФ</v>
      </c>
      <c r="N158" t="str">
        <f t="shared" si="23"/>
        <v>Марк Яковлевич Корнилов</v>
      </c>
    </row>
    <row r="159" spans="1:14" x14ac:dyDescent="0.2">
      <c r="A159">
        <v>106</v>
      </c>
      <c r="B159" t="s">
        <v>565</v>
      </c>
      <c r="C159" t="s">
        <v>564</v>
      </c>
      <c r="D159" t="s">
        <v>143</v>
      </c>
      <c r="E159" s="27">
        <v>44858</v>
      </c>
      <c r="F159" t="str">
        <f t="shared" si="16"/>
        <v>+380</v>
      </c>
      <c r="G159" t="str">
        <f>_xlfn.XLOOKUP(F159,'коды стран'!$B$2:$B$7,'коды стран'!$A$2:$A$7,"не найдено",FALSE)</f>
        <v>Украина</v>
      </c>
      <c r="H159" t="str">
        <f t="shared" si="17"/>
        <v>Таисия</v>
      </c>
      <c r="I159" t="str">
        <f t="shared" si="18"/>
        <v>Богдановна</v>
      </c>
      <c r="J159" t="str">
        <f t="shared" si="19"/>
        <v>Якушева</v>
      </c>
      <c r="K159" t="str">
        <f t="shared" si="20"/>
        <v>ИОФ</v>
      </c>
      <c r="L159" t="str">
        <f t="shared" si="21"/>
        <v>Таисия Богдановна Якушева</v>
      </c>
      <c r="M159" t="str">
        <f t="shared" si="22"/>
        <v>ИОФ</v>
      </c>
      <c r="N159" t="str">
        <f t="shared" si="23"/>
        <v>Таисия Богдановна Якушева</v>
      </c>
    </row>
    <row r="160" spans="1:14" x14ac:dyDescent="0.2">
      <c r="A160">
        <v>65</v>
      </c>
      <c r="B160" t="s">
        <v>563</v>
      </c>
      <c r="C160" t="s">
        <v>1051</v>
      </c>
      <c r="D160" t="s">
        <v>140</v>
      </c>
      <c r="E160" s="27">
        <v>44623</v>
      </c>
      <c r="F160" t="str">
        <f t="shared" si="16"/>
        <v>+380</v>
      </c>
      <c r="G160" t="str">
        <f>_xlfn.XLOOKUP(F160,'коды стран'!$B$2:$B$7,'коды стран'!$A$2:$A$7,"не найдено",FALSE)</f>
        <v>Украина</v>
      </c>
      <c r="H160" t="str">
        <f t="shared" si="17"/>
        <v>Жанна</v>
      </c>
      <c r="I160" t="str">
        <f t="shared" si="18"/>
        <v>Семеновна</v>
      </c>
      <c r="J160" t="str">
        <f t="shared" si="19"/>
        <v>Самойлова</v>
      </c>
      <c r="K160" t="str">
        <f t="shared" si="20"/>
        <v>ИОФ</v>
      </c>
      <c r="L160" t="str">
        <f t="shared" si="21"/>
        <v>Жанна Семеновна Самойлова</v>
      </c>
      <c r="M160" t="str">
        <f t="shared" si="22"/>
        <v>ИОФ</v>
      </c>
      <c r="N160" t="str">
        <f t="shared" si="23"/>
        <v>Жанна Семеновна Самойлова</v>
      </c>
    </row>
    <row r="161" spans="1:14" x14ac:dyDescent="0.2">
      <c r="A161">
        <v>457</v>
      </c>
      <c r="B161" t="s">
        <v>562</v>
      </c>
      <c r="C161" t="s">
        <v>561</v>
      </c>
      <c r="D161" t="s">
        <v>140</v>
      </c>
      <c r="E161" s="27">
        <v>44595</v>
      </c>
      <c r="F161" t="str">
        <f t="shared" si="16"/>
        <v>+992</v>
      </c>
      <c r="G161" t="str">
        <f>_xlfn.XLOOKUP(F161,'коды стран'!$B$2:$B$7,'коды стран'!$A$2:$A$7,"не найдено",FALSE)</f>
        <v>Таджикистан</v>
      </c>
      <c r="H161" t="str">
        <f t="shared" si="17"/>
        <v>Валерия</v>
      </c>
      <c r="I161" t="str">
        <f t="shared" si="18"/>
        <v>Владимировна</v>
      </c>
      <c r="J161" t="str">
        <f t="shared" si="19"/>
        <v>Медведева</v>
      </c>
      <c r="K161" t="str">
        <f t="shared" si="20"/>
        <v>ИОФ</v>
      </c>
      <c r="L161" t="str">
        <f t="shared" si="21"/>
        <v>Валерия Владимировна Медведева</v>
      </c>
      <c r="M161" t="str">
        <f t="shared" si="22"/>
        <v>ИОФ</v>
      </c>
      <c r="N161" t="str">
        <f t="shared" si="23"/>
        <v>Валерия Владимировна Медведева</v>
      </c>
    </row>
    <row r="162" spans="1:14" x14ac:dyDescent="0.2">
      <c r="A162">
        <v>255</v>
      </c>
      <c r="B162" t="s">
        <v>560</v>
      </c>
      <c r="C162" t="s">
        <v>559</v>
      </c>
      <c r="D162" t="s">
        <v>143</v>
      </c>
      <c r="E162" s="27">
        <v>44793</v>
      </c>
      <c r="F162" t="str">
        <f t="shared" si="16"/>
        <v>+380</v>
      </c>
      <c r="G162" t="str">
        <f>_xlfn.XLOOKUP(F162,'коды стран'!$B$2:$B$7,'коды стран'!$A$2:$A$7,"не найдено",FALSE)</f>
        <v>Украина</v>
      </c>
      <c r="H162" t="str">
        <f t="shared" si="17"/>
        <v>Филимон</v>
      </c>
      <c r="I162" t="str">
        <f t="shared" si="18"/>
        <v>Ефимьевич</v>
      </c>
      <c r="J162" t="str">
        <f t="shared" si="19"/>
        <v>Беляков</v>
      </c>
      <c r="K162" t="str">
        <f t="shared" si="20"/>
        <v>ИОФ</v>
      </c>
      <c r="L162" t="str">
        <f t="shared" si="21"/>
        <v>Филимон Ефимьевич Беляков</v>
      </c>
      <c r="M162" t="str">
        <f t="shared" si="22"/>
        <v>ИОФ</v>
      </c>
      <c r="N162" t="str">
        <f t="shared" si="23"/>
        <v>Филимон Ефимьевич Беляков</v>
      </c>
    </row>
    <row r="163" spans="1:14" x14ac:dyDescent="0.2">
      <c r="A163">
        <v>436</v>
      </c>
      <c r="B163" t="s">
        <v>558</v>
      </c>
      <c r="C163" t="s">
        <v>1052</v>
      </c>
      <c r="D163" t="s">
        <v>140</v>
      </c>
      <c r="E163" s="27">
        <v>44683</v>
      </c>
      <c r="F163" t="str">
        <f t="shared" si="16"/>
        <v>+7</v>
      </c>
      <c r="G163" t="str">
        <f>_xlfn.XLOOKUP(F163,'коды стран'!$B$2:$B$7,'коды стран'!$A$2:$A$7,"не найдено",FALSE)</f>
        <v>Россия</v>
      </c>
      <c r="H163" t="str">
        <f t="shared" si="17"/>
        <v>Аверкий</v>
      </c>
      <c r="I163" t="str">
        <f t="shared" si="18"/>
        <v>Зиновьевич</v>
      </c>
      <c r="J163" t="str">
        <f t="shared" si="19"/>
        <v>Миронов</v>
      </c>
      <c r="K163" t="str">
        <f t="shared" si="20"/>
        <v>ИОФ</v>
      </c>
      <c r="L163" t="str">
        <f t="shared" si="21"/>
        <v>Аверкий Зиновьевич Миронов</v>
      </c>
      <c r="M163" t="str">
        <f t="shared" si="22"/>
        <v>ИОФ</v>
      </c>
      <c r="N163" t="str">
        <f t="shared" si="23"/>
        <v>Аверкий Зиновьевич Миронов</v>
      </c>
    </row>
    <row r="164" spans="1:14" x14ac:dyDescent="0.2">
      <c r="A164">
        <v>175</v>
      </c>
      <c r="B164" t="s">
        <v>557</v>
      </c>
      <c r="C164" t="s">
        <v>556</v>
      </c>
      <c r="D164" t="s">
        <v>140</v>
      </c>
      <c r="E164" s="27">
        <v>44565</v>
      </c>
      <c r="F164" t="str">
        <f t="shared" si="16"/>
        <v>+7</v>
      </c>
      <c r="G164" t="str">
        <f>_xlfn.XLOOKUP(F164,'коды стран'!$B$2:$B$7,'коды стран'!$A$2:$A$7,"не найдено",FALSE)</f>
        <v>Россия</v>
      </c>
      <c r="H164" t="str">
        <f t="shared" si="17"/>
        <v>Валерия</v>
      </c>
      <c r="I164" t="str">
        <f t="shared" si="18"/>
        <v>Семеновна</v>
      </c>
      <c r="J164" t="str">
        <f t="shared" si="19"/>
        <v>Потапова</v>
      </c>
      <c r="K164" t="str">
        <f t="shared" si="20"/>
        <v>ИОФ</v>
      </c>
      <c r="L164" t="str">
        <f t="shared" si="21"/>
        <v>Валерия Семеновна Потапова</v>
      </c>
      <c r="M164" t="str">
        <f t="shared" si="22"/>
        <v>ИОФ</v>
      </c>
      <c r="N164" t="str">
        <f t="shared" si="23"/>
        <v>Валерия Семеновна Потапова</v>
      </c>
    </row>
    <row r="165" spans="1:14" x14ac:dyDescent="0.2">
      <c r="A165">
        <v>274</v>
      </c>
      <c r="B165" t="s">
        <v>555</v>
      </c>
      <c r="C165" t="s">
        <v>1053</v>
      </c>
      <c r="D165" t="s">
        <v>143</v>
      </c>
      <c r="E165" s="27">
        <v>44607</v>
      </c>
      <c r="F165" t="str">
        <f t="shared" si="16"/>
        <v>+7</v>
      </c>
      <c r="G165" t="str">
        <f>_xlfn.XLOOKUP(F165,'коды стран'!$B$2:$B$7,'коды стран'!$A$2:$A$7,"не найдено",FALSE)</f>
        <v>Россия</v>
      </c>
      <c r="H165" t="str">
        <f t="shared" si="17"/>
        <v>Феврония</v>
      </c>
      <c r="I165" t="str">
        <f t="shared" si="18"/>
        <v>Геннадьевна</v>
      </c>
      <c r="J165" t="str">
        <f t="shared" si="19"/>
        <v>Сорокина</v>
      </c>
      <c r="K165" t="str">
        <f t="shared" si="20"/>
        <v>ИОФ</v>
      </c>
      <c r="L165" t="str">
        <f t="shared" si="21"/>
        <v>Феврония Геннадьевна Сорокина</v>
      </c>
      <c r="M165" t="str">
        <f t="shared" si="22"/>
        <v>ИОФ</v>
      </c>
      <c r="N165" t="str">
        <f t="shared" si="23"/>
        <v>Феврония Геннадьевна Сорокина</v>
      </c>
    </row>
    <row r="166" spans="1:14" x14ac:dyDescent="0.2">
      <c r="A166">
        <v>59</v>
      </c>
      <c r="B166" t="s">
        <v>554</v>
      </c>
      <c r="C166" t="s">
        <v>553</v>
      </c>
      <c r="D166" t="s">
        <v>143</v>
      </c>
      <c r="E166" s="27">
        <v>44770</v>
      </c>
      <c r="F166" t="str">
        <f t="shared" si="16"/>
        <v>+7</v>
      </c>
      <c r="G166" t="str">
        <f>_xlfn.XLOOKUP(F166,'коды стран'!$B$2:$B$7,'коды стран'!$A$2:$A$7,"не найдено",FALSE)</f>
        <v>Россия</v>
      </c>
      <c r="H166" t="str">
        <f t="shared" si="17"/>
        <v>Любовь</v>
      </c>
      <c r="I166" t="str">
        <f t="shared" si="18"/>
        <v>Альбертовна</v>
      </c>
      <c r="J166" t="str">
        <f t="shared" si="19"/>
        <v>Одинцова</v>
      </c>
      <c r="K166" t="str">
        <f t="shared" si="20"/>
        <v>ИОФ</v>
      </c>
      <c r="L166" t="str">
        <f t="shared" si="21"/>
        <v>Любовь Альбертовна Одинцова</v>
      </c>
      <c r="M166" t="str">
        <f t="shared" si="22"/>
        <v>ИОФ</v>
      </c>
      <c r="N166" t="str">
        <f t="shared" si="23"/>
        <v>Любовь Альбертовна Одинцова</v>
      </c>
    </row>
    <row r="167" spans="1:14" x14ac:dyDescent="0.2">
      <c r="A167">
        <v>411</v>
      </c>
      <c r="B167" t="s">
        <v>552</v>
      </c>
      <c r="C167" t="s">
        <v>551</v>
      </c>
      <c r="D167" t="s">
        <v>140</v>
      </c>
      <c r="E167" s="27">
        <v>44673</v>
      </c>
      <c r="F167" t="str">
        <f t="shared" si="16"/>
        <v>+992</v>
      </c>
      <c r="G167" t="str">
        <f>_xlfn.XLOOKUP(F167,'коды стран'!$B$2:$B$7,'коды стран'!$A$2:$A$7,"не найдено",FALSE)</f>
        <v>Таджикистан</v>
      </c>
      <c r="H167" t="str">
        <f t="shared" si="17"/>
        <v>Спиридон</v>
      </c>
      <c r="I167" t="str">
        <f t="shared" si="18"/>
        <v>Владленович</v>
      </c>
      <c r="J167" t="str">
        <f t="shared" si="19"/>
        <v>Воронцов</v>
      </c>
      <c r="K167" t="str">
        <f t="shared" si="20"/>
        <v>ИОФ</v>
      </c>
      <c r="L167" t="str">
        <f t="shared" si="21"/>
        <v>Спиридон Владленович Воронцов</v>
      </c>
      <c r="M167" t="str">
        <f t="shared" si="22"/>
        <v>ИОФ</v>
      </c>
      <c r="N167" t="str">
        <f t="shared" si="23"/>
        <v>Спиридон Владленович Воронцов</v>
      </c>
    </row>
    <row r="168" spans="1:14" x14ac:dyDescent="0.2">
      <c r="A168">
        <v>259</v>
      </c>
      <c r="B168" t="s">
        <v>550</v>
      </c>
      <c r="C168" t="s">
        <v>549</v>
      </c>
      <c r="D168" t="s">
        <v>143</v>
      </c>
      <c r="E168" s="27">
        <v>44707</v>
      </c>
      <c r="F168" t="str">
        <f t="shared" si="16"/>
        <v>+375</v>
      </c>
      <c r="G168" t="str">
        <f>_xlfn.XLOOKUP(F168,'коды стран'!$B$2:$B$7,'коды стран'!$A$2:$A$7,"не найдено",FALSE)</f>
        <v>Беларусь</v>
      </c>
      <c r="H168" t="str">
        <f t="shared" si="17"/>
        <v>Алевтина</v>
      </c>
      <c r="I168" t="str">
        <f t="shared" si="18"/>
        <v>Михайловна</v>
      </c>
      <c r="J168" t="str">
        <f t="shared" si="19"/>
        <v>Зыкова</v>
      </c>
      <c r="K168" t="str">
        <f t="shared" si="20"/>
        <v>ФИО</v>
      </c>
      <c r="L168" t="str">
        <f t="shared" si="21"/>
        <v>Михайловна Зыкова Алевтина</v>
      </c>
      <c r="M168" t="str">
        <f t="shared" si="22"/>
        <v>ИОФ</v>
      </c>
      <c r="N168" t="str">
        <f t="shared" si="23"/>
        <v>Алевтина Михайловна Зыкова</v>
      </c>
    </row>
    <row r="169" spans="1:14" x14ac:dyDescent="0.2">
      <c r="A169">
        <v>337</v>
      </c>
      <c r="B169" t="s">
        <v>548</v>
      </c>
      <c r="C169" t="s">
        <v>1054</v>
      </c>
      <c r="D169" t="s">
        <v>143</v>
      </c>
      <c r="E169" s="27">
        <v>44875</v>
      </c>
      <c r="F169" t="str">
        <f t="shared" si="16"/>
        <v>+7</v>
      </c>
      <c r="G169" t="str">
        <f>_xlfn.XLOOKUP(F169,'коды стран'!$B$2:$B$7,'коды стран'!$A$2:$A$7,"не найдено",FALSE)</f>
        <v>Россия</v>
      </c>
      <c r="H169" t="str">
        <f t="shared" si="17"/>
        <v>Евпраксия</v>
      </c>
      <c r="I169" t="str">
        <f t="shared" si="18"/>
        <v>Ждановна</v>
      </c>
      <c r="J169" t="str">
        <f t="shared" si="19"/>
        <v>Максимова</v>
      </c>
      <c r="K169" t="str">
        <f t="shared" si="20"/>
        <v>ИОФ</v>
      </c>
      <c r="L169" t="str">
        <f t="shared" si="21"/>
        <v>Евпраксия Ждановна Максимова</v>
      </c>
      <c r="M169" t="str">
        <f t="shared" si="22"/>
        <v>ИОФ</v>
      </c>
      <c r="N169" t="str">
        <f t="shared" si="23"/>
        <v>Евпраксия Ждановна Максимова</v>
      </c>
    </row>
    <row r="170" spans="1:14" x14ac:dyDescent="0.2">
      <c r="A170">
        <v>354</v>
      </c>
      <c r="B170" t="s">
        <v>547</v>
      </c>
      <c r="C170" t="s">
        <v>546</v>
      </c>
      <c r="D170" t="s">
        <v>140</v>
      </c>
      <c r="E170" s="27">
        <v>44811</v>
      </c>
      <c r="F170" t="str">
        <f t="shared" si="16"/>
        <v>+998</v>
      </c>
      <c r="G170" t="str">
        <f>_xlfn.XLOOKUP(F170,'коды стран'!$B$2:$B$7,'коды стран'!$A$2:$A$7,"не найдено",FALSE)</f>
        <v>Узбекистан</v>
      </c>
      <c r="H170" t="str">
        <f t="shared" si="17"/>
        <v>Анжела</v>
      </c>
      <c r="I170" t="str">
        <f t="shared" si="18"/>
        <v>Ивановна</v>
      </c>
      <c r="J170" t="str">
        <f t="shared" si="19"/>
        <v>Григорьева</v>
      </c>
      <c r="K170" t="str">
        <f t="shared" si="20"/>
        <v>ИОФ</v>
      </c>
      <c r="L170" t="str">
        <f t="shared" si="21"/>
        <v>Анжела Ивановна Григорьева</v>
      </c>
      <c r="M170" t="str">
        <f t="shared" si="22"/>
        <v>ИОФ</v>
      </c>
      <c r="N170" t="str">
        <f t="shared" si="23"/>
        <v>Анжела Ивановна Григорьева</v>
      </c>
    </row>
    <row r="171" spans="1:14" x14ac:dyDescent="0.2">
      <c r="A171">
        <v>329</v>
      </c>
      <c r="B171" t="s">
        <v>545</v>
      </c>
      <c r="C171" t="s">
        <v>1055</v>
      </c>
      <c r="D171" t="s">
        <v>143</v>
      </c>
      <c r="E171" s="27">
        <v>44653</v>
      </c>
      <c r="F171" t="str">
        <f t="shared" si="16"/>
        <v>+375</v>
      </c>
      <c r="G171" t="str">
        <f>_xlfn.XLOOKUP(F171,'коды стран'!$B$2:$B$7,'коды стран'!$A$2:$A$7,"не найдено",FALSE)</f>
        <v>Беларусь</v>
      </c>
      <c r="H171" t="str">
        <f t="shared" si="17"/>
        <v>Агафья</v>
      </c>
      <c r="I171" t="str">
        <f t="shared" si="18"/>
        <v>Юрьевна</v>
      </c>
      <c r="J171" t="str">
        <f t="shared" si="19"/>
        <v>Маслова</v>
      </c>
      <c r="K171" t="str">
        <f t="shared" si="20"/>
        <v>ИОФ</v>
      </c>
      <c r="L171" t="str">
        <f t="shared" si="21"/>
        <v>Агафья Юрьевна Маслова</v>
      </c>
      <c r="M171" t="str">
        <f t="shared" si="22"/>
        <v>ИОФ</v>
      </c>
      <c r="N171" t="str">
        <f t="shared" si="23"/>
        <v>Агафья Юрьевна Маслова</v>
      </c>
    </row>
    <row r="172" spans="1:14" x14ac:dyDescent="0.2">
      <c r="A172">
        <v>186</v>
      </c>
      <c r="B172" t="s">
        <v>544</v>
      </c>
      <c r="C172" t="s">
        <v>543</v>
      </c>
      <c r="D172" t="s">
        <v>140</v>
      </c>
      <c r="E172" s="27">
        <v>44914</v>
      </c>
      <c r="F172" t="str">
        <f t="shared" si="16"/>
        <v>+375</v>
      </c>
      <c r="G172" t="str">
        <f>_xlfn.XLOOKUP(F172,'коды стран'!$B$2:$B$7,'коды стран'!$A$2:$A$7,"не найдено",FALSE)</f>
        <v>Беларусь</v>
      </c>
      <c r="H172" t="str">
        <f t="shared" si="17"/>
        <v>Флорентин</v>
      </c>
      <c r="I172" t="str">
        <f t="shared" si="18"/>
        <v>Демьянович</v>
      </c>
      <c r="J172" t="str">
        <f t="shared" si="19"/>
        <v>Родионов</v>
      </c>
      <c r="K172" t="str">
        <f t="shared" si="20"/>
        <v>ФИО</v>
      </c>
      <c r="L172" t="str">
        <f t="shared" si="21"/>
        <v>Демьянович Родионов Флорентин</v>
      </c>
      <c r="M172" t="str">
        <f t="shared" si="22"/>
        <v>ИОФ</v>
      </c>
      <c r="N172" t="str">
        <f t="shared" si="23"/>
        <v>Флорентин Демьянович Родионов</v>
      </c>
    </row>
    <row r="173" spans="1:14" x14ac:dyDescent="0.2">
      <c r="A173">
        <v>448</v>
      </c>
      <c r="B173" t="s">
        <v>542</v>
      </c>
      <c r="C173" t="s">
        <v>541</v>
      </c>
      <c r="D173" t="s">
        <v>140</v>
      </c>
      <c r="E173" s="27">
        <v>44770</v>
      </c>
      <c r="F173" t="str">
        <f t="shared" si="16"/>
        <v>+7</v>
      </c>
      <c r="G173" t="str">
        <f>_xlfn.XLOOKUP(F173,'коды стран'!$B$2:$B$7,'коды стран'!$A$2:$A$7,"не найдено",FALSE)</f>
        <v>Россия</v>
      </c>
      <c r="H173" t="str">
        <f t="shared" si="17"/>
        <v>Анжелика</v>
      </c>
      <c r="I173" t="str">
        <f t="shared" si="18"/>
        <v>Валериевна</v>
      </c>
      <c r="J173" t="str">
        <f t="shared" si="19"/>
        <v>Рожкова</v>
      </c>
      <c r="K173" t="str">
        <f t="shared" si="20"/>
        <v>ИОФ</v>
      </c>
      <c r="L173" t="str">
        <f t="shared" si="21"/>
        <v>Анжелика Валериевна Рожкова</v>
      </c>
      <c r="M173" t="str">
        <f t="shared" si="22"/>
        <v>ИОФ</v>
      </c>
      <c r="N173" t="str">
        <f t="shared" si="23"/>
        <v>Анжелика Валериевна Рожкова</v>
      </c>
    </row>
    <row r="174" spans="1:14" x14ac:dyDescent="0.2">
      <c r="A174">
        <v>377</v>
      </c>
      <c r="B174" t="s">
        <v>540</v>
      </c>
      <c r="C174" t="s">
        <v>539</v>
      </c>
      <c r="D174" t="s">
        <v>140</v>
      </c>
      <c r="E174" s="27">
        <v>44794</v>
      </c>
      <c r="F174" t="str">
        <f t="shared" si="16"/>
        <v>+998</v>
      </c>
      <c r="G174" t="str">
        <f>_xlfn.XLOOKUP(F174,'коды стран'!$B$2:$B$7,'коды стран'!$A$2:$A$7,"не найдено",FALSE)</f>
        <v>Узбекистан</v>
      </c>
      <c r="H174" t="str">
        <f t="shared" si="17"/>
        <v>Виктория</v>
      </c>
      <c r="I174" t="str">
        <f t="shared" si="18"/>
        <v>Наумовна</v>
      </c>
      <c r="J174" t="str">
        <f t="shared" si="19"/>
        <v>Никитина</v>
      </c>
      <c r="K174" t="str">
        <f t="shared" si="20"/>
        <v>ИОФ</v>
      </c>
      <c r="L174" t="str">
        <f t="shared" si="21"/>
        <v>Виктория Наумовна Никитина</v>
      </c>
      <c r="M174" t="str">
        <f t="shared" si="22"/>
        <v>ИОФ</v>
      </c>
      <c r="N174" t="str">
        <f t="shared" si="23"/>
        <v>Виктория Наумовна Никитина</v>
      </c>
    </row>
    <row r="175" spans="1:14" x14ac:dyDescent="0.2">
      <c r="A175">
        <v>316</v>
      </c>
      <c r="B175" t="s">
        <v>538</v>
      </c>
      <c r="C175" t="s">
        <v>1056</v>
      </c>
      <c r="D175" t="s">
        <v>143</v>
      </c>
      <c r="E175" s="27">
        <v>44787</v>
      </c>
      <c r="F175" t="str">
        <f t="shared" si="16"/>
        <v>+992</v>
      </c>
      <c r="G175" t="str">
        <f>_xlfn.XLOOKUP(F175,'коды стран'!$B$2:$B$7,'коды стран'!$A$2:$A$7,"не найдено",FALSE)</f>
        <v>Таджикистан</v>
      </c>
      <c r="H175" t="str">
        <f t="shared" si="17"/>
        <v>Полина</v>
      </c>
      <c r="I175" t="str">
        <f t="shared" si="18"/>
        <v>Евгеньевна</v>
      </c>
      <c r="J175" t="str">
        <f t="shared" si="19"/>
        <v>Брагина</v>
      </c>
      <c r="K175" t="str">
        <f t="shared" si="20"/>
        <v>ФИО</v>
      </c>
      <c r="L175" t="str">
        <f t="shared" si="21"/>
        <v>Евгеньевна Брагина Полина</v>
      </c>
      <c r="M175" t="str">
        <f t="shared" si="22"/>
        <v>ИОФ</v>
      </c>
      <c r="N175" t="str">
        <f t="shared" si="23"/>
        <v>Полина Евгеньевна Брагина</v>
      </c>
    </row>
    <row r="176" spans="1:14" x14ac:dyDescent="0.2">
      <c r="A176">
        <v>322</v>
      </c>
      <c r="B176" t="s">
        <v>537</v>
      </c>
      <c r="C176" t="s">
        <v>1057</v>
      </c>
      <c r="D176" t="s">
        <v>143</v>
      </c>
      <c r="E176" s="27">
        <v>44886</v>
      </c>
      <c r="F176" t="str">
        <f t="shared" si="16"/>
        <v>+380</v>
      </c>
      <c r="G176" t="str">
        <f>_xlfn.XLOOKUP(F176,'коды стран'!$B$2:$B$7,'коды стран'!$A$2:$A$7,"не найдено",FALSE)</f>
        <v>Украина</v>
      </c>
      <c r="H176" t="str">
        <f t="shared" si="17"/>
        <v>Алла</v>
      </c>
      <c r="I176" t="str">
        <f t="shared" si="18"/>
        <v>Эльдаровна</v>
      </c>
      <c r="J176" t="str">
        <f t="shared" si="19"/>
        <v>Суханова</v>
      </c>
      <c r="K176" t="str">
        <f t="shared" si="20"/>
        <v>ИОФ</v>
      </c>
      <c r="L176" t="str">
        <f t="shared" si="21"/>
        <v>Алла Эльдаровна Суханова</v>
      </c>
      <c r="M176" t="str">
        <f t="shared" si="22"/>
        <v>ИОФ</v>
      </c>
      <c r="N176" t="str">
        <f t="shared" si="23"/>
        <v>Алла Эльдаровна Суханова</v>
      </c>
    </row>
    <row r="177" spans="1:14" x14ac:dyDescent="0.2">
      <c r="A177">
        <v>62</v>
      </c>
      <c r="B177" t="s">
        <v>536</v>
      </c>
      <c r="C177" t="s">
        <v>535</v>
      </c>
      <c r="D177" t="s">
        <v>140</v>
      </c>
      <c r="E177" s="27">
        <v>44671</v>
      </c>
      <c r="F177" t="str">
        <f t="shared" si="16"/>
        <v>+7</v>
      </c>
      <c r="G177" t="str">
        <f>_xlfn.XLOOKUP(F177,'коды стран'!$B$2:$B$7,'коды стран'!$A$2:$A$7,"не найдено",FALSE)</f>
        <v>Россия</v>
      </c>
      <c r="H177" t="str">
        <f t="shared" si="17"/>
        <v>Юрий</v>
      </c>
      <c r="I177" t="str">
        <f t="shared" si="18"/>
        <v>Августович</v>
      </c>
      <c r="J177" t="str">
        <f t="shared" si="19"/>
        <v>Исаков</v>
      </c>
      <c r="K177" t="str">
        <f t="shared" si="20"/>
        <v>ИОФ</v>
      </c>
      <c r="L177" t="str">
        <f t="shared" si="21"/>
        <v>Юрий Августович Исаков</v>
      </c>
      <c r="M177" t="str">
        <f t="shared" si="22"/>
        <v>ИОФ</v>
      </c>
      <c r="N177" t="str">
        <f t="shared" si="23"/>
        <v>Юрий Августович Исаков</v>
      </c>
    </row>
    <row r="178" spans="1:14" x14ac:dyDescent="0.2">
      <c r="A178">
        <v>295</v>
      </c>
      <c r="B178" t="s">
        <v>534</v>
      </c>
      <c r="C178" t="s">
        <v>533</v>
      </c>
      <c r="D178" t="s">
        <v>140</v>
      </c>
      <c r="E178" s="27">
        <v>44588</v>
      </c>
      <c r="F178" t="str">
        <f t="shared" si="16"/>
        <v>+7</v>
      </c>
      <c r="G178" t="str">
        <f>_xlfn.XLOOKUP(F178,'коды стран'!$B$2:$B$7,'коды стран'!$A$2:$A$7,"не найдено",FALSE)</f>
        <v>Россия</v>
      </c>
      <c r="H178" t="str">
        <f t="shared" si="17"/>
        <v>Конон</v>
      </c>
      <c r="I178" t="str">
        <f t="shared" si="18"/>
        <v>Валентинович</v>
      </c>
      <c r="J178" t="str">
        <f t="shared" si="19"/>
        <v>Владимиров</v>
      </c>
      <c r="K178" t="str">
        <f t="shared" si="20"/>
        <v>ИОФ</v>
      </c>
      <c r="L178" t="str">
        <f t="shared" si="21"/>
        <v>Конон Валентинович Владимиров</v>
      </c>
      <c r="M178" t="str">
        <f t="shared" si="22"/>
        <v>ИОФ</v>
      </c>
      <c r="N178" t="str">
        <f t="shared" si="23"/>
        <v>Конон Валентинович Владимиров</v>
      </c>
    </row>
    <row r="179" spans="1:14" x14ac:dyDescent="0.2">
      <c r="A179">
        <v>235</v>
      </c>
      <c r="B179" t="s">
        <v>532</v>
      </c>
      <c r="C179" t="s">
        <v>531</v>
      </c>
      <c r="D179" t="s">
        <v>140</v>
      </c>
      <c r="E179" s="27">
        <v>44635</v>
      </c>
      <c r="F179" t="str">
        <f t="shared" si="16"/>
        <v>+998</v>
      </c>
      <c r="G179" t="str">
        <f>_xlfn.XLOOKUP(F179,'коды стран'!$B$2:$B$7,'коды стран'!$A$2:$A$7,"не найдено",FALSE)</f>
        <v>Узбекистан</v>
      </c>
      <c r="H179" t="str">
        <f t="shared" si="17"/>
        <v>Елисей</v>
      </c>
      <c r="I179" t="str">
        <f t="shared" si="18"/>
        <v>Игнатович</v>
      </c>
      <c r="J179" t="str">
        <f t="shared" si="19"/>
        <v>Лобанов</v>
      </c>
      <c r="K179" t="str">
        <f t="shared" si="20"/>
        <v>ИОФ</v>
      </c>
      <c r="L179" t="str">
        <f t="shared" si="21"/>
        <v>Елисей Игнатович Лобанов</v>
      </c>
      <c r="M179" t="str">
        <f t="shared" si="22"/>
        <v>ИОФ</v>
      </c>
      <c r="N179" t="str">
        <f t="shared" si="23"/>
        <v>Елисей Игнатович Лобанов</v>
      </c>
    </row>
    <row r="180" spans="1:14" x14ac:dyDescent="0.2">
      <c r="A180">
        <v>156</v>
      </c>
      <c r="B180" t="s">
        <v>530</v>
      </c>
      <c r="C180" t="s">
        <v>1058</v>
      </c>
      <c r="D180" t="s">
        <v>143</v>
      </c>
      <c r="E180" s="27">
        <v>44905</v>
      </c>
      <c r="F180" t="str">
        <f t="shared" si="16"/>
        <v>+380</v>
      </c>
      <c r="G180" t="str">
        <f>_xlfn.XLOOKUP(F180,'коды стран'!$B$2:$B$7,'коды стран'!$A$2:$A$7,"не найдено",FALSE)</f>
        <v>Украина</v>
      </c>
      <c r="H180" t="str">
        <f t="shared" si="17"/>
        <v>Симон</v>
      </c>
      <c r="I180" t="str">
        <f t="shared" si="18"/>
        <v>Иосипович</v>
      </c>
      <c r="J180" t="str">
        <f t="shared" si="19"/>
        <v>Белов</v>
      </c>
      <c r="K180" t="str">
        <f t="shared" si="20"/>
        <v>ИОФ</v>
      </c>
      <c r="L180" t="str">
        <f t="shared" si="21"/>
        <v>Симон Иосипович Белов</v>
      </c>
      <c r="M180" t="str">
        <f t="shared" si="22"/>
        <v>ИОФ</v>
      </c>
      <c r="N180" t="str">
        <f t="shared" si="23"/>
        <v>Симон Иосипович Белов</v>
      </c>
    </row>
    <row r="181" spans="1:14" x14ac:dyDescent="0.2">
      <c r="A181">
        <v>327</v>
      </c>
      <c r="B181" t="s">
        <v>529</v>
      </c>
      <c r="C181" t="s">
        <v>1059</v>
      </c>
      <c r="D181" t="s">
        <v>140</v>
      </c>
      <c r="E181" s="27">
        <v>44565</v>
      </c>
      <c r="F181" t="str">
        <f t="shared" si="16"/>
        <v>+992</v>
      </c>
      <c r="G181" t="str">
        <f>_xlfn.XLOOKUP(F181,'коды стран'!$B$2:$B$7,'коды стран'!$A$2:$A$7,"не найдено",FALSE)</f>
        <v>Таджикистан</v>
      </c>
      <c r="H181" t="str">
        <f t="shared" si="17"/>
        <v>Маргарита</v>
      </c>
      <c r="I181" t="str">
        <f t="shared" si="18"/>
        <v>Артемовна</v>
      </c>
      <c r="J181" t="str">
        <f t="shared" si="19"/>
        <v>Рожкова</v>
      </c>
      <c r="K181" t="str">
        <f t="shared" si="20"/>
        <v>ИОФ</v>
      </c>
      <c r="L181" t="str">
        <f t="shared" si="21"/>
        <v>Маргарита Артемовна Рожкова</v>
      </c>
      <c r="M181" t="str">
        <f t="shared" si="22"/>
        <v>ИОФ</v>
      </c>
      <c r="N181" t="str">
        <f t="shared" si="23"/>
        <v>Маргарита Артемовна Рожкова</v>
      </c>
    </row>
    <row r="182" spans="1:14" x14ac:dyDescent="0.2">
      <c r="A182">
        <v>275</v>
      </c>
      <c r="B182" t="s">
        <v>528</v>
      </c>
      <c r="C182" t="s">
        <v>527</v>
      </c>
      <c r="D182" t="s">
        <v>140</v>
      </c>
      <c r="E182" s="27">
        <v>44651</v>
      </c>
      <c r="F182" t="str">
        <f t="shared" si="16"/>
        <v>+992</v>
      </c>
      <c r="G182" t="str">
        <f>_xlfn.XLOOKUP(F182,'коды стран'!$B$2:$B$7,'коды стран'!$A$2:$A$7,"не найдено",FALSE)</f>
        <v>Таджикистан</v>
      </c>
      <c r="H182" t="str">
        <f t="shared" si="17"/>
        <v>Андрон</v>
      </c>
      <c r="I182" t="str">
        <f t="shared" si="18"/>
        <v>Валерьевич</v>
      </c>
      <c r="J182" t="str">
        <f t="shared" si="19"/>
        <v>Морозов</v>
      </c>
      <c r="K182" t="str">
        <f t="shared" si="20"/>
        <v>ИОФ</v>
      </c>
      <c r="L182" t="str">
        <f t="shared" si="21"/>
        <v>Андрон Валерьевич Морозов</v>
      </c>
      <c r="M182" t="str">
        <f t="shared" si="22"/>
        <v>ИОФ</v>
      </c>
      <c r="N182" t="str">
        <f t="shared" si="23"/>
        <v>Андрон Валерьевич Морозов</v>
      </c>
    </row>
    <row r="183" spans="1:14" x14ac:dyDescent="0.2">
      <c r="A183">
        <v>177</v>
      </c>
      <c r="B183" t="s">
        <v>526</v>
      </c>
      <c r="C183" t="s">
        <v>525</v>
      </c>
      <c r="D183" t="s">
        <v>140</v>
      </c>
      <c r="E183" s="27">
        <v>44857</v>
      </c>
      <c r="F183" t="str">
        <f t="shared" si="16"/>
        <v>+992</v>
      </c>
      <c r="G183" t="str">
        <f>_xlfn.XLOOKUP(F183,'коды стран'!$B$2:$B$7,'коды стран'!$A$2:$A$7,"не найдено",FALSE)</f>
        <v>Таджикистан</v>
      </c>
      <c r="H183" t="str">
        <f t="shared" si="17"/>
        <v>Иванна</v>
      </c>
      <c r="I183" t="str">
        <f t="shared" si="18"/>
        <v>Захаровна</v>
      </c>
      <c r="J183" t="str">
        <f t="shared" si="19"/>
        <v>Сергеева</v>
      </c>
      <c r="K183" t="str">
        <f t="shared" si="20"/>
        <v>ИОФ</v>
      </c>
      <c r="L183" t="str">
        <f t="shared" si="21"/>
        <v>Иванна Захаровна Сергеева</v>
      </c>
      <c r="M183" t="str">
        <f t="shared" si="22"/>
        <v>ИОФ</v>
      </c>
      <c r="N183" t="str">
        <f t="shared" si="23"/>
        <v>Иванна Захаровна Сергеева</v>
      </c>
    </row>
    <row r="184" spans="1:14" x14ac:dyDescent="0.2">
      <c r="A184">
        <v>181</v>
      </c>
      <c r="B184" t="s">
        <v>524</v>
      </c>
      <c r="C184" t="s">
        <v>1060</v>
      </c>
      <c r="D184" t="s">
        <v>143</v>
      </c>
      <c r="E184" s="27">
        <v>44568</v>
      </c>
      <c r="F184" t="str">
        <f t="shared" si="16"/>
        <v>+380</v>
      </c>
      <c r="G184" t="str">
        <f>_xlfn.XLOOKUP(F184,'коды стран'!$B$2:$B$7,'коды стран'!$A$2:$A$7,"не найдено",FALSE)</f>
        <v>Украина</v>
      </c>
      <c r="H184" t="str">
        <f t="shared" si="17"/>
        <v>Модест</v>
      </c>
      <c r="I184" t="str">
        <f t="shared" si="18"/>
        <v>Захарьевич</v>
      </c>
      <c r="J184" t="str">
        <f t="shared" si="19"/>
        <v>Русаков</v>
      </c>
      <c r="K184" t="str">
        <f t="shared" si="20"/>
        <v>ИОФ</v>
      </c>
      <c r="L184" t="str">
        <f t="shared" si="21"/>
        <v>Модест Захарьевич Русаков</v>
      </c>
      <c r="M184" t="str">
        <f t="shared" si="22"/>
        <v>ИОФ</v>
      </c>
      <c r="N184" t="str">
        <f t="shared" si="23"/>
        <v>Модест Захарьевич Русаков</v>
      </c>
    </row>
    <row r="185" spans="1:14" x14ac:dyDescent="0.2">
      <c r="A185">
        <v>478</v>
      </c>
      <c r="B185" t="s">
        <v>523</v>
      </c>
      <c r="C185" t="s">
        <v>1061</v>
      </c>
      <c r="D185" t="s">
        <v>140</v>
      </c>
      <c r="E185" s="27">
        <v>44726</v>
      </c>
      <c r="F185" t="str">
        <f t="shared" si="16"/>
        <v>+380</v>
      </c>
      <c r="G185" t="str">
        <f>_xlfn.XLOOKUP(F185,'коды стран'!$B$2:$B$7,'коды стран'!$A$2:$A$7,"не найдено",FALSE)</f>
        <v>Украина</v>
      </c>
      <c r="H185" t="str">
        <f t="shared" si="17"/>
        <v>Екатерина</v>
      </c>
      <c r="I185" t="str">
        <f t="shared" si="18"/>
        <v>Леоновна</v>
      </c>
      <c r="J185" t="str">
        <f t="shared" si="19"/>
        <v>Шарова</v>
      </c>
      <c r="K185" t="str">
        <f t="shared" si="20"/>
        <v>ФИО</v>
      </c>
      <c r="L185" t="str">
        <f t="shared" si="21"/>
        <v>Леоновна Шарова Екатерина</v>
      </c>
      <c r="M185" t="str">
        <f t="shared" si="22"/>
        <v>ИОФ</v>
      </c>
      <c r="N185" t="str">
        <f t="shared" si="23"/>
        <v>Екатерина Леоновна Шарова</v>
      </c>
    </row>
    <row r="186" spans="1:14" x14ac:dyDescent="0.2">
      <c r="A186">
        <v>429</v>
      </c>
      <c r="B186" t="s">
        <v>522</v>
      </c>
      <c r="C186" t="s">
        <v>1062</v>
      </c>
      <c r="D186" t="s">
        <v>143</v>
      </c>
      <c r="E186" s="27">
        <v>44625</v>
      </c>
      <c r="F186" t="str">
        <f t="shared" si="16"/>
        <v>+992</v>
      </c>
      <c r="G186" t="str">
        <f>_xlfn.XLOOKUP(F186,'коды стран'!$B$2:$B$7,'коды стран'!$A$2:$A$7,"не найдено",FALSE)</f>
        <v>Таджикистан</v>
      </c>
      <c r="H186" t="str">
        <f t="shared" si="17"/>
        <v>Лука</v>
      </c>
      <c r="I186" t="str">
        <f t="shared" si="18"/>
        <v>Витальевич</v>
      </c>
      <c r="J186" t="str">
        <f t="shared" si="19"/>
        <v>Цветков</v>
      </c>
      <c r="K186" t="str">
        <f t="shared" si="20"/>
        <v>ИОФ</v>
      </c>
      <c r="L186" t="str">
        <f t="shared" si="21"/>
        <v>Лука Витальевич Цветков</v>
      </c>
      <c r="M186" t="str">
        <f t="shared" si="22"/>
        <v>ИОФ</v>
      </c>
      <c r="N186" t="str">
        <f t="shared" si="23"/>
        <v>Лука Витальевич Цветков</v>
      </c>
    </row>
    <row r="187" spans="1:14" x14ac:dyDescent="0.2">
      <c r="A187">
        <v>431</v>
      </c>
      <c r="B187" t="s">
        <v>521</v>
      </c>
      <c r="C187" t="s">
        <v>1063</v>
      </c>
      <c r="D187" t="s">
        <v>140</v>
      </c>
      <c r="E187" s="27">
        <v>44623</v>
      </c>
      <c r="F187" t="str">
        <f t="shared" si="16"/>
        <v>+7</v>
      </c>
      <c r="G187" t="str">
        <f>_xlfn.XLOOKUP(F187,'коды стран'!$B$2:$B$7,'коды стран'!$A$2:$A$7,"не найдено",FALSE)</f>
        <v>Россия</v>
      </c>
      <c r="H187" t="str">
        <f t="shared" si="17"/>
        <v>Зосима</v>
      </c>
      <c r="I187" t="str">
        <f t="shared" si="18"/>
        <v>Якубович</v>
      </c>
      <c r="J187" t="str">
        <f t="shared" si="19"/>
        <v>Мясников</v>
      </c>
      <c r="K187" t="str">
        <f t="shared" si="20"/>
        <v>ИОФ</v>
      </c>
      <c r="L187" t="str">
        <f t="shared" si="21"/>
        <v>Зосима Якубович Мясников</v>
      </c>
      <c r="M187" t="str">
        <f t="shared" si="22"/>
        <v>ИОФ</v>
      </c>
      <c r="N187" t="str">
        <f t="shared" si="23"/>
        <v>Зосима Якубович Мясников</v>
      </c>
    </row>
    <row r="188" spans="1:14" x14ac:dyDescent="0.2">
      <c r="A188">
        <v>147</v>
      </c>
      <c r="B188" t="s">
        <v>520</v>
      </c>
      <c r="C188" t="s">
        <v>1064</v>
      </c>
      <c r="D188" t="s">
        <v>143</v>
      </c>
      <c r="E188" s="27">
        <v>44827</v>
      </c>
      <c r="F188" t="str">
        <f t="shared" si="16"/>
        <v>+7</v>
      </c>
      <c r="G188" t="str">
        <f>_xlfn.XLOOKUP(F188,'коды стран'!$B$2:$B$7,'коды стран'!$A$2:$A$7,"не найдено",FALSE)</f>
        <v>Россия</v>
      </c>
      <c r="H188" t="str">
        <f t="shared" si="17"/>
        <v>Агафья</v>
      </c>
      <c r="I188" t="str">
        <f t="shared" si="18"/>
        <v>Артемовна</v>
      </c>
      <c r="J188" t="str">
        <f t="shared" si="19"/>
        <v>Бирюкова</v>
      </c>
      <c r="K188" t="str">
        <f t="shared" si="20"/>
        <v>ИОФ</v>
      </c>
      <c r="L188" t="str">
        <f t="shared" si="21"/>
        <v>Агафья Артемовна Бирюкова</v>
      </c>
      <c r="M188" t="str">
        <f t="shared" si="22"/>
        <v>ИОФ</v>
      </c>
      <c r="N188" t="str">
        <f t="shared" si="23"/>
        <v>Агафья Артемовна Бирюкова</v>
      </c>
    </row>
    <row r="189" spans="1:14" x14ac:dyDescent="0.2">
      <c r="A189">
        <v>312</v>
      </c>
      <c r="B189" t="s">
        <v>519</v>
      </c>
      <c r="C189" t="s">
        <v>1065</v>
      </c>
      <c r="D189" t="s">
        <v>143</v>
      </c>
      <c r="E189" s="27">
        <v>44886</v>
      </c>
      <c r="F189" t="str">
        <f t="shared" si="16"/>
        <v>+7</v>
      </c>
      <c r="G189" t="str">
        <f>_xlfn.XLOOKUP(F189,'коды стран'!$B$2:$B$7,'коды стран'!$A$2:$A$7,"не найдено",FALSE)</f>
        <v>Россия</v>
      </c>
      <c r="H189" t="str">
        <f t="shared" si="17"/>
        <v>Климент</v>
      </c>
      <c r="I189" t="str">
        <f t="shared" si="18"/>
        <v>Гурьевич</v>
      </c>
      <c r="J189" t="str">
        <f t="shared" si="19"/>
        <v>Савельев</v>
      </c>
      <c r="K189" t="str">
        <f t="shared" si="20"/>
        <v>ИОФ</v>
      </c>
      <c r="L189" t="str">
        <f t="shared" si="21"/>
        <v>Климент Гурьевич Савельев</v>
      </c>
      <c r="M189" t="str">
        <f t="shared" si="22"/>
        <v>ИОФ</v>
      </c>
      <c r="N189" t="str">
        <f t="shared" si="23"/>
        <v>Климент Гурьевич Савельев</v>
      </c>
    </row>
    <row r="190" spans="1:14" x14ac:dyDescent="0.2">
      <c r="A190">
        <v>41</v>
      </c>
      <c r="B190" t="s">
        <v>518</v>
      </c>
      <c r="C190" t="s">
        <v>1066</v>
      </c>
      <c r="D190" t="s">
        <v>143</v>
      </c>
      <c r="E190" s="27">
        <v>44842</v>
      </c>
      <c r="F190" t="str">
        <f t="shared" si="16"/>
        <v>+7</v>
      </c>
      <c r="G190" t="str">
        <f>_xlfn.XLOOKUP(F190,'коды стран'!$B$2:$B$7,'коды стран'!$A$2:$A$7,"не найдено",FALSE)</f>
        <v>Россия</v>
      </c>
      <c r="H190" t="str">
        <f t="shared" si="17"/>
        <v>Валентина</v>
      </c>
      <c r="I190" t="str">
        <f t="shared" si="18"/>
        <v>Николаевна</v>
      </c>
      <c r="J190" t="str">
        <f t="shared" si="19"/>
        <v>Волкова</v>
      </c>
      <c r="K190" t="str">
        <f t="shared" si="20"/>
        <v>ФИО</v>
      </c>
      <c r="L190" t="str">
        <f t="shared" si="21"/>
        <v>Николаевна Волкова Валентина</v>
      </c>
      <c r="M190" t="str">
        <f t="shared" si="22"/>
        <v>ИОФ</v>
      </c>
      <c r="N190" t="str">
        <f t="shared" si="23"/>
        <v>Валентина Николаевна Волкова</v>
      </c>
    </row>
    <row r="191" spans="1:14" x14ac:dyDescent="0.2">
      <c r="A191">
        <v>389</v>
      </c>
      <c r="B191" t="s">
        <v>517</v>
      </c>
      <c r="C191" t="s">
        <v>516</v>
      </c>
      <c r="D191" t="s">
        <v>143</v>
      </c>
      <c r="E191" s="27">
        <v>44876</v>
      </c>
      <c r="F191" t="str">
        <f t="shared" si="16"/>
        <v>+7</v>
      </c>
      <c r="G191" t="str">
        <f>_xlfn.XLOOKUP(F191,'коды стран'!$B$2:$B$7,'коды стран'!$A$2:$A$7,"не найдено",FALSE)</f>
        <v>Россия</v>
      </c>
      <c r="H191" t="str">
        <f t="shared" si="17"/>
        <v>Автоном</v>
      </c>
      <c r="I191" t="str">
        <f t="shared" si="18"/>
        <v>Терентьевич</v>
      </c>
      <c r="J191" t="str">
        <f t="shared" si="19"/>
        <v>Филиппов</v>
      </c>
      <c r="K191" t="str">
        <f t="shared" si="20"/>
        <v>ИОФ</v>
      </c>
      <c r="L191" t="str">
        <f t="shared" si="21"/>
        <v>Автоном Терентьевич Филиппов</v>
      </c>
      <c r="M191" t="str">
        <f t="shared" si="22"/>
        <v>ИОФ</v>
      </c>
      <c r="N191" t="str">
        <f t="shared" si="23"/>
        <v>Автоном Терентьевич Филиппов</v>
      </c>
    </row>
    <row r="192" spans="1:14" x14ac:dyDescent="0.2">
      <c r="A192">
        <v>249</v>
      </c>
      <c r="B192" t="s">
        <v>515</v>
      </c>
      <c r="C192" t="s">
        <v>1067</v>
      </c>
      <c r="D192" t="s">
        <v>143</v>
      </c>
      <c r="E192" s="27">
        <v>44781</v>
      </c>
      <c r="F192" t="str">
        <f t="shared" si="16"/>
        <v>+7</v>
      </c>
      <c r="G192" t="str">
        <f>_xlfn.XLOOKUP(F192,'коды стран'!$B$2:$B$7,'коды стран'!$A$2:$A$7,"не найдено",FALSE)</f>
        <v>Россия</v>
      </c>
      <c r="H192" t="str">
        <f t="shared" si="17"/>
        <v>Адриан</v>
      </c>
      <c r="I192" t="str">
        <f t="shared" si="18"/>
        <v>Фролович</v>
      </c>
      <c r="J192" t="str">
        <f t="shared" si="19"/>
        <v>Абрамов</v>
      </c>
      <c r="K192" t="str">
        <f t="shared" si="20"/>
        <v>ИОФ</v>
      </c>
      <c r="L192" t="str">
        <f t="shared" si="21"/>
        <v>Адриан Фролович Абрамов</v>
      </c>
      <c r="M192" t="str">
        <f t="shared" si="22"/>
        <v>ИОФ</v>
      </c>
      <c r="N192" t="str">
        <f t="shared" si="23"/>
        <v>Адриан Фролович Абрамов</v>
      </c>
    </row>
    <row r="193" spans="1:14" x14ac:dyDescent="0.2">
      <c r="A193">
        <v>168</v>
      </c>
      <c r="B193" t="s">
        <v>514</v>
      </c>
      <c r="C193" t="s">
        <v>1068</v>
      </c>
      <c r="D193" t="s">
        <v>143</v>
      </c>
      <c r="E193" s="27">
        <v>44706</v>
      </c>
      <c r="F193" t="str">
        <f t="shared" si="16"/>
        <v>+998</v>
      </c>
      <c r="G193" t="str">
        <f>_xlfn.XLOOKUP(F193,'коды стран'!$B$2:$B$7,'коды стран'!$A$2:$A$7,"не найдено",FALSE)</f>
        <v>Узбекистан</v>
      </c>
      <c r="H193" t="str">
        <f t="shared" si="17"/>
        <v>Борислав</v>
      </c>
      <c r="I193" t="str">
        <f t="shared" si="18"/>
        <v>Фролович</v>
      </c>
      <c r="J193" t="str">
        <f t="shared" si="19"/>
        <v>Самсонов</v>
      </c>
      <c r="K193" t="str">
        <f t="shared" si="20"/>
        <v>ИОФ</v>
      </c>
      <c r="L193" t="str">
        <f t="shared" si="21"/>
        <v>Борислав Фролович Самсонов</v>
      </c>
      <c r="M193" t="str">
        <f t="shared" si="22"/>
        <v>ИОФ</v>
      </c>
      <c r="N193" t="str">
        <f t="shared" si="23"/>
        <v>Борислав Фролович Самсонов</v>
      </c>
    </row>
    <row r="194" spans="1:14" x14ac:dyDescent="0.2">
      <c r="A194">
        <v>121</v>
      </c>
      <c r="B194" t="s">
        <v>513</v>
      </c>
      <c r="C194" t="s">
        <v>1069</v>
      </c>
      <c r="D194" t="s">
        <v>143</v>
      </c>
      <c r="E194" s="27">
        <v>44763</v>
      </c>
      <c r="F194" t="str">
        <f t="shared" ref="F194:F257" si="24">LEFT(B194,LEN(B194)-13)</f>
        <v>+7</v>
      </c>
      <c r="G194" t="str">
        <f>_xlfn.XLOOKUP(F194,'коды стран'!$B$2:$B$7,'коды стран'!$A$2:$A$7,"не найдено",FALSE)</f>
        <v>Россия</v>
      </c>
      <c r="H194" t="str">
        <f t="shared" ref="H194:H257" si="25">LEFT(C194,FIND(" ",C194)-1)</f>
        <v>Светлана</v>
      </c>
      <c r="I194" t="str">
        <f t="shared" ref="I194:I257" si="26">MID(C194,FIND(" ",C194)+1,FIND(" ",C194,FIND(" ",C194)+1)-FIND(" ",C194)-1)</f>
        <v>Захаровна</v>
      </c>
      <c r="J194" t="str">
        <f t="shared" ref="J194:J257" si="27">RIGHT(C194,LEN(C194)-FIND(" ", C194, FIND(" ", C194)+1))</f>
        <v>Сысоева</v>
      </c>
      <c r="K194" t="str">
        <f t="shared" ref="K194:K257" si="28">IF(OR(COUNTIF(H194,"*ов"),COUNTIF(H194,"*ова"),COUNTIF(H194,"*ев"),COUNTIF(H194,"*ева"),COUNTIF(H194,"*ин"),COUNTIF(H194,"*ина")),"ФИО","ИОФ")</f>
        <v>ИОФ</v>
      </c>
      <c r="L194" t="str">
        <f t="shared" ref="L194:L257" si="29">IF(K194="ФИО", I194 &amp; " " &amp; J194 &amp; " " &amp;H194, C194)</f>
        <v>Светлана Захаровна Сысоева</v>
      </c>
      <c r="M194" t="str">
        <f t="shared" ref="M194:M257" si="30">IF(OR(COUNTIF(H194,"*вич"),COUNTIF(H194,"*вна")),"ОИФ","ИОФ")</f>
        <v>ИОФ</v>
      </c>
      <c r="N194" t="str">
        <f t="shared" ref="N194:N257" si="31">IF(M194="ОИФ",J194 &amp; " " &amp; H194 &amp; " " &amp;I194, C194)</f>
        <v>Светлана Захаровна Сысоева</v>
      </c>
    </row>
    <row r="195" spans="1:14" x14ac:dyDescent="0.2">
      <c r="A195">
        <v>405</v>
      </c>
      <c r="B195" t="s">
        <v>512</v>
      </c>
      <c r="C195" t="s">
        <v>511</v>
      </c>
      <c r="D195" t="s">
        <v>140</v>
      </c>
      <c r="E195" s="27">
        <v>44798</v>
      </c>
      <c r="F195" t="str">
        <f t="shared" si="24"/>
        <v>+380</v>
      </c>
      <c r="G195" t="str">
        <f>_xlfn.XLOOKUP(F195,'коды стран'!$B$2:$B$7,'коды стран'!$A$2:$A$7,"не найдено",FALSE)</f>
        <v>Украина</v>
      </c>
      <c r="H195" t="str">
        <f t="shared" si="25"/>
        <v>Ия</v>
      </c>
      <c r="I195" t="str">
        <f t="shared" si="26"/>
        <v>Робертовна</v>
      </c>
      <c r="J195" t="str">
        <f t="shared" si="27"/>
        <v>Белова</v>
      </c>
      <c r="K195" t="str">
        <f t="shared" si="28"/>
        <v>ИОФ</v>
      </c>
      <c r="L195" t="str">
        <f t="shared" si="29"/>
        <v>Ия Робертовна Белова</v>
      </c>
      <c r="M195" t="str">
        <f t="shared" si="30"/>
        <v>ИОФ</v>
      </c>
      <c r="N195" t="str">
        <f t="shared" si="31"/>
        <v>Ия Робертовна Белова</v>
      </c>
    </row>
    <row r="196" spans="1:14" x14ac:dyDescent="0.2">
      <c r="A196">
        <v>376</v>
      </c>
      <c r="B196" t="s">
        <v>510</v>
      </c>
      <c r="C196" t="s">
        <v>1070</v>
      </c>
      <c r="D196" t="s">
        <v>143</v>
      </c>
      <c r="E196" s="27">
        <v>44730</v>
      </c>
      <c r="F196" t="str">
        <f t="shared" si="24"/>
        <v>+375</v>
      </c>
      <c r="G196" t="str">
        <f>_xlfn.XLOOKUP(F196,'коды стран'!$B$2:$B$7,'коды стран'!$A$2:$A$7,"не найдено",FALSE)</f>
        <v>Беларусь</v>
      </c>
      <c r="H196" t="str">
        <f t="shared" si="25"/>
        <v>Борис</v>
      </c>
      <c r="I196" t="str">
        <f t="shared" si="26"/>
        <v>Власович</v>
      </c>
      <c r="J196" t="str">
        <f t="shared" si="27"/>
        <v>Лукин</v>
      </c>
      <c r="K196" t="str">
        <f t="shared" si="28"/>
        <v>ИОФ</v>
      </c>
      <c r="L196" t="str">
        <f t="shared" si="29"/>
        <v>Борис Власович Лукин</v>
      </c>
      <c r="M196" t="str">
        <f t="shared" si="30"/>
        <v>ИОФ</v>
      </c>
      <c r="N196" t="str">
        <f t="shared" si="31"/>
        <v>Борис Власович Лукин</v>
      </c>
    </row>
    <row r="197" spans="1:14" x14ac:dyDescent="0.2">
      <c r="A197">
        <v>489</v>
      </c>
      <c r="B197" t="s">
        <v>509</v>
      </c>
      <c r="C197" t="s">
        <v>508</v>
      </c>
      <c r="D197" t="s">
        <v>143</v>
      </c>
      <c r="E197" s="27">
        <v>44587</v>
      </c>
      <c r="F197" t="str">
        <f t="shared" si="24"/>
        <v>+7</v>
      </c>
      <c r="G197" t="str">
        <f>_xlfn.XLOOKUP(F197,'коды стран'!$B$2:$B$7,'коды стран'!$A$2:$A$7,"не найдено",FALSE)</f>
        <v>Россия</v>
      </c>
      <c r="H197" t="str">
        <f t="shared" si="25"/>
        <v>Никанор</v>
      </c>
      <c r="I197" t="str">
        <f t="shared" si="26"/>
        <v>Феодосьевич</v>
      </c>
      <c r="J197" t="str">
        <f t="shared" si="27"/>
        <v>Воронов</v>
      </c>
      <c r="K197" t="str">
        <f t="shared" si="28"/>
        <v>ИОФ</v>
      </c>
      <c r="L197" t="str">
        <f t="shared" si="29"/>
        <v>Никанор Феодосьевич Воронов</v>
      </c>
      <c r="M197" t="str">
        <f t="shared" si="30"/>
        <v>ИОФ</v>
      </c>
      <c r="N197" t="str">
        <f t="shared" si="31"/>
        <v>Никанор Феодосьевич Воронов</v>
      </c>
    </row>
    <row r="198" spans="1:14" x14ac:dyDescent="0.2">
      <c r="A198">
        <v>483</v>
      </c>
      <c r="B198" t="s">
        <v>507</v>
      </c>
      <c r="C198" t="s">
        <v>506</v>
      </c>
      <c r="D198" t="s">
        <v>143</v>
      </c>
      <c r="E198" s="27">
        <v>44855</v>
      </c>
      <c r="F198" t="str">
        <f t="shared" si="24"/>
        <v>+7</v>
      </c>
      <c r="G198" t="str">
        <f>_xlfn.XLOOKUP(F198,'коды стран'!$B$2:$B$7,'коды стран'!$A$2:$A$7,"не найдено",FALSE)</f>
        <v>Россия</v>
      </c>
      <c r="H198" t="str">
        <f t="shared" si="25"/>
        <v>Александр</v>
      </c>
      <c r="I198" t="str">
        <f t="shared" si="26"/>
        <v>Архипович</v>
      </c>
      <c r="J198" t="str">
        <f t="shared" si="27"/>
        <v>Гущин</v>
      </c>
      <c r="K198" t="str">
        <f t="shared" si="28"/>
        <v>ИОФ</v>
      </c>
      <c r="L198" t="str">
        <f t="shared" si="29"/>
        <v>Александр Архипович Гущин</v>
      </c>
      <c r="M198" t="str">
        <f t="shared" si="30"/>
        <v>ИОФ</v>
      </c>
      <c r="N198" t="str">
        <f t="shared" si="31"/>
        <v>Александр Архипович Гущин</v>
      </c>
    </row>
    <row r="199" spans="1:14" x14ac:dyDescent="0.2">
      <c r="A199">
        <v>107</v>
      </c>
      <c r="B199" t="s">
        <v>505</v>
      </c>
      <c r="C199" t="s">
        <v>1071</v>
      </c>
      <c r="D199" t="s">
        <v>140</v>
      </c>
      <c r="E199" s="27">
        <v>44744</v>
      </c>
      <c r="F199" t="str">
        <f t="shared" si="24"/>
        <v>+992</v>
      </c>
      <c r="G199" t="str">
        <f>_xlfn.XLOOKUP(F199,'коды стран'!$B$2:$B$7,'коды стран'!$A$2:$A$7,"не найдено",FALSE)</f>
        <v>Таджикистан</v>
      </c>
      <c r="H199" t="str">
        <f t="shared" si="25"/>
        <v>Антип</v>
      </c>
      <c r="I199" t="str">
        <f t="shared" si="26"/>
        <v>Тихонович</v>
      </c>
      <c r="J199" t="str">
        <f t="shared" si="27"/>
        <v>Большаков</v>
      </c>
      <c r="K199" t="str">
        <f t="shared" si="28"/>
        <v>ИОФ</v>
      </c>
      <c r="L199" t="str">
        <f t="shared" si="29"/>
        <v>Антип Тихонович Большаков</v>
      </c>
      <c r="M199" t="str">
        <f t="shared" si="30"/>
        <v>ИОФ</v>
      </c>
      <c r="N199" t="str">
        <f t="shared" si="31"/>
        <v>Антип Тихонович Большаков</v>
      </c>
    </row>
    <row r="200" spans="1:14" x14ac:dyDescent="0.2">
      <c r="A200">
        <v>51</v>
      </c>
      <c r="B200" t="s">
        <v>504</v>
      </c>
      <c r="C200" t="s">
        <v>1072</v>
      </c>
      <c r="D200" t="s">
        <v>140</v>
      </c>
      <c r="E200" s="27">
        <v>44605</v>
      </c>
      <c r="F200" t="str">
        <f t="shared" si="24"/>
        <v>+998</v>
      </c>
      <c r="G200" t="str">
        <f>_xlfn.XLOOKUP(F200,'коды стран'!$B$2:$B$7,'коды стран'!$A$2:$A$7,"не найдено",FALSE)</f>
        <v>Узбекистан</v>
      </c>
      <c r="H200" t="str">
        <f t="shared" si="25"/>
        <v>Жанна</v>
      </c>
      <c r="I200" t="str">
        <f t="shared" si="26"/>
        <v>Рубеновна</v>
      </c>
      <c r="J200" t="str">
        <f t="shared" si="27"/>
        <v>Костина</v>
      </c>
      <c r="K200" t="str">
        <f t="shared" si="28"/>
        <v>ИОФ</v>
      </c>
      <c r="L200" t="str">
        <f t="shared" si="29"/>
        <v>Жанна Рубеновна Костина</v>
      </c>
      <c r="M200" t="str">
        <f t="shared" si="30"/>
        <v>ИОФ</v>
      </c>
      <c r="N200" t="str">
        <f t="shared" si="31"/>
        <v>Жанна Рубеновна Костина</v>
      </c>
    </row>
    <row r="201" spans="1:14" x14ac:dyDescent="0.2">
      <c r="A201">
        <v>9</v>
      </c>
      <c r="B201" t="s">
        <v>503</v>
      </c>
      <c r="C201" t="s">
        <v>1073</v>
      </c>
      <c r="D201" t="s">
        <v>143</v>
      </c>
      <c r="E201" s="27">
        <v>44900</v>
      </c>
      <c r="F201" t="str">
        <f t="shared" si="24"/>
        <v>+992</v>
      </c>
      <c r="G201" t="str">
        <f>_xlfn.XLOOKUP(F201,'коды стран'!$B$2:$B$7,'коды стран'!$A$2:$A$7,"не найдено",FALSE)</f>
        <v>Таджикистан</v>
      </c>
      <c r="H201" t="str">
        <f t="shared" si="25"/>
        <v>Милан</v>
      </c>
      <c r="I201" t="str">
        <f t="shared" si="26"/>
        <v>Архипович</v>
      </c>
      <c r="J201" t="str">
        <f t="shared" si="27"/>
        <v>Устинов</v>
      </c>
      <c r="K201" t="str">
        <f t="shared" si="28"/>
        <v>ИОФ</v>
      </c>
      <c r="L201" t="str">
        <f t="shared" si="29"/>
        <v>Милан Архипович Устинов</v>
      </c>
      <c r="M201" t="str">
        <f t="shared" si="30"/>
        <v>ИОФ</v>
      </c>
      <c r="N201" t="str">
        <f t="shared" si="31"/>
        <v>Милан Архипович Устинов</v>
      </c>
    </row>
    <row r="202" spans="1:14" x14ac:dyDescent="0.2">
      <c r="A202">
        <v>456</v>
      </c>
      <c r="B202" t="s">
        <v>502</v>
      </c>
      <c r="C202" t="s">
        <v>1074</v>
      </c>
      <c r="D202" t="s">
        <v>143</v>
      </c>
      <c r="E202" s="27">
        <v>44618</v>
      </c>
      <c r="F202" t="str">
        <f t="shared" si="24"/>
        <v>+7</v>
      </c>
      <c r="G202" t="str">
        <f>_xlfn.XLOOKUP(F202,'коды стран'!$B$2:$B$7,'коды стран'!$A$2:$A$7,"не найдено",FALSE)</f>
        <v>Россия</v>
      </c>
      <c r="H202" t="str">
        <f t="shared" si="25"/>
        <v>Алла</v>
      </c>
      <c r="I202" t="str">
        <f t="shared" si="26"/>
        <v>Петровна</v>
      </c>
      <c r="J202" t="str">
        <f t="shared" si="27"/>
        <v>Муравьева</v>
      </c>
      <c r="K202" t="str">
        <f t="shared" si="28"/>
        <v>ИОФ</v>
      </c>
      <c r="L202" t="str">
        <f t="shared" si="29"/>
        <v>Алла Петровна Муравьева</v>
      </c>
      <c r="M202" t="str">
        <f t="shared" si="30"/>
        <v>ИОФ</v>
      </c>
      <c r="N202" t="str">
        <f t="shared" si="31"/>
        <v>Алла Петровна Муравьева</v>
      </c>
    </row>
    <row r="203" spans="1:14" x14ac:dyDescent="0.2">
      <c r="A203">
        <v>110</v>
      </c>
      <c r="B203" t="s">
        <v>501</v>
      </c>
      <c r="C203" t="s">
        <v>500</v>
      </c>
      <c r="D203" t="s">
        <v>140</v>
      </c>
      <c r="E203" s="27">
        <v>44580</v>
      </c>
      <c r="F203" t="str">
        <f t="shared" si="24"/>
        <v>+998</v>
      </c>
      <c r="G203" t="str">
        <f>_xlfn.XLOOKUP(F203,'коды стран'!$B$2:$B$7,'коды стран'!$A$2:$A$7,"не найдено",FALSE)</f>
        <v>Узбекистан</v>
      </c>
      <c r="H203" t="str">
        <f t="shared" si="25"/>
        <v>Давыд</v>
      </c>
      <c r="I203" t="str">
        <f t="shared" si="26"/>
        <v>Фёдорович</v>
      </c>
      <c r="J203" t="str">
        <f t="shared" si="27"/>
        <v>Белоусов</v>
      </c>
      <c r="K203" t="str">
        <f t="shared" si="28"/>
        <v>ИОФ</v>
      </c>
      <c r="L203" t="str">
        <f t="shared" si="29"/>
        <v>Давыд Фёдорович Белоусов</v>
      </c>
      <c r="M203" t="str">
        <f t="shared" si="30"/>
        <v>ИОФ</v>
      </c>
      <c r="N203" t="str">
        <f t="shared" si="31"/>
        <v>Давыд Фёдорович Белоусов</v>
      </c>
    </row>
    <row r="204" spans="1:14" x14ac:dyDescent="0.2">
      <c r="A204">
        <v>216</v>
      </c>
      <c r="B204" t="s">
        <v>499</v>
      </c>
      <c r="C204" t="s">
        <v>1075</v>
      </c>
      <c r="D204" t="s">
        <v>140</v>
      </c>
      <c r="E204" s="27">
        <v>44655</v>
      </c>
      <c r="F204" t="str">
        <f t="shared" si="24"/>
        <v>+992</v>
      </c>
      <c r="G204" t="str">
        <f>_xlfn.XLOOKUP(F204,'коды стран'!$B$2:$B$7,'коды стран'!$A$2:$A$7,"не найдено",FALSE)</f>
        <v>Таджикистан</v>
      </c>
      <c r="H204" t="str">
        <f t="shared" si="25"/>
        <v>Софон</v>
      </c>
      <c r="I204" t="str">
        <f t="shared" si="26"/>
        <v>Авдеевич</v>
      </c>
      <c r="J204" t="str">
        <f t="shared" si="27"/>
        <v>Никонов</v>
      </c>
      <c r="K204" t="str">
        <f t="shared" si="28"/>
        <v>ИОФ</v>
      </c>
      <c r="L204" t="str">
        <f t="shared" si="29"/>
        <v>Софон Авдеевич Никонов</v>
      </c>
      <c r="M204" t="str">
        <f t="shared" si="30"/>
        <v>ИОФ</v>
      </c>
      <c r="N204" t="str">
        <f t="shared" si="31"/>
        <v>Софон Авдеевич Никонов</v>
      </c>
    </row>
    <row r="205" spans="1:14" x14ac:dyDescent="0.2">
      <c r="A205">
        <v>77</v>
      </c>
      <c r="B205" t="s">
        <v>498</v>
      </c>
      <c r="C205" t="s">
        <v>1076</v>
      </c>
      <c r="D205" t="s">
        <v>140</v>
      </c>
      <c r="E205" s="27">
        <v>44644</v>
      </c>
      <c r="F205" t="str">
        <f t="shared" si="24"/>
        <v>+7</v>
      </c>
      <c r="G205" t="str">
        <f>_xlfn.XLOOKUP(F205,'коды стран'!$B$2:$B$7,'коды стран'!$A$2:$A$7,"не найдено",FALSE)</f>
        <v>Россия</v>
      </c>
      <c r="H205" t="str">
        <f t="shared" si="25"/>
        <v>Глеб</v>
      </c>
      <c r="I205" t="str">
        <f t="shared" si="26"/>
        <v>Елизарович</v>
      </c>
      <c r="J205" t="str">
        <f t="shared" si="27"/>
        <v>Фокин</v>
      </c>
      <c r="K205" t="str">
        <f t="shared" si="28"/>
        <v>ИОФ</v>
      </c>
      <c r="L205" t="str">
        <f t="shared" si="29"/>
        <v>Глеб Елизарович Фокин</v>
      </c>
      <c r="M205" t="str">
        <f t="shared" si="30"/>
        <v>ИОФ</v>
      </c>
      <c r="N205" t="str">
        <f t="shared" si="31"/>
        <v>Глеб Елизарович Фокин</v>
      </c>
    </row>
    <row r="206" spans="1:14" x14ac:dyDescent="0.2">
      <c r="A206">
        <v>192</v>
      </c>
      <c r="B206" t="s">
        <v>497</v>
      </c>
      <c r="C206" t="s">
        <v>1077</v>
      </c>
      <c r="D206" t="s">
        <v>143</v>
      </c>
      <c r="E206" s="27">
        <v>44572</v>
      </c>
      <c r="F206" t="str">
        <f t="shared" si="24"/>
        <v>+7</v>
      </c>
      <c r="G206" t="str">
        <f>_xlfn.XLOOKUP(F206,'коды стран'!$B$2:$B$7,'коды стран'!$A$2:$A$7,"не найдено",FALSE)</f>
        <v>Россия</v>
      </c>
      <c r="H206" t="str">
        <f t="shared" si="25"/>
        <v>Евграф</v>
      </c>
      <c r="I206" t="str">
        <f t="shared" si="26"/>
        <v>Исидорович</v>
      </c>
      <c r="J206" t="str">
        <f t="shared" si="27"/>
        <v>Устинов</v>
      </c>
      <c r="K206" t="str">
        <f t="shared" si="28"/>
        <v>ИОФ</v>
      </c>
      <c r="L206" t="str">
        <f t="shared" si="29"/>
        <v>Евграф Исидорович Устинов</v>
      </c>
      <c r="M206" t="str">
        <f t="shared" si="30"/>
        <v>ИОФ</v>
      </c>
      <c r="N206" t="str">
        <f t="shared" si="31"/>
        <v>Евграф Исидорович Устинов</v>
      </c>
    </row>
    <row r="207" spans="1:14" x14ac:dyDescent="0.2">
      <c r="A207">
        <v>308</v>
      </c>
      <c r="B207" t="s">
        <v>496</v>
      </c>
      <c r="C207" t="s">
        <v>495</v>
      </c>
      <c r="D207" t="s">
        <v>143</v>
      </c>
      <c r="E207" s="27">
        <v>44562</v>
      </c>
      <c r="F207" t="str">
        <f t="shared" si="24"/>
        <v>+375</v>
      </c>
      <c r="G207" t="str">
        <f>_xlfn.XLOOKUP(F207,'коды стран'!$B$2:$B$7,'коды стран'!$A$2:$A$7,"не найдено",FALSE)</f>
        <v>Беларусь</v>
      </c>
      <c r="H207" t="str">
        <f t="shared" si="25"/>
        <v>Ирина</v>
      </c>
      <c r="I207" t="str">
        <f t="shared" si="26"/>
        <v>Анатольевна</v>
      </c>
      <c r="J207" t="str">
        <f t="shared" si="27"/>
        <v>Васильева</v>
      </c>
      <c r="K207" t="str">
        <f t="shared" si="28"/>
        <v>ФИО</v>
      </c>
      <c r="L207" t="str">
        <f t="shared" si="29"/>
        <v>Анатольевна Васильева Ирина</v>
      </c>
      <c r="M207" t="str">
        <f t="shared" si="30"/>
        <v>ИОФ</v>
      </c>
      <c r="N207" t="str">
        <f t="shared" si="31"/>
        <v>Ирина Анатольевна Васильева</v>
      </c>
    </row>
    <row r="208" spans="1:14" x14ac:dyDescent="0.2">
      <c r="A208">
        <v>455</v>
      </c>
      <c r="B208" t="s">
        <v>494</v>
      </c>
      <c r="C208" t="s">
        <v>493</v>
      </c>
      <c r="D208" t="s">
        <v>143</v>
      </c>
      <c r="E208" s="27">
        <v>44820</v>
      </c>
      <c r="F208" t="str">
        <f t="shared" si="24"/>
        <v>+380</v>
      </c>
      <c r="G208" t="str">
        <f>_xlfn.XLOOKUP(F208,'коды стран'!$B$2:$B$7,'коды стран'!$A$2:$A$7,"не найдено",FALSE)</f>
        <v>Украина</v>
      </c>
      <c r="H208" t="str">
        <f t="shared" si="25"/>
        <v>Герман</v>
      </c>
      <c r="I208" t="str">
        <f t="shared" si="26"/>
        <v>Арсеньевич</v>
      </c>
      <c r="J208" t="str">
        <f t="shared" si="27"/>
        <v>Калинин</v>
      </c>
      <c r="K208" t="str">
        <f t="shared" si="28"/>
        <v>ИОФ</v>
      </c>
      <c r="L208" t="str">
        <f t="shared" si="29"/>
        <v>Герман Арсеньевич Калинин</v>
      </c>
      <c r="M208" t="str">
        <f t="shared" si="30"/>
        <v>ИОФ</v>
      </c>
      <c r="N208" t="str">
        <f t="shared" si="31"/>
        <v>Герман Арсеньевич Калинин</v>
      </c>
    </row>
    <row r="209" spans="1:14" x14ac:dyDescent="0.2">
      <c r="A209">
        <v>480</v>
      </c>
      <c r="B209" t="s">
        <v>492</v>
      </c>
      <c r="C209" t="s">
        <v>491</v>
      </c>
      <c r="D209" t="s">
        <v>143</v>
      </c>
      <c r="E209" s="27">
        <v>44568</v>
      </c>
      <c r="F209" t="str">
        <f t="shared" si="24"/>
        <v>+998</v>
      </c>
      <c r="G209" t="str">
        <f>_xlfn.XLOOKUP(F209,'коды стран'!$B$2:$B$7,'коды стран'!$A$2:$A$7,"не найдено",FALSE)</f>
        <v>Узбекистан</v>
      </c>
      <c r="H209" t="str">
        <f t="shared" si="25"/>
        <v>Юлия</v>
      </c>
      <c r="I209" t="str">
        <f t="shared" si="26"/>
        <v>Кузьминична</v>
      </c>
      <c r="J209" t="str">
        <f t="shared" si="27"/>
        <v>Капустина</v>
      </c>
      <c r="K209" t="str">
        <f t="shared" si="28"/>
        <v>ИОФ</v>
      </c>
      <c r="L209" t="str">
        <f t="shared" si="29"/>
        <v>Юлия Кузьминична Капустина</v>
      </c>
      <c r="M209" t="str">
        <f t="shared" si="30"/>
        <v>ИОФ</v>
      </c>
      <c r="N209" t="str">
        <f t="shared" si="31"/>
        <v>Юлия Кузьминична Капустина</v>
      </c>
    </row>
    <row r="210" spans="1:14" x14ac:dyDescent="0.2">
      <c r="A210">
        <v>203</v>
      </c>
      <c r="B210" t="s">
        <v>490</v>
      </c>
      <c r="C210" t="s">
        <v>1078</v>
      </c>
      <c r="D210" t="s">
        <v>140</v>
      </c>
      <c r="E210" s="27">
        <v>44685</v>
      </c>
      <c r="F210" t="str">
        <f t="shared" si="24"/>
        <v>+7</v>
      </c>
      <c r="G210" t="str">
        <f>_xlfn.XLOOKUP(F210,'коды стран'!$B$2:$B$7,'коды стран'!$A$2:$A$7,"не найдено",FALSE)</f>
        <v>Россия</v>
      </c>
      <c r="H210" t="str">
        <f t="shared" si="25"/>
        <v>Станислав</v>
      </c>
      <c r="I210" t="str">
        <f t="shared" si="26"/>
        <v>Архипович</v>
      </c>
      <c r="J210" t="str">
        <f t="shared" si="27"/>
        <v>Суханов</v>
      </c>
      <c r="K210" t="str">
        <f t="shared" si="28"/>
        <v>ИОФ</v>
      </c>
      <c r="L210" t="str">
        <f t="shared" si="29"/>
        <v>Станислав Архипович Суханов</v>
      </c>
      <c r="M210" t="str">
        <f t="shared" si="30"/>
        <v>ИОФ</v>
      </c>
      <c r="N210" t="str">
        <f t="shared" si="31"/>
        <v>Станислав Архипович Суханов</v>
      </c>
    </row>
    <row r="211" spans="1:14" x14ac:dyDescent="0.2">
      <c r="A211">
        <v>21</v>
      </c>
      <c r="B211" t="s">
        <v>489</v>
      </c>
      <c r="C211" t="s">
        <v>488</v>
      </c>
      <c r="D211" t="s">
        <v>143</v>
      </c>
      <c r="E211" s="27">
        <v>44881</v>
      </c>
      <c r="F211" t="str">
        <f t="shared" si="24"/>
        <v>+375</v>
      </c>
      <c r="G211" t="str">
        <f>_xlfn.XLOOKUP(F211,'коды стран'!$B$2:$B$7,'коды стран'!$A$2:$A$7,"не найдено",FALSE)</f>
        <v>Беларусь</v>
      </c>
      <c r="H211" t="str">
        <f t="shared" si="25"/>
        <v>Никита</v>
      </c>
      <c r="I211" t="str">
        <f t="shared" si="26"/>
        <v>Венедиктович</v>
      </c>
      <c r="J211" t="str">
        <f t="shared" si="27"/>
        <v>Третьяков</v>
      </c>
      <c r="K211" t="str">
        <f t="shared" si="28"/>
        <v>ИОФ</v>
      </c>
      <c r="L211" t="str">
        <f t="shared" si="29"/>
        <v>Никита Венедиктович Третьяков</v>
      </c>
      <c r="M211" t="str">
        <f t="shared" si="30"/>
        <v>ИОФ</v>
      </c>
      <c r="N211" t="str">
        <f t="shared" si="31"/>
        <v>Никита Венедиктович Третьяков</v>
      </c>
    </row>
    <row r="212" spans="1:14" x14ac:dyDescent="0.2">
      <c r="A212">
        <v>302</v>
      </c>
      <c r="B212" t="s">
        <v>487</v>
      </c>
      <c r="C212" t="s">
        <v>1079</v>
      </c>
      <c r="D212" t="s">
        <v>140</v>
      </c>
      <c r="E212" s="27">
        <v>44859</v>
      </c>
      <c r="F212" t="str">
        <f t="shared" si="24"/>
        <v>+7</v>
      </c>
      <c r="G212" t="str">
        <f>_xlfn.XLOOKUP(F212,'коды стран'!$B$2:$B$7,'коды стран'!$A$2:$A$7,"не найдено",FALSE)</f>
        <v>Россия</v>
      </c>
      <c r="H212" t="str">
        <f t="shared" si="25"/>
        <v>Александра</v>
      </c>
      <c r="I212" t="str">
        <f t="shared" si="26"/>
        <v>Валентиновна</v>
      </c>
      <c r="J212" t="str">
        <f t="shared" si="27"/>
        <v>Журавлева</v>
      </c>
      <c r="K212" t="str">
        <f t="shared" si="28"/>
        <v>ИОФ</v>
      </c>
      <c r="L212" t="str">
        <f t="shared" si="29"/>
        <v>Александра Валентиновна Журавлева</v>
      </c>
      <c r="M212" t="str">
        <f t="shared" si="30"/>
        <v>ИОФ</v>
      </c>
      <c r="N212" t="str">
        <f t="shared" si="31"/>
        <v>Александра Валентиновна Журавлева</v>
      </c>
    </row>
    <row r="213" spans="1:14" x14ac:dyDescent="0.2">
      <c r="A213">
        <v>341</v>
      </c>
      <c r="B213" t="s">
        <v>486</v>
      </c>
      <c r="C213" t="s">
        <v>485</v>
      </c>
      <c r="D213" t="s">
        <v>140</v>
      </c>
      <c r="E213" s="27">
        <v>44724</v>
      </c>
      <c r="F213" t="str">
        <f t="shared" si="24"/>
        <v>+7</v>
      </c>
      <c r="G213" t="str">
        <f>_xlfn.XLOOKUP(F213,'коды стран'!$B$2:$B$7,'коды стран'!$A$2:$A$7,"не найдено",FALSE)</f>
        <v>Россия</v>
      </c>
      <c r="H213" t="str">
        <f t="shared" si="25"/>
        <v>Алевтина</v>
      </c>
      <c r="I213" t="str">
        <f t="shared" si="26"/>
        <v>Архиповна</v>
      </c>
      <c r="J213" t="str">
        <f t="shared" si="27"/>
        <v>Ефимова</v>
      </c>
      <c r="K213" t="str">
        <f t="shared" si="28"/>
        <v>ФИО</v>
      </c>
      <c r="L213" t="str">
        <f t="shared" si="29"/>
        <v>Архиповна Ефимова Алевтина</v>
      </c>
      <c r="M213" t="str">
        <f t="shared" si="30"/>
        <v>ИОФ</v>
      </c>
      <c r="N213" t="str">
        <f t="shared" si="31"/>
        <v>Алевтина Архиповна Ефимова</v>
      </c>
    </row>
    <row r="214" spans="1:14" x14ac:dyDescent="0.2">
      <c r="A214">
        <v>463</v>
      </c>
      <c r="B214" t="s">
        <v>484</v>
      </c>
      <c r="C214" t="s">
        <v>483</v>
      </c>
      <c r="D214" t="s">
        <v>140</v>
      </c>
      <c r="E214" s="27">
        <v>44869</v>
      </c>
      <c r="F214" t="str">
        <f t="shared" si="24"/>
        <v>+380</v>
      </c>
      <c r="G214" t="str">
        <f>_xlfn.XLOOKUP(F214,'коды стран'!$B$2:$B$7,'коды стран'!$A$2:$A$7,"не найдено",FALSE)</f>
        <v>Украина</v>
      </c>
      <c r="H214" t="str">
        <f t="shared" si="25"/>
        <v>Вероника</v>
      </c>
      <c r="I214" t="str">
        <f t="shared" si="26"/>
        <v>Руслановна</v>
      </c>
      <c r="J214" t="str">
        <f t="shared" si="27"/>
        <v>Ефремова</v>
      </c>
      <c r="K214" t="str">
        <f t="shared" si="28"/>
        <v>ИОФ</v>
      </c>
      <c r="L214" t="str">
        <f t="shared" si="29"/>
        <v>Вероника Руслановна Ефремова</v>
      </c>
      <c r="M214" t="str">
        <f t="shared" si="30"/>
        <v>ИОФ</v>
      </c>
      <c r="N214" t="str">
        <f t="shared" si="31"/>
        <v>Вероника Руслановна Ефремова</v>
      </c>
    </row>
    <row r="215" spans="1:14" x14ac:dyDescent="0.2">
      <c r="A215">
        <v>421</v>
      </c>
      <c r="B215" t="s">
        <v>482</v>
      </c>
      <c r="C215" t="s">
        <v>1080</v>
      </c>
      <c r="D215" t="s">
        <v>140</v>
      </c>
      <c r="E215" s="27">
        <v>44620</v>
      </c>
      <c r="F215" t="str">
        <f t="shared" si="24"/>
        <v>+7</v>
      </c>
      <c r="G215" t="str">
        <f>_xlfn.XLOOKUP(F215,'коды стран'!$B$2:$B$7,'коды стран'!$A$2:$A$7,"не найдено",FALSE)</f>
        <v>Россия</v>
      </c>
      <c r="H215" t="str">
        <f t="shared" si="25"/>
        <v>Павел</v>
      </c>
      <c r="I215" t="str">
        <f t="shared" si="26"/>
        <v>Ермилович</v>
      </c>
      <c r="J215" t="str">
        <f t="shared" si="27"/>
        <v>Красильников</v>
      </c>
      <c r="K215" t="str">
        <f t="shared" si="28"/>
        <v>ИОФ</v>
      </c>
      <c r="L215" t="str">
        <f t="shared" si="29"/>
        <v>Павел Ермилович Красильников</v>
      </c>
      <c r="M215" t="str">
        <f t="shared" si="30"/>
        <v>ИОФ</v>
      </c>
      <c r="N215" t="str">
        <f t="shared" si="31"/>
        <v>Павел Ермилович Красильников</v>
      </c>
    </row>
    <row r="216" spans="1:14" x14ac:dyDescent="0.2">
      <c r="A216">
        <v>86</v>
      </c>
      <c r="B216" t="s">
        <v>481</v>
      </c>
      <c r="C216" t="s">
        <v>1081</v>
      </c>
      <c r="D216" t="s">
        <v>143</v>
      </c>
      <c r="E216" s="27">
        <v>44692</v>
      </c>
      <c r="F216" t="str">
        <f t="shared" si="24"/>
        <v>+998</v>
      </c>
      <c r="G216" t="str">
        <f>_xlfn.XLOOKUP(F216,'коды стран'!$B$2:$B$7,'коды стран'!$A$2:$A$7,"не найдено",FALSE)</f>
        <v>Узбекистан</v>
      </c>
      <c r="H216" t="str">
        <f t="shared" si="25"/>
        <v>Раиса</v>
      </c>
      <c r="I216" t="str">
        <f t="shared" si="26"/>
        <v>Кузьминична</v>
      </c>
      <c r="J216" t="str">
        <f t="shared" si="27"/>
        <v>Гуляева</v>
      </c>
      <c r="K216" t="str">
        <f t="shared" si="28"/>
        <v>ИОФ</v>
      </c>
      <c r="L216" t="str">
        <f t="shared" si="29"/>
        <v>Раиса Кузьминична Гуляева</v>
      </c>
      <c r="M216" t="str">
        <f t="shared" si="30"/>
        <v>ИОФ</v>
      </c>
      <c r="N216" t="str">
        <f t="shared" si="31"/>
        <v>Раиса Кузьминична Гуляева</v>
      </c>
    </row>
    <row r="217" spans="1:14" x14ac:dyDescent="0.2">
      <c r="A217">
        <v>319</v>
      </c>
      <c r="B217" t="s">
        <v>480</v>
      </c>
      <c r="C217" t="s">
        <v>1082</v>
      </c>
      <c r="D217" t="s">
        <v>143</v>
      </c>
      <c r="E217" s="27">
        <v>44674</v>
      </c>
      <c r="F217" t="str">
        <f t="shared" si="24"/>
        <v>+998</v>
      </c>
      <c r="G217" t="str">
        <f>_xlfn.XLOOKUP(F217,'коды стран'!$B$2:$B$7,'коды стран'!$A$2:$A$7,"не найдено",FALSE)</f>
        <v>Узбекистан</v>
      </c>
      <c r="H217" t="str">
        <f t="shared" si="25"/>
        <v>Василиса</v>
      </c>
      <c r="I217" t="str">
        <f t="shared" si="26"/>
        <v>Юрьевна</v>
      </c>
      <c r="J217" t="str">
        <f t="shared" si="27"/>
        <v>Маркова</v>
      </c>
      <c r="K217" t="str">
        <f t="shared" si="28"/>
        <v>ИОФ</v>
      </c>
      <c r="L217" t="str">
        <f t="shared" si="29"/>
        <v>Василиса Юрьевна Маркова</v>
      </c>
      <c r="M217" t="str">
        <f t="shared" si="30"/>
        <v>ИОФ</v>
      </c>
      <c r="N217" t="str">
        <f t="shared" si="31"/>
        <v>Василиса Юрьевна Маркова</v>
      </c>
    </row>
    <row r="218" spans="1:14" x14ac:dyDescent="0.2">
      <c r="A218">
        <v>290</v>
      </c>
      <c r="B218" t="s">
        <v>479</v>
      </c>
      <c r="C218" t="s">
        <v>478</v>
      </c>
      <c r="D218" t="s">
        <v>143</v>
      </c>
      <c r="E218" s="27">
        <v>44777</v>
      </c>
      <c r="F218" t="str">
        <f t="shared" si="24"/>
        <v>+7</v>
      </c>
      <c r="G218" t="str">
        <f>_xlfn.XLOOKUP(F218,'коды стран'!$B$2:$B$7,'коды стран'!$A$2:$A$7,"не найдено",FALSE)</f>
        <v>Россия</v>
      </c>
      <c r="H218" t="str">
        <f t="shared" si="25"/>
        <v>Николай</v>
      </c>
      <c r="I218" t="str">
        <f t="shared" si="26"/>
        <v>Гавриилович</v>
      </c>
      <c r="J218" t="str">
        <f t="shared" si="27"/>
        <v>Савин</v>
      </c>
      <c r="K218" t="str">
        <f t="shared" si="28"/>
        <v>ИОФ</v>
      </c>
      <c r="L218" t="str">
        <f t="shared" si="29"/>
        <v>Николай Гавриилович Савин</v>
      </c>
      <c r="M218" t="str">
        <f t="shared" si="30"/>
        <v>ИОФ</v>
      </c>
      <c r="N218" t="str">
        <f t="shared" si="31"/>
        <v>Николай Гавриилович Савин</v>
      </c>
    </row>
    <row r="219" spans="1:14" x14ac:dyDescent="0.2">
      <c r="A219">
        <v>13</v>
      </c>
      <c r="B219" t="s">
        <v>477</v>
      </c>
      <c r="C219" t="s">
        <v>1083</v>
      </c>
      <c r="D219" t="s">
        <v>140</v>
      </c>
      <c r="E219" s="27">
        <v>44724</v>
      </c>
      <c r="F219" t="str">
        <f t="shared" si="24"/>
        <v>+7</v>
      </c>
      <c r="G219" t="str">
        <f>_xlfn.XLOOKUP(F219,'коды стран'!$B$2:$B$7,'коды стран'!$A$2:$A$7,"не найдено",FALSE)</f>
        <v>Россия</v>
      </c>
      <c r="H219" t="str">
        <f t="shared" si="25"/>
        <v>Елена</v>
      </c>
      <c r="I219" t="str">
        <f t="shared" si="26"/>
        <v>Валериевна</v>
      </c>
      <c r="J219" t="str">
        <f t="shared" si="27"/>
        <v>Максимова</v>
      </c>
      <c r="K219" t="str">
        <f t="shared" si="28"/>
        <v>ИОФ</v>
      </c>
      <c r="L219" t="str">
        <f t="shared" si="29"/>
        <v>Елена Валериевна Максимова</v>
      </c>
      <c r="M219" t="str">
        <f t="shared" si="30"/>
        <v>ИОФ</v>
      </c>
      <c r="N219" t="str">
        <f t="shared" si="31"/>
        <v>Елена Валериевна Максимова</v>
      </c>
    </row>
    <row r="220" spans="1:14" x14ac:dyDescent="0.2">
      <c r="A220">
        <v>453</v>
      </c>
      <c r="B220" t="s">
        <v>476</v>
      </c>
      <c r="C220" t="s">
        <v>1084</v>
      </c>
      <c r="D220" t="s">
        <v>143</v>
      </c>
      <c r="E220" s="27">
        <v>44635</v>
      </c>
      <c r="F220" t="str">
        <f t="shared" si="24"/>
        <v>+7</v>
      </c>
      <c r="G220" t="str">
        <f>_xlfn.XLOOKUP(F220,'коды стран'!$B$2:$B$7,'коды стран'!$A$2:$A$7,"не найдено",FALSE)</f>
        <v>Россия</v>
      </c>
      <c r="H220" t="str">
        <f t="shared" si="25"/>
        <v>Богдан</v>
      </c>
      <c r="I220" t="str">
        <f t="shared" si="26"/>
        <v>Харитонович</v>
      </c>
      <c r="J220" t="str">
        <f t="shared" si="27"/>
        <v>Никифоров</v>
      </c>
      <c r="K220" t="str">
        <f t="shared" si="28"/>
        <v>ИОФ</v>
      </c>
      <c r="L220" t="str">
        <f t="shared" si="29"/>
        <v>Богдан Харитонович Никифоров</v>
      </c>
      <c r="M220" t="str">
        <f t="shared" si="30"/>
        <v>ИОФ</v>
      </c>
      <c r="N220" t="str">
        <f t="shared" si="31"/>
        <v>Богдан Харитонович Никифоров</v>
      </c>
    </row>
    <row r="221" spans="1:14" x14ac:dyDescent="0.2">
      <c r="A221">
        <v>120</v>
      </c>
      <c r="B221" t="s">
        <v>475</v>
      </c>
      <c r="C221" t="s">
        <v>474</v>
      </c>
      <c r="D221" t="s">
        <v>143</v>
      </c>
      <c r="E221" s="27">
        <v>44691</v>
      </c>
      <c r="F221" t="str">
        <f t="shared" si="24"/>
        <v>+7</v>
      </c>
      <c r="G221" t="str">
        <f>_xlfn.XLOOKUP(F221,'коды стран'!$B$2:$B$7,'коды стран'!$A$2:$A$7,"не найдено",FALSE)</f>
        <v>Россия</v>
      </c>
      <c r="H221" t="str">
        <f t="shared" si="25"/>
        <v>Велимир</v>
      </c>
      <c r="I221" t="str">
        <f t="shared" si="26"/>
        <v>Игоревич</v>
      </c>
      <c r="J221" t="str">
        <f t="shared" si="27"/>
        <v>Макаров</v>
      </c>
      <c r="K221" t="str">
        <f t="shared" si="28"/>
        <v>ИОФ</v>
      </c>
      <c r="L221" t="str">
        <f t="shared" si="29"/>
        <v>Велимир Игоревич Макаров</v>
      </c>
      <c r="M221" t="str">
        <f t="shared" si="30"/>
        <v>ИОФ</v>
      </c>
      <c r="N221" t="str">
        <f t="shared" si="31"/>
        <v>Велимир Игоревич Макаров</v>
      </c>
    </row>
    <row r="222" spans="1:14" x14ac:dyDescent="0.2">
      <c r="A222">
        <v>292</v>
      </c>
      <c r="B222" t="s">
        <v>473</v>
      </c>
      <c r="C222" t="s">
        <v>1085</v>
      </c>
      <c r="D222" t="s">
        <v>140</v>
      </c>
      <c r="E222" s="27">
        <v>44608</v>
      </c>
      <c r="F222" t="str">
        <f t="shared" si="24"/>
        <v>+7</v>
      </c>
      <c r="G222" t="str">
        <f>_xlfn.XLOOKUP(F222,'коды стран'!$B$2:$B$7,'коды стран'!$A$2:$A$7,"не найдено",FALSE)</f>
        <v>Россия</v>
      </c>
      <c r="H222" t="str">
        <f t="shared" si="25"/>
        <v>Аполлинарий</v>
      </c>
      <c r="I222" t="str">
        <f t="shared" si="26"/>
        <v>Фомич</v>
      </c>
      <c r="J222" t="str">
        <f t="shared" si="27"/>
        <v>Тимофеев</v>
      </c>
      <c r="K222" t="str">
        <f t="shared" si="28"/>
        <v>ИОФ</v>
      </c>
      <c r="L222" t="str">
        <f t="shared" si="29"/>
        <v>Аполлинарий Фомич Тимофеев</v>
      </c>
      <c r="M222" t="str">
        <f t="shared" si="30"/>
        <v>ИОФ</v>
      </c>
      <c r="N222" t="str">
        <f t="shared" si="31"/>
        <v>Аполлинарий Фомич Тимофеев</v>
      </c>
    </row>
    <row r="223" spans="1:14" x14ac:dyDescent="0.2">
      <c r="A223">
        <v>1</v>
      </c>
      <c r="B223" t="s">
        <v>472</v>
      </c>
      <c r="C223" t="s">
        <v>471</v>
      </c>
      <c r="D223" t="s">
        <v>143</v>
      </c>
      <c r="E223" s="27">
        <v>44585</v>
      </c>
      <c r="F223" t="str">
        <f t="shared" si="24"/>
        <v>+7</v>
      </c>
      <c r="G223" t="str">
        <f>_xlfn.XLOOKUP(F223,'коды стран'!$B$2:$B$7,'коды стран'!$A$2:$A$7,"не найдено",FALSE)</f>
        <v>Россия</v>
      </c>
      <c r="H223" t="str">
        <f t="shared" si="25"/>
        <v>Потап</v>
      </c>
      <c r="I223" t="str">
        <f t="shared" si="26"/>
        <v>Егорович</v>
      </c>
      <c r="J223" t="str">
        <f t="shared" si="27"/>
        <v>Лапин</v>
      </c>
      <c r="K223" t="str">
        <f t="shared" si="28"/>
        <v>ИОФ</v>
      </c>
      <c r="L223" t="str">
        <f t="shared" si="29"/>
        <v>Потап Егорович Лапин</v>
      </c>
      <c r="M223" t="str">
        <f t="shared" si="30"/>
        <v>ИОФ</v>
      </c>
      <c r="N223" t="str">
        <f t="shared" si="31"/>
        <v>Потап Егорович Лапин</v>
      </c>
    </row>
    <row r="224" spans="1:14" x14ac:dyDescent="0.2">
      <c r="A224">
        <v>98</v>
      </c>
      <c r="B224" t="s">
        <v>470</v>
      </c>
      <c r="C224" t="s">
        <v>469</v>
      </c>
      <c r="D224" t="s">
        <v>143</v>
      </c>
      <c r="E224" s="27">
        <v>44637</v>
      </c>
      <c r="F224" t="str">
        <f t="shared" si="24"/>
        <v>+7</v>
      </c>
      <c r="G224" t="str">
        <f>_xlfn.XLOOKUP(F224,'коды стран'!$B$2:$B$7,'коды стран'!$A$2:$A$7,"не найдено",FALSE)</f>
        <v>Россия</v>
      </c>
      <c r="H224" t="str">
        <f t="shared" si="25"/>
        <v>Никита</v>
      </c>
      <c r="I224" t="str">
        <f t="shared" si="26"/>
        <v>Виленович</v>
      </c>
      <c r="J224" t="str">
        <f t="shared" si="27"/>
        <v>Степанов</v>
      </c>
      <c r="K224" t="str">
        <f t="shared" si="28"/>
        <v>ИОФ</v>
      </c>
      <c r="L224" t="str">
        <f t="shared" si="29"/>
        <v>Никита Виленович Степанов</v>
      </c>
      <c r="M224" t="str">
        <f t="shared" si="30"/>
        <v>ИОФ</v>
      </c>
      <c r="N224" t="str">
        <f t="shared" si="31"/>
        <v>Никита Виленович Степанов</v>
      </c>
    </row>
    <row r="225" spans="1:14" x14ac:dyDescent="0.2">
      <c r="A225">
        <v>226</v>
      </c>
      <c r="B225" t="s">
        <v>468</v>
      </c>
      <c r="C225" t="s">
        <v>467</v>
      </c>
      <c r="D225" t="s">
        <v>143</v>
      </c>
      <c r="E225" s="27">
        <v>44702</v>
      </c>
      <c r="F225" t="str">
        <f t="shared" si="24"/>
        <v>+7</v>
      </c>
      <c r="G225" t="str">
        <f>_xlfn.XLOOKUP(F225,'коды стран'!$B$2:$B$7,'коды стран'!$A$2:$A$7,"не найдено",FALSE)</f>
        <v>Россия</v>
      </c>
      <c r="H225" t="str">
        <f t="shared" si="25"/>
        <v>Агап</v>
      </c>
      <c r="I225" t="str">
        <f t="shared" si="26"/>
        <v>Валерьевич</v>
      </c>
      <c r="J225" t="str">
        <f t="shared" si="27"/>
        <v>Логинов</v>
      </c>
      <c r="K225" t="str">
        <f t="shared" si="28"/>
        <v>ИОФ</v>
      </c>
      <c r="L225" t="str">
        <f t="shared" si="29"/>
        <v>Агап Валерьевич Логинов</v>
      </c>
      <c r="M225" t="str">
        <f t="shared" si="30"/>
        <v>ИОФ</v>
      </c>
      <c r="N225" t="str">
        <f t="shared" si="31"/>
        <v>Агап Валерьевич Логинов</v>
      </c>
    </row>
    <row r="226" spans="1:14" x14ac:dyDescent="0.2">
      <c r="A226">
        <v>296</v>
      </c>
      <c r="B226" t="s">
        <v>466</v>
      </c>
      <c r="C226" t="s">
        <v>1086</v>
      </c>
      <c r="D226" t="s">
        <v>140</v>
      </c>
      <c r="E226" s="27">
        <v>44758</v>
      </c>
      <c r="F226" t="str">
        <f t="shared" si="24"/>
        <v>+998</v>
      </c>
      <c r="G226" t="str">
        <f>_xlfn.XLOOKUP(F226,'коды стран'!$B$2:$B$7,'коды стран'!$A$2:$A$7,"не найдено",FALSE)</f>
        <v>Узбекистан</v>
      </c>
      <c r="H226" t="str">
        <f t="shared" si="25"/>
        <v>Людмила</v>
      </c>
      <c r="I226" t="str">
        <f t="shared" si="26"/>
        <v>Олеговна</v>
      </c>
      <c r="J226" t="str">
        <f t="shared" si="27"/>
        <v>Исакова</v>
      </c>
      <c r="K226" t="str">
        <f t="shared" si="28"/>
        <v>ИОФ</v>
      </c>
      <c r="L226" t="str">
        <f t="shared" si="29"/>
        <v>Людмила Олеговна Исакова</v>
      </c>
      <c r="M226" t="str">
        <f t="shared" si="30"/>
        <v>ИОФ</v>
      </c>
      <c r="N226" t="str">
        <f t="shared" si="31"/>
        <v>Людмила Олеговна Исакова</v>
      </c>
    </row>
    <row r="227" spans="1:14" x14ac:dyDescent="0.2">
      <c r="A227">
        <v>29</v>
      </c>
      <c r="B227" t="s">
        <v>465</v>
      </c>
      <c r="C227" t="s">
        <v>1087</v>
      </c>
      <c r="D227" t="s">
        <v>143</v>
      </c>
      <c r="E227" s="27">
        <v>44704</v>
      </c>
      <c r="F227" t="str">
        <f t="shared" si="24"/>
        <v>+7</v>
      </c>
      <c r="G227" t="str">
        <f>_xlfn.XLOOKUP(F227,'коды стран'!$B$2:$B$7,'коды стран'!$A$2:$A$7,"не найдено",FALSE)</f>
        <v>Россия</v>
      </c>
      <c r="H227" t="str">
        <f t="shared" si="25"/>
        <v>Ярослав</v>
      </c>
      <c r="I227" t="str">
        <f t="shared" si="26"/>
        <v>Анатольевич</v>
      </c>
      <c r="J227" t="str">
        <f t="shared" si="27"/>
        <v>Вишняков</v>
      </c>
      <c r="K227" t="str">
        <f t="shared" si="28"/>
        <v>ИОФ</v>
      </c>
      <c r="L227" t="str">
        <f t="shared" si="29"/>
        <v>Ярослав Анатольевич Вишняков</v>
      </c>
      <c r="M227" t="str">
        <f t="shared" si="30"/>
        <v>ИОФ</v>
      </c>
      <c r="N227" t="str">
        <f t="shared" si="31"/>
        <v>Ярослав Анатольевич Вишняков</v>
      </c>
    </row>
    <row r="228" spans="1:14" x14ac:dyDescent="0.2">
      <c r="A228">
        <v>297</v>
      </c>
      <c r="B228" t="s">
        <v>464</v>
      </c>
      <c r="C228" t="s">
        <v>1088</v>
      </c>
      <c r="D228" t="s">
        <v>140</v>
      </c>
      <c r="E228" s="27">
        <v>44666</v>
      </c>
      <c r="F228" t="str">
        <f t="shared" si="24"/>
        <v>+380</v>
      </c>
      <c r="G228" t="str">
        <f>_xlfn.XLOOKUP(F228,'коды стран'!$B$2:$B$7,'коды стран'!$A$2:$A$7,"не найдено",FALSE)</f>
        <v>Украина</v>
      </c>
      <c r="H228" t="str">
        <f t="shared" si="25"/>
        <v>Чеслав</v>
      </c>
      <c r="I228" t="str">
        <f t="shared" si="26"/>
        <v>Аверьянович</v>
      </c>
      <c r="J228" t="str">
        <f t="shared" si="27"/>
        <v>Нестеров</v>
      </c>
      <c r="K228" t="str">
        <f t="shared" si="28"/>
        <v>ИОФ</v>
      </c>
      <c r="L228" t="str">
        <f t="shared" si="29"/>
        <v>Чеслав Аверьянович Нестеров</v>
      </c>
      <c r="M228" t="str">
        <f t="shared" si="30"/>
        <v>ИОФ</v>
      </c>
      <c r="N228" t="str">
        <f t="shared" si="31"/>
        <v>Чеслав Аверьянович Нестеров</v>
      </c>
    </row>
    <row r="229" spans="1:14" x14ac:dyDescent="0.2">
      <c r="A229">
        <v>497</v>
      </c>
      <c r="B229" t="s">
        <v>463</v>
      </c>
      <c r="C229" t="s">
        <v>462</v>
      </c>
      <c r="D229" t="s">
        <v>140</v>
      </c>
      <c r="E229" s="27">
        <v>44826</v>
      </c>
      <c r="F229" t="str">
        <f t="shared" si="24"/>
        <v>+998</v>
      </c>
      <c r="G229" t="str">
        <f>_xlfn.XLOOKUP(F229,'коды стран'!$B$2:$B$7,'коды стран'!$A$2:$A$7,"не найдено",FALSE)</f>
        <v>Узбекистан</v>
      </c>
      <c r="H229" t="str">
        <f t="shared" si="25"/>
        <v>Валерьян</v>
      </c>
      <c r="I229" t="str">
        <f t="shared" si="26"/>
        <v>Федосеевич</v>
      </c>
      <c r="J229" t="str">
        <f t="shared" si="27"/>
        <v>Цветков</v>
      </c>
      <c r="K229" t="str">
        <f t="shared" si="28"/>
        <v>ИОФ</v>
      </c>
      <c r="L229" t="str">
        <f t="shared" si="29"/>
        <v>Валерьян Федосеевич Цветков</v>
      </c>
      <c r="M229" t="str">
        <f t="shared" si="30"/>
        <v>ИОФ</v>
      </c>
      <c r="N229" t="str">
        <f t="shared" si="31"/>
        <v>Валерьян Федосеевич Цветков</v>
      </c>
    </row>
    <row r="230" spans="1:14" x14ac:dyDescent="0.2">
      <c r="A230">
        <v>191</v>
      </c>
      <c r="B230" t="s">
        <v>461</v>
      </c>
      <c r="C230" t="s">
        <v>460</v>
      </c>
      <c r="D230" t="s">
        <v>143</v>
      </c>
      <c r="E230" s="27">
        <v>44866</v>
      </c>
      <c r="F230" t="str">
        <f t="shared" si="24"/>
        <v>+380</v>
      </c>
      <c r="G230" t="str">
        <f>_xlfn.XLOOKUP(F230,'коды стран'!$B$2:$B$7,'коды стран'!$A$2:$A$7,"не найдено",FALSE)</f>
        <v>Украина</v>
      </c>
      <c r="H230" t="str">
        <f t="shared" si="25"/>
        <v>Матвей</v>
      </c>
      <c r="I230" t="str">
        <f t="shared" si="26"/>
        <v>Адамович</v>
      </c>
      <c r="J230" t="str">
        <f t="shared" si="27"/>
        <v>Богданов</v>
      </c>
      <c r="K230" t="str">
        <f t="shared" si="28"/>
        <v>ИОФ</v>
      </c>
      <c r="L230" t="str">
        <f t="shared" si="29"/>
        <v>Матвей Адамович Богданов</v>
      </c>
      <c r="M230" t="str">
        <f t="shared" si="30"/>
        <v>ИОФ</v>
      </c>
      <c r="N230" t="str">
        <f t="shared" si="31"/>
        <v>Матвей Адамович Богданов</v>
      </c>
    </row>
    <row r="231" spans="1:14" x14ac:dyDescent="0.2">
      <c r="A231">
        <v>58</v>
      </c>
      <c r="B231" t="s">
        <v>459</v>
      </c>
      <c r="C231" t="s">
        <v>1089</v>
      </c>
      <c r="D231" t="s">
        <v>140</v>
      </c>
      <c r="E231" s="27">
        <v>44628</v>
      </c>
      <c r="F231" t="str">
        <f t="shared" si="24"/>
        <v>+375</v>
      </c>
      <c r="G231" t="str">
        <f>_xlfn.XLOOKUP(F231,'коды стран'!$B$2:$B$7,'коды стран'!$A$2:$A$7,"не найдено",FALSE)</f>
        <v>Беларусь</v>
      </c>
      <c r="H231" t="str">
        <f t="shared" si="25"/>
        <v>Алина</v>
      </c>
      <c r="I231" t="str">
        <f t="shared" si="26"/>
        <v>Феликсовна</v>
      </c>
      <c r="J231" t="str">
        <f t="shared" si="27"/>
        <v>Владимирова</v>
      </c>
      <c r="K231" t="str">
        <f t="shared" si="28"/>
        <v>ФИО</v>
      </c>
      <c r="L231" t="str">
        <f t="shared" si="29"/>
        <v>Феликсовна Владимирова Алина</v>
      </c>
      <c r="M231" t="str">
        <f t="shared" si="30"/>
        <v>ИОФ</v>
      </c>
      <c r="N231" t="str">
        <f t="shared" si="31"/>
        <v>Алина Феликсовна Владимирова</v>
      </c>
    </row>
    <row r="232" spans="1:14" x14ac:dyDescent="0.2">
      <c r="A232">
        <v>446</v>
      </c>
      <c r="B232" t="s">
        <v>458</v>
      </c>
      <c r="C232" t="s">
        <v>457</v>
      </c>
      <c r="D232" t="s">
        <v>143</v>
      </c>
      <c r="E232" s="27">
        <v>44671</v>
      </c>
      <c r="F232" t="str">
        <f t="shared" si="24"/>
        <v>+992</v>
      </c>
      <c r="G232" t="str">
        <f>_xlfn.XLOOKUP(F232,'коды стран'!$B$2:$B$7,'коды стран'!$A$2:$A$7,"не найдено",FALSE)</f>
        <v>Таджикистан</v>
      </c>
      <c r="H232" t="str">
        <f t="shared" si="25"/>
        <v>Лора</v>
      </c>
      <c r="I232" t="str">
        <f t="shared" si="26"/>
        <v>Вадимовна</v>
      </c>
      <c r="J232" t="str">
        <f t="shared" si="27"/>
        <v>Турова</v>
      </c>
      <c r="K232" t="str">
        <f t="shared" si="28"/>
        <v>ИОФ</v>
      </c>
      <c r="L232" t="str">
        <f t="shared" si="29"/>
        <v>Лора Вадимовна Турова</v>
      </c>
      <c r="M232" t="str">
        <f t="shared" si="30"/>
        <v>ИОФ</v>
      </c>
      <c r="N232" t="str">
        <f t="shared" si="31"/>
        <v>Лора Вадимовна Турова</v>
      </c>
    </row>
    <row r="233" spans="1:14" x14ac:dyDescent="0.2">
      <c r="A233">
        <v>117</v>
      </c>
      <c r="B233" t="s">
        <v>456</v>
      </c>
      <c r="C233" t="s">
        <v>455</v>
      </c>
      <c r="D233" t="s">
        <v>143</v>
      </c>
      <c r="E233" s="27">
        <v>44706</v>
      </c>
      <c r="F233" t="str">
        <f t="shared" si="24"/>
        <v>+380</v>
      </c>
      <c r="G233" t="str">
        <f>_xlfn.XLOOKUP(F233,'коды стран'!$B$2:$B$7,'коды стран'!$A$2:$A$7,"не найдено",FALSE)</f>
        <v>Украина</v>
      </c>
      <c r="H233" t="str">
        <f t="shared" si="25"/>
        <v>Мирон</v>
      </c>
      <c r="I233" t="str">
        <f t="shared" si="26"/>
        <v>Давидович</v>
      </c>
      <c r="J233" t="str">
        <f t="shared" si="27"/>
        <v>Горбачев</v>
      </c>
      <c r="K233" t="str">
        <f t="shared" si="28"/>
        <v>ИОФ</v>
      </c>
      <c r="L233" t="str">
        <f t="shared" si="29"/>
        <v>Мирон Давидович Горбачев</v>
      </c>
      <c r="M233" t="str">
        <f t="shared" si="30"/>
        <v>ИОФ</v>
      </c>
      <c r="N233" t="str">
        <f t="shared" si="31"/>
        <v>Мирон Давидович Горбачев</v>
      </c>
    </row>
    <row r="234" spans="1:14" x14ac:dyDescent="0.2">
      <c r="A234">
        <v>187</v>
      </c>
      <c r="B234" t="s">
        <v>454</v>
      </c>
      <c r="C234" t="s">
        <v>453</v>
      </c>
      <c r="D234" t="s">
        <v>143</v>
      </c>
      <c r="E234" s="27">
        <v>44848</v>
      </c>
      <c r="F234" t="str">
        <f t="shared" si="24"/>
        <v>+7</v>
      </c>
      <c r="G234" t="str">
        <f>_xlfn.XLOOKUP(F234,'коды стран'!$B$2:$B$7,'коды стран'!$A$2:$A$7,"не найдено",FALSE)</f>
        <v>Россия</v>
      </c>
      <c r="H234" t="str">
        <f t="shared" si="25"/>
        <v>Юлия</v>
      </c>
      <c r="I234" t="str">
        <f t="shared" si="26"/>
        <v>Геннадиевна</v>
      </c>
      <c r="J234" t="str">
        <f t="shared" si="27"/>
        <v>Белякова</v>
      </c>
      <c r="K234" t="str">
        <f t="shared" si="28"/>
        <v>ИОФ</v>
      </c>
      <c r="L234" t="str">
        <f t="shared" si="29"/>
        <v>Юлия Геннадиевна Белякова</v>
      </c>
      <c r="M234" t="str">
        <f t="shared" si="30"/>
        <v>ИОФ</v>
      </c>
      <c r="N234" t="str">
        <f t="shared" si="31"/>
        <v>Юлия Геннадиевна Белякова</v>
      </c>
    </row>
    <row r="235" spans="1:14" x14ac:dyDescent="0.2">
      <c r="A235">
        <v>231</v>
      </c>
      <c r="B235" t="s">
        <v>452</v>
      </c>
      <c r="C235" t="s">
        <v>1090</v>
      </c>
      <c r="D235" t="s">
        <v>140</v>
      </c>
      <c r="E235" s="27">
        <v>44752</v>
      </c>
      <c r="F235" t="str">
        <f t="shared" si="24"/>
        <v>+7</v>
      </c>
      <c r="G235" t="str">
        <f>_xlfn.XLOOKUP(F235,'коды стран'!$B$2:$B$7,'коды стран'!$A$2:$A$7,"не найдено",FALSE)</f>
        <v>Россия</v>
      </c>
      <c r="H235" t="str">
        <f t="shared" si="25"/>
        <v>Ярослав</v>
      </c>
      <c r="I235" t="str">
        <f t="shared" si="26"/>
        <v>Тихонович</v>
      </c>
      <c r="J235" t="str">
        <f t="shared" si="27"/>
        <v>Ермаков</v>
      </c>
      <c r="K235" t="str">
        <f t="shared" si="28"/>
        <v>ИОФ</v>
      </c>
      <c r="L235" t="str">
        <f t="shared" si="29"/>
        <v>Ярослав Тихонович Ермаков</v>
      </c>
      <c r="M235" t="str">
        <f t="shared" si="30"/>
        <v>ИОФ</v>
      </c>
      <c r="N235" t="str">
        <f t="shared" si="31"/>
        <v>Ярослав Тихонович Ермаков</v>
      </c>
    </row>
    <row r="236" spans="1:14" x14ac:dyDescent="0.2">
      <c r="A236">
        <v>265</v>
      </c>
      <c r="B236" t="s">
        <v>451</v>
      </c>
      <c r="C236" t="s">
        <v>1091</v>
      </c>
      <c r="D236" t="s">
        <v>140</v>
      </c>
      <c r="E236" s="27">
        <v>44756</v>
      </c>
      <c r="F236" t="str">
        <f t="shared" si="24"/>
        <v>+998</v>
      </c>
      <c r="G236" t="str">
        <f>_xlfn.XLOOKUP(F236,'коды стран'!$B$2:$B$7,'коды стран'!$A$2:$A$7,"не найдено",FALSE)</f>
        <v>Узбекистан</v>
      </c>
      <c r="H236" t="str">
        <f t="shared" si="25"/>
        <v>Эраст</v>
      </c>
      <c r="I236" t="str">
        <f t="shared" si="26"/>
        <v>Терентьевич</v>
      </c>
      <c r="J236" t="str">
        <f t="shared" si="27"/>
        <v>Баранов</v>
      </c>
      <c r="K236" t="str">
        <f t="shared" si="28"/>
        <v>ИОФ</v>
      </c>
      <c r="L236" t="str">
        <f t="shared" si="29"/>
        <v>Эраст Терентьевич Баранов</v>
      </c>
      <c r="M236" t="str">
        <f t="shared" si="30"/>
        <v>ИОФ</v>
      </c>
      <c r="N236" t="str">
        <f t="shared" si="31"/>
        <v>Эраст Терентьевич Баранов</v>
      </c>
    </row>
    <row r="237" spans="1:14" x14ac:dyDescent="0.2">
      <c r="A237">
        <v>391</v>
      </c>
      <c r="B237" t="s">
        <v>450</v>
      </c>
      <c r="C237" t="s">
        <v>449</v>
      </c>
      <c r="D237" t="s">
        <v>143</v>
      </c>
      <c r="E237" s="27">
        <v>44675</v>
      </c>
      <c r="F237" t="str">
        <f t="shared" si="24"/>
        <v>+992</v>
      </c>
      <c r="G237" t="str">
        <f>_xlfn.XLOOKUP(F237,'коды стран'!$B$2:$B$7,'коды стран'!$A$2:$A$7,"не найдено",FALSE)</f>
        <v>Таджикистан</v>
      </c>
      <c r="H237" t="str">
        <f t="shared" si="25"/>
        <v>Вероника</v>
      </c>
      <c r="I237" t="str">
        <f t="shared" si="26"/>
        <v>Геннадьевна</v>
      </c>
      <c r="J237" t="str">
        <f t="shared" si="27"/>
        <v>Воронова</v>
      </c>
      <c r="K237" t="str">
        <f t="shared" si="28"/>
        <v>ИОФ</v>
      </c>
      <c r="L237" t="str">
        <f t="shared" si="29"/>
        <v>Вероника Геннадьевна Воронова</v>
      </c>
      <c r="M237" t="str">
        <f t="shared" si="30"/>
        <v>ИОФ</v>
      </c>
      <c r="N237" t="str">
        <f t="shared" si="31"/>
        <v>Вероника Геннадьевна Воронова</v>
      </c>
    </row>
    <row r="238" spans="1:14" x14ac:dyDescent="0.2">
      <c r="A238">
        <v>355</v>
      </c>
      <c r="B238" t="s">
        <v>448</v>
      </c>
      <c r="C238" t="s">
        <v>884</v>
      </c>
      <c r="D238" t="s">
        <v>140</v>
      </c>
      <c r="E238" s="27">
        <v>44631</v>
      </c>
      <c r="F238" t="str">
        <f t="shared" si="24"/>
        <v>+7</v>
      </c>
      <c r="G238" t="str">
        <f>_xlfn.XLOOKUP(F238,'коды стран'!$B$2:$B$7,'коды стран'!$A$2:$A$7,"не найдено",FALSE)</f>
        <v>Россия</v>
      </c>
      <c r="H238" t="str">
        <f t="shared" si="25"/>
        <v>Ия</v>
      </c>
      <c r="I238" t="str">
        <f t="shared" si="26"/>
        <v>Ивановна</v>
      </c>
      <c r="J238" t="str">
        <f t="shared" si="27"/>
        <v>Назарова</v>
      </c>
      <c r="K238" t="str">
        <f t="shared" si="28"/>
        <v>ИОФ</v>
      </c>
      <c r="L238" t="str">
        <f t="shared" si="29"/>
        <v>Ия Ивановна Назарова</v>
      </c>
      <c r="M238" t="str">
        <f t="shared" si="30"/>
        <v>ИОФ</v>
      </c>
      <c r="N238" t="str">
        <f t="shared" si="31"/>
        <v>Ия Ивановна Назарова</v>
      </c>
    </row>
    <row r="239" spans="1:14" x14ac:dyDescent="0.2">
      <c r="A239">
        <v>277</v>
      </c>
      <c r="B239" t="s">
        <v>447</v>
      </c>
      <c r="C239" t="s">
        <v>446</v>
      </c>
      <c r="D239" t="s">
        <v>143</v>
      </c>
      <c r="E239" s="27">
        <v>44750</v>
      </c>
      <c r="F239" t="str">
        <f t="shared" si="24"/>
        <v>+7</v>
      </c>
      <c r="G239" t="str">
        <f>_xlfn.XLOOKUP(F239,'коды стран'!$B$2:$B$7,'коды стран'!$A$2:$A$7,"не найдено",FALSE)</f>
        <v>Россия</v>
      </c>
      <c r="H239" t="str">
        <f t="shared" si="25"/>
        <v>Любомир</v>
      </c>
      <c r="I239" t="str">
        <f t="shared" si="26"/>
        <v>Архипович</v>
      </c>
      <c r="J239" t="str">
        <f t="shared" si="27"/>
        <v>Пономарев</v>
      </c>
      <c r="K239" t="str">
        <f t="shared" si="28"/>
        <v>ИОФ</v>
      </c>
      <c r="L239" t="str">
        <f t="shared" si="29"/>
        <v>Любомир Архипович Пономарев</v>
      </c>
      <c r="M239" t="str">
        <f t="shared" si="30"/>
        <v>ИОФ</v>
      </c>
      <c r="N239" t="str">
        <f t="shared" si="31"/>
        <v>Любомир Архипович Пономарев</v>
      </c>
    </row>
    <row r="240" spans="1:14" x14ac:dyDescent="0.2">
      <c r="A240">
        <v>104</v>
      </c>
      <c r="B240" t="s">
        <v>445</v>
      </c>
      <c r="C240" t="s">
        <v>444</v>
      </c>
      <c r="D240" t="s">
        <v>140</v>
      </c>
      <c r="E240" s="27">
        <v>44772</v>
      </c>
      <c r="F240" t="str">
        <f t="shared" si="24"/>
        <v>+998</v>
      </c>
      <c r="G240" t="str">
        <f>_xlfn.XLOOKUP(F240,'коды стран'!$B$2:$B$7,'коды стран'!$A$2:$A$7,"не найдено",FALSE)</f>
        <v>Узбекистан</v>
      </c>
      <c r="H240" t="str">
        <f t="shared" si="25"/>
        <v>Елизавета</v>
      </c>
      <c r="I240" t="str">
        <f t="shared" si="26"/>
        <v>Яковлевна</v>
      </c>
      <c r="J240" t="str">
        <f t="shared" si="27"/>
        <v>Лапина</v>
      </c>
      <c r="K240" t="str">
        <f t="shared" si="28"/>
        <v>ИОФ</v>
      </c>
      <c r="L240" t="str">
        <f t="shared" si="29"/>
        <v>Елизавета Яковлевна Лапина</v>
      </c>
      <c r="M240" t="str">
        <f t="shared" si="30"/>
        <v>ИОФ</v>
      </c>
      <c r="N240" t="str">
        <f t="shared" si="31"/>
        <v>Елизавета Яковлевна Лапина</v>
      </c>
    </row>
    <row r="241" spans="1:14" x14ac:dyDescent="0.2">
      <c r="A241">
        <v>109</v>
      </c>
      <c r="B241" t="s">
        <v>443</v>
      </c>
      <c r="C241" t="s">
        <v>885</v>
      </c>
      <c r="D241" t="s">
        <v>143</v>
      </c>
      <c r="E241" s="27">
        <v>44732</v>
      </c>
      <c r="F241" t="str">
        <f t="shared" si="24"/>
        <v>+380</v>
      </c>
      <c r="G241" t="str">
        <f>_xlfn.XLOOKUP(F241,'коды стран'!$B$2:$B$7,'коды стран'!$A$2:$A$7,"не найдено",FALSE)</f>
        <v>Украина</v>
      </c>
      <c r="H241" t="str">
        <f t="shared" si="25"/>
        <v>Людмила</v>
      </c>
      <c r="I241" t="str">
        <f t="shared" si="26"/>
        <v>Владимировна</v>
      </c>
      <c r="J241" t="str">
        <f t="shared" si="27"/>
        <v>Гурьева</v>
      </c>
      <c r="K241" t="str">
        <f t="shared" si="28"/>
        <v>ИОФ</v>
      </c>
      <c r="L241" t="str">
        <f t="shared" si="29"/>
        <v>Людмила Владимировна Гурьева</v>
      </c>
      <c r="M241" t="str">
        <f t="shared" si="30"/>
        <v>ИОФ</v>
      </c>
      <c r="N241" t="str">
        <f t="shared" si="31"/>
        <v>Людмила Владимировна Гурьева</v>
      </c>
    </row>
    <row r="242" spans="1:14" x14ac:dyDescent="0.2">
      <c r="A242">
        <v>369</v>
      </c>
      <c r="B242" t="s">
        <v>442</v>
      </c>
      <c r="C242" t="s">
        <v>441</v>
      </c>
      <c r="D242" t="s">
        <v>143</v>
      </c>
      <c r="E242" s="27">
        <v>44678</v>
      </c>
      <c r="F242" t="str">
        <f t="shared" si="24"/>
        <v>+7</v>
      </c>
      <c r="G242" t="str">
        <f>_xlfn.XLOOKUP(F242,'коды стран'!$B$2:$B$7,'коды стран'!$A$2:$A$7,"не найдено",FALSE)</f>
        <v>Россия</v>
      </c>
      <c r="H242" t="str">
        <f t="shared" si="25"/>
        <v>Фёкла</v>
      </c>
      <c r="I242" t="str">
        <f t="shared" si="26"/>
        <v>Натановна</v>
      </c>
      <c r="J242" t="str">
        <f t="shared" si="27"/>
        <v>Дементьева</v>
      </c>
      <c r="K242" t="str">
        <f t="shared" si="28"/>
        <v>ИОФ</v>
      </c>
      <c r="L242" t="str">
        <f t="shared" si="29"/>
        <v>Фёкла Натановна Дементьева</v>
      </c>
      <c r="M242" t="str">
        <f t="shared" si="30"/>
        <v>ИОФ</v>
      </c>
      <c r="N242" t="str">
        <f t="shared" si="31"/>
        <v>Фёкла Натановна Дементьева</v>
      </c>
    </row>
    <row r="243" spans="1:14" x14ac:dyDescent="0.2">
      <c r="A243">
        <v>78</v>
      </c>
      <c r="B243" t="s">
        <v>440</v>
      </c>
      <c r="C243" t="s">
        <v>886</v>
      </c>
      <c r="D243" t="s">
        <v>143</v>
      </c>
      <c r="E243" s="27">
        <v>44658</v>
      </c>
      <c r="F243" t="str">
        <f t="shared" si="24"/>
        <v>+380</v>
      </c>
      <c r="G243" t="str">
        <f>_xlfn.XLOOKUP(F243,'коды стран'!$B$2:$B$7,'коды стран'!$A$2:$A$7,"не найдено",FALSE)</f>
        <v>Украина</v>
      </c>
      <c r="H243" t="str">
        <f t="shared" si="25"/>
        <v>Иванна</v>
      </c>
      <c r="I243" t="str">
        <f t="shared" si="26"/>
        <v>Макаровна</v>
      </c>
      <c r="J243" t="str">
        <f t="shared" si="27"/>
        <v>Маслова</v>
      </c>
      <c r="K243" t="str">
        <f t="shared" si="28"/>
        <v>ИОФ</v>
      </c>
      <c r="L243" t="str">
        <f t="shared" si="29"/>
        <v>Иванна Макаровна Маслова</v>
      </c>
      <c r="M243" t="str">
        <f t="shared" si="30"/>
        <v>ИОФ</v>
      </c>
      <c r="N243" t="str">
        <f t="shared" si="31"/>
        <v>Иванна Макаровна Маслова</v>
      </c>
    </row>
    <row r="244" spans="1:14" x14ac:dyDescent="0.2">
      <c r="A244">
        <v>66</v>
      </c>
      <c r="B244" t="s">
        <v>439</v>
      </c>
      <c r="C244" t="s">
        <v>438</v>
      </c>
      <c r="D244" t="s">
        <v>140</v>
      </c>
      <c r="E244" s="27">
        <v>44777</v>
      </c>
      <c r="F244" t="str">
        <f t="shared" si="24"/>
        <v>+7</v>
      </c>
      <c r="G244" t="str">
        <f>_xlfn.XLOOKUP(F244,'коды стран'!$B$2:$B$7,'коды стран'!$A$2:$A$7,"не найдено",FALSE)</f>
        <v>Россия</v>
      </c>
      <c r="H244" t="str">
        <f t="shared" si="25"/>
        <v>Клавдия</v>
      </c>
      <c r="I244" t="str">
        <f t="shared" si="26"/>
        <v>Богдановна</v>
      </c>
      <c r="J244" t="str">
        <f t="shared" si="27"/>
        <v>Ковалева</v>
      </c>
      <c r="K244" t="str">
        <f t="shared" si="28"/>
        <v>ИОФ</v>
      </c>
      <c r="L244" t="str">
        <f t="shared" si="29"/>
        <v>Клавдия Богдановна Ковалева</v>
      </c>
      <c r="M244" t="str">
        <f t="shared" si="30"/>
        <v>ИОФ</v>
      </c>
      <c r="N244" t="str">
        <f t="shared" si="31"/>
        <v>Клавдия Богдановна Ковалева</v>
      </c>
    </row>
    <row r="245" spans="1:14" x14ac:dyDescent="0.2">
      <c r="A245">
        <v>261</v>
      </c>
      <c r="B245" t="s">
        <v>437</v>
      </c>
      <c r="C245" t="s">
        <v>887</v>
      </c>
      <c r="D245" t="s">
        <v>143</v>
      </c>
      <c r="E245" s="27">
        <v>44848</v>
      </c>
      <c r="F245" t="str">
        <f t="shared" si="24"/>
        <v>+7</v>
      </c>
      <c r="G245" t="str">
        <f>_xlfn.XLOOKUP(F245,'коды стран'!$B$2:$B$7,'коды стран'!$A$2:$A$7,"не найдено",FALSE)</f>
        <v>Россия</v>
      </c>
      <c r="H245" t="str">
        <f t="shared" si="25"/>
        <v>Ратмир</v>
      </c>
      <c r="I245" t="str">
        <f t="shared" si="26"/>
        <v>Артемьевич</v>
      </c>
      <c r="J245" t="str">
        <f t="shared" si="27"/>
        <v>Евсеев</v>
      </c>
      <c r="K245" t="str">
        <f t="shared" si="28"/>
        <v>ИОФ</v>
      </c>
      <c r="L245" t="str">
        <f t="shared" si="29"/>
        <v>Ратмир Артемьевич Евсеев</v>
      </c>
      <c r="M245" t="str">
        <f t="shared" si="30"/>
        <v>ИОФ</v>
      </c>
      <c r="N245" t="str">
        <f t="shared" si="31"/>
        <v>Ратмир Артемьевич Евсеев</v>
      </c>
    </row>
    <row r="246" spans="1:14" x14ac:dyDescent="0.2">
      <c r="A246">
        <v>307</v>
      </c>
      <c r="B246" t="s">
        <v>436</v>
      </c>
      <c r="C246" t="s">
        <v>435</v>
      </c>
      <c r="D246" t="s">
        <v>143</v>
      </c>
      <c r="E246" s="27">
        <v>44764</v>
      </c>
      <c r="F246" t="str">
        <f t="shared" si="24"/>
        <v>+375</v>
      </c>
      <c r="G246" t="str">
        <f>_xlfn.XLOOKUP(F246,'коды стран'!$B$2:$B$7,'коды стран'!$A$2:$A$7,"не найдено",FALSE)</f>
        <v>Беларусь</v>
      </c>
      <c r="H246" t="str">
        <f t="shared" si="25"/>
        <v>Клавдия</v>
      </c>
      <c r="I246" t="str">
        <f t="shared" si="26"/>
        <v>Константиновна</v>
      </c>
      <c r="J246" t="str">
        <f t="shared" si="27"/>
        <v>Хохлова</v>
      </c>
      <c r="K246" t="str">
        <f t="shared" si="28"/>
        <v>ИОФ</v>
      </c>
      <c r="L246" t="str">
        <f t="shared" si="29"/>
        <v>Клавдия Константиновна Хохлова</v>
      </c>
      <c r="M246" t="str">
        <f t="shared" si="30"/>
        <v>ИОФ</v>
      </c>
      <c r="N246" t="str">
        <f t="shared" si="31"/>
        <v>Клавдия Константиновна Хохлова</v>
      </c>
    </row>
    <row r="247" spans="1:14" x14ac:dyDescent="0.2">
      <c r="A247">
        <v>144</v>
      </c>
      <c r="B247" t="s">
        <v>434</v>
      </c>
      <c r="C247" t="s">
        <v>433</v>
      </c>
      <c r="D247" t="s">
        <v>143</v>
      </c>
      <c r="E247" s="27">
        <v>44705</v>
      </c>
      <c r="F247" t="str">
        <f t="shared" si="24"/>
        <v>+380</v>
      </c>
      <c r="G247" t="str">
        <f>_xlfn.XLOOKUP(F247,'коды стран'!$B$2:$B$7,'коды стран'!$A$2:$A$7,"не найдено",FALSE)</f>
        <v>Украина</v>
      </c>
      <c r="H247" t="str">
        <f t="shared" si="25"/>
        <v>Анастасия</v>
      </c>
      <c r="I247" t="str">
        <f t="shared" si="26"/>
        <v>Альбертовна</v>
      </c>
      <c r="J247" t="str">
        <f t="shared" si="27"/>
        <v>Фролова</v>
      </c>
      <c r="K247" t="str">
        <f t="shared" si="28"/>
        <v>ИОФ</v>
      </c>
      <c r="L247" t="str">
        <f t="shared" si="29"/>
        <v>Анастасия Альбертовна Фролова</v>
      </c>
      <c r="M247" t="str">
        <f t="shared" si="30"/>
        <v>ИОФ</v>
      </c>
      <c r="N247" t="str">
        <f t="shared" si="31"/>
        <v>Анастасия Альбертовна Фролова</v>
      </c>
    </row>
    <row r="248" spans="1:14" x14ac:dyDescent="0.2">
      <c r="A248">
        <v>76</v>
      </c>
      <c r="B248" t="s">
        <v>432</v>
      </c>
      <c r="C248" t="s">
        <v>888</v>
      </c>
      <c r="D248" t="s">
        <v>143</v>
      </c>
      <c r="E248" s="27">
        <v>44575</v>
      </c>
      <c r="F248" t="str">
        <f t="shared" si="24"/>
        <v>+375</v>
      </c>
      <c r="G248" t="str">
        <f>_xlfn.XLOOKUP(F248,'коды стран'!$B$2:$B$7,'коды стран'!$A$2:$A$7,"не найдено",FALSE)</f>
        <v>Беларусь</v>
      </c>
      <c r="H248" t="str">
        <f t="shared" si="25"/>
        <v>Василиса</v>
      </c>
      <c r="I248" t="str">
        <f t="shared" si="26"/>
        <v>Аскольдовна</v>
      </c>
      <c r="J248" t="str">
        <f t="shared" si="27"/>
        <v>Федосеева</v>
      </c>
      <c r="K248" t="str">
        <f t="shared" si="28"/>
        <v>ИОФ</v>
      </c>
      <c r="L248" t="str">
        <f t="shared" si="29"/>
        <v>Василиса Аскольдовна Федосеева</v>
      </c>
      <c r="M248" t="str">
        <f t="shared" si="30"/>
        <v>ИОФ</v>
      </c>
      <c r="N248" t="str">
        <f t="shared" si="31"/>
        <v>Василиса Аскольдовна Федосеева</v>
      </c>
    </row>
    <row r="249" spans="1:14" x14ac:dyDescent="0.2">
      <c r="A249">
        <v>84</v>
      </c>
      <c r="B249" t="s">
        <v>431</v>
      </c>
      <c r="C249" t="s">
        <v>430</v>
      </c>
      <c r="D249" t="s">
        <v>140</v>
      </c>
      <c r="E249" s="27">
        <v>44805</v>
      </c>
      <c r="F249" t="str">
        <f t="shared" si="24"/>
        <v>+992</v>
      </c>
      <c r="G249" t="str">
        <f>_xlfn.XLOOKUP(F249,'коды стран'!$B$2:$B$7,'коды стран'!$A$2:$A$7,"не найдено",FALSE)</f>
        <v>Таджикистан</v>
      </c>
      <c r="H249" t="str">
        <f t="shared" si="25"/>
        <v>Евгения</v>
      </c>
      <c r="I249" t="str">
        <f t="shared" si="26"/>
        <v>Георгиевна</v>
      </c>
      <c r="J249" t="str">
        <f t="shared" si="27"/>
        <v>Рожкова</v>
      </c>
      <c r="K249" t="str">
        <f t="shared" si="28"/>
        <v>ИОФ</v>
      </c>
      <c r="L249" t="str">
        <f t="shared" si="29"/>
        <v>Евгения Георгиевна Рожкова</v>
      </c>
      <c r="M249" t="str">
        <f t="shared" si="30"/>
        <v>ИОФ</v>
      </c>
      <c r="N249" t="str">
        <f t="shared" si="31"/>
        <v>Евгения Георгиевна Рожкова</v>
      </c>
    </row>
    <row r="250" spans="1:14" x14ac:dyDescent="0.2">
      <c r="A250">
        <v>81</v>
      </c>
      <c r="B250" t="s">
        <v>429</v>
      </c>
      <c r="C250" t="s">
        <v>428</v>
      </c>
      <c r="D250" t="s">
        <v>143</v>
      </c>
      <c r="E250" s="27">
        <v>44825</v>
      </c>
      <c r="F250" t="str">
        <f t="shared" si="24"/>
        <v>+7</v>
      </c>
      <c r="G250" t="str">
        <f>_xlfn.XLOOKUP(F250,'коды стран'!$B$2:$B$7,'коды стран'!$A$2:$A$7,"не найдено",FALSE)</f>
        <v>Россия</v>
      </c>
      <c r="H250" t="str">
        <f t="shared" si="25"/>
        <v>Ксения</v>
      </c>
      <c r="I250" t="str">
        <f t="shared" si="26"/>
        <v>Кузьминична</v>
      </c>
      <c r="J250" t="str">
        <f t="shared" si="27"/>
        <v>Авдеева</v>
      </c>
      <c r="K250" t="str">
        <f t="shared" si="28"/>
        <v>ИОФ</v>
      </c>
      <c r="L250" t="str">
        <f t="shared" si="29"/>
        <v>Ксения Кузьминична Авдеева</v>
      </c>
      <c r="M250" t="str">
        <f t="shared" si="30"/>
        <v>ИОФ</v>
      </c>
      <c r="N250" t="str">
        <f t="shared" si="31"/>
        <v>Ксения Кузьминична Авдеева</v>
      </c>
    </row>
    <row r="251" spans="1:14" x14ac:dyDescent="0.2">
      <c r="A251">
        <v>157</v>
      </c>
      <c r="B251" t="s">
        <v>427</v>
      </c>
      <c r="C251" t="s">
        <v>426</v>
      </c>
      <c r="D251" t="s">
        <v>140</v>
      </c>
      <c r="E251" s="27">
        <v>44783</v>
      </c>
      <c r="F251" t="str">
        <f t="shared" si="24"/>
        <v>+7</v>
      </c>
      <c r="G251" t="str">
        <f>_xlfn.XLOOKUP(F251,'коды стран'!$B$2:$B$7,'коды стран'!$A$2:$A$7,"не найдено",FALSE)</f>
        <v>Россия</v>
      </c>
      <c r="H251" t="str">
        <f t="shared" si="25"/>
        <v>Елена</v>
      </c>
      <c r="I251" t="str">
        <f t="shared" si="26"/>
        <v>Эдуардовна</v>
      </c>
      <c r="J251" t="str">
        <f t="shared" si="27"/>
        <v>Кудряшова</v>
      </c>
      <c r="K251" t="str">
        <f t="shared" si="28"/>
        <v>ИОФ</v>
      </c>
      <c r="L251" t="str">
        <f t="shared" si="29"/>
        <v>Елена Эдуардовна Кудряшова</v>
      </c>
      <c r="M251" t="str">
        <f t="shared" si="30"/>
        <v>ИОФ</v>
      </c>
      <c r="N251" t="str">
        <f t="shared" si="31"/>
        <v>Елена Эдуардовна Кудряшова</v>
      </c>
    </row>
    <row r="252" spans="1:14" x14ac:dyDescent="0.2">
      <c r="A252">
        <v>57</v>
      </c>
      <c r="B252" t="s">
        <v>425</v>
      </c>
      <c r="C252" t="s">
        <v>424</v>
      </c>
      <c r="D252" t="s">
        <v>140</v>
      </c>
      <c r="E252" s="27">
        <v>44669</v>
      </c>
      <c r="F252" t="str">
        <f t="shared" si="24"/>
        <v>+7</v>
      </c>
      <c r="G252" t="str">
        <f>_xlfn.XLOOKUP(F252,'коды стран'!$B$2:$B$7,'коды стран'!$A$2:$A$7,"не найдено",FALSE)</f>
        <v>Россия</v>
      </c>
      <c r="H252" t="str">
        <f t="shared" si="25"/>
        <v>Константин</v>
      </c>
      <c r="I252" t="str">
        <f t="shared" si="26"/>
        <v>Ефимьевич</v>
      </c>
      <c r="J252" t="str">
        <f t="shared" si="27"/>
        <v>Колесников</v>
      </c>
      <c r="K252" t="str">
        <f t="shared" si="28"/>
        <v>ФИО</v>
      </c>
      <c r="L252" t="str">
        <f t="shared" si="29"/>
        <v>Ефимьевич Колесников Константин</v>
      </c>
      <c r="M252" t="str">
        <f t="shared" si="30"/>
        <v>ИОФ</v>
      </c>
      <c r="N252" t="str">
        <f t="shared" si="31"/>
        <v>Константин Ефимьевич Колесников</v>
      </c>
    </row>
    <row r="253" spans="1:14" x14ac:dyDescent="0.2">
      <c r="A253">
        <v>479</v>
      </c>
      <c r="B253" t="s">
        <v>423</v>
      </c>
      <c r="C253" t="s">
        <v>422</v>
      </c>
      <c r="D253" t="s">
        <v>143</v>
      </c>
      <c r="E253" s="27">
        <v>44793</v>
      </c>
      <c r="F253" t="str">
        <f t="shared" si="24"/>
        <v>+7</v>
      </c>
      <c r="G253" t="str">
        <f>_xlfn.XLOOKUP(F253,'коды стран'!$B$2:$B$7,'коды стран'!$A$2:$A$7,"не найдено",FALSE)</f>
        <v>Россия</v>
      </c>
      <c r="H253" t="str">
        <f t="shared" si="25"/>
        <v>Евпраксия</v>
      </c>
      <c r="I253" t="str">
        <f t="shared" si="26"/>
        <v>Федоровна</v>
      </c>
      <c r="J253" t="str">
        <f t="shared" si="27"/>
        <v>Фомина</v>
      </c>
      <c r="K253" t="str">
        <f t="shared" si="28"/>
        <v>ИОФ</v>
      </c>
      <c r="L253" t="str">
        <f t="shared" si="29"/>
        <v>Евпраксия Федоровна Фомина</v>
      </c>
      <c r="M253" t="str">
        <f t="shared" si="30"/>
        <v>ИОФ</v>
      </c>
      <c r="N253" t="str">
        <f t="shared" si="31"/>
        <v>Евпраксия Федоровна Фомина</v>
      </c>
    </row>
    <row r="254" spans="1:14" x14ac:dyDescent="0.2">
      <c r="A254">
        <v>406</v>
      </c>
      <c r="B254" t="s">
        <v>421</v>
      </c>
      <c r="C254" t="s">
        <v>420</v>
      </c>
      <c r="D254" t="s">
        <v>143</v>
      </c>
      <c r="E254" s="27">
        <v>44895</v>
      </c>
      <c r="F254" t="str">
        <f t="shared" si="24"/>
        <v>+380</v>
      </c>
      <c r="G254" t="str">
        <f>_xlfn.XLOOKUP(F254,'коды стран'!$B$2:$B$7,'коды стран'!$A$2:$A$7,"не найдено",FALSE)</f>
        <v>Украина</v>
      </c>
      <c r="H254" t="str">
        <f t="shared" si="25"/>
        <v>Дмитрий</v>
      </c>
      <c r="I254" t="str">
        <f t="shared" si="26"/>
        <v>Трифонович</v>
      </c>
      <c r="J254" t="str">
        <f t="shared" si="27"/>
        <v>Денисов</v>
      </c>
      <c r="K254" t="str">
        <f t="shared" si="28"/>
        <v>ИОФ</v>
      </c>
      <c r="L254" t="str">
        <f t="shared" si="29"/>
        <v>Дмитрий Трифонович Денисов</v>
      </c>
      <c r="M254" t="str">
        <f t="shared" si="30"/>
        <v>ИОФ</v>
      </c>
      <c r="N254" t="str">
        <f t="shared" si="31"/>
        <v>Дмитрий Трифонович Денисов</v>
      </c>
    </row>
    <row r="255" spans="1:14" x14ac:dyDescent="0.2">
      <c r="A255">
        <v>56</v>
      </c>
      <c r="B255" t="s">
        <v>419</v>
      </c>
      <c r="C255" t="s">
        <v>418</v>
      </c>
      <c r="D255" t="s">
        <v>140</v>
      </c>
      <c r="E255" s="27">
        <v>44662</v>
      </c>
      <c r="F255" t="str">
        <f t="shared" si="24"/>
        <v>+992</v>
      </c>
      <c r="G255" t="str">
        <f>_xlfn.XLOOKUP(F255,'коды стран'!$B$2:$B$7,'коды стран'!$A$2:$A$7,"не найдено",FALSE)</f>
        <v>Таджикистан</v>
      </c>
      <c r="H255" t="str">
        <f t="shared" si="25"/>
        <v>Пелагея</v>
      </c>
      <c r="I255" t="str">
        <f t="shared" si="26"/>
        <v>Антоновна</v>
      </c>
      <c r="J255" t="str">
        <f t="shared" si="27"/>
        <v>Цветкова</v>
      </c>
      <c r="K255" t="str">
        <f t="shared" si="28"/>
        <v>ИОФ</v>
      </c>
      <c r="L255" t="str">
        <f t="shared" si="29"/>
        <v>Пелагея Антоновна Цветкова</v>
      </c>
      <c r="M255" t="str">
        <f t="shared" si="30"/>
        <v>ИОФ</v>
      </c>
      <c r="N255" t="str">
        <f t="shared" si="31"/>
        <v>Пелагея Антоновна Цветкова</v>
      </c>
    </row>
    <row r="256" spans="1:14" x14ac:dyDescent="0.2">
      <c r="A256">
        <v>10</v>
      </c>
      <c r="B256" t="s">
        <v>417</v>
      </c>
      <c r="C256" t="s">
        <v>889</v>
      </c>
      <c r="D256" t="s">
        <v>140</v>
      </c>
      <c r="E256" s="27">
        <v>44881</v>
      </c>
      <c r="F256" t="str">
        <f t="shared" si="24"/>
        <v>+380</v>
      </c>
      <c r="G256" t="str">
        <f>_xlfn.XLOOKUP(F256,'коды стран'!$B$2:$B$7,'коды стран'!$A$2:$A$7,"не найдено",FALSE)</f>
        <v>Украина</v>
      </c>
      <c r="H256" t="str">
        <f t="shared" si="25"/>
        <v>Амос</v>
      </c>
      <c r="I256" t="str">
        <f t="shared" si="26"/>
        <v>Владиславович</v>
      </c>
      <c r="J256" t="str">
        <f t="shared" si="27"/>
        <v>Давыдов</v>
      </c>
      <c r="K256" t="str">
        <f t="shared" si="28"/>
        <v>ИОФ</v>
      </c>
      <c r="L256" t="str">
        <f t="shared" si="29"/>
        <v>Амос Владиславович Давыдов</v>
      </c>
      <c r="M256" t="str">
        <f t="shared" si="30"/>
        <v>ИОФ</v>
      </c>
      <c r="N256" t="str">
        <f t="shared" si="31"/>
        <v>Амос Владиславович Давыдов</v>
      </c>
    </row>
    <row r="257" spans="1:14" x14ac:dyDescent="0.2">
      <c r="A257">
        <v>174</v>
      </c>
      <c r="B257" t="s">
        <v>416</v>
      </c>
      <c r="C257" t="s">
        <v>890</v>
      </c>
      <c r="D257" t="s">
        <v>143</v>
      </c>
      <c r="E257" s="27">
        <v>44779</v>
      </c>
      <c r="F257" t="str">
        <f t="shared" si="24"/>
        <v>+992</v>
      </c>
      <c r="G257" t="str">
        <f>_xlfn.XLOOKUP(F257,'коды стран'!$B$2:$B$7,'коды стран'!$A$2:$A$7,"не найдено",FALSE)</f>
        <v>Таджикистан</v>
      </c>
      <c r="H257" t="str">
        <f t="shared" si="25"/>
        <v>Аникей</v>
      </c>
      <c r="I257" t="str">
        <f t="shared" si="26"/>
        <v>Венедиктович</v>
      </c>
      <c r="J257" t="str">
        <f t="shared" si="27"/>
        <v>Лазарев</v>
      </c>
      <c r="K257" t="str">
        <f t="shared" si="28"/>
        <v>ИОФ</v>
      </c>
      <c r="L257" t="str">
        <f t="shared" si="29"/>
        <v>Аникей Венедиктович Лазарев</v>
      </c>
      <c r="M257" t="str">
        <f t="shared" si="30"/>
        <v>ИОФ</v>
      </c>
      <c r="N257" t="str">
        <f t="shared" si="31"/>
        <v>Аникей Венедиктович Лазарев</v>
      </c>
    </row>
    <row r="258" spans="1:14" x14ac:dyDescent="0.2">
      <c r="A258">
        <v>72</v>
      </c>
      <c r="B258" t="s">
        <v>415</v>
      </c>
      <c r="C258" t="s">
        <v>891</v>
      </c>
      <c r="D258" t="s">
        <v>143</v>
      </c>
      <c r="E258" s="27">
        <v>44906</v>
      </c>
      <c r="F258" t="str">
        <f t="shared" ref="F258:F321" si="32">LEFT(B258,LEN(B258)-13)</f>
        <v>+992</v>
      </c>
      <c r="G258" t="str">
        <f>_xlfn.XLOOKUP(F258,'коды стран'!$B$2:$B$7,'коды стран'!$A$2:$A$7,"не найдено",FALSE)</f>
        <v>Таджикистан</v>
      </c>
      <c r="H258" t="str">
        <f t="shared" ref="H258:H321" si="33">LEFT(C258,FIND(" ",C258)-1)</f>
        <v>Антонина</v>
      </c>
      <c r="I258" t="str">
        <f t="shared" ref="I258:I321" si="34">MID(C258,FIND(" ",C258)+1,FIND(" ",C258,FIND(" ",C258)+1)-FIND(" ",C258)-1)</f>
        <v>Павловна</v>
      </c>
      <c r="J258" t="str">
        <f t="shared" ref="J258:J321" si="35">RIGHT(C258,LEN(C258)-FIND(" ", C258, FIND(" ", C258)+1))</f>
        <v>Фомина</v>
      </c>
      <c r="K258" t="str">
        <f t="shared" ref="K258:K321" si="36">IF(OR(COUNTIF(H258,"*ов"),COUNTIF(H258,"*ова"),COUNTIF(H258,"*ев"),COUNTIF(H258,"*ева"),COUNTIF(H258,"*ин"),COUNTIF(H258,"*ина")),"ФИО","ИОФ")</f>
        <v>ФИО</v>
      </c>
      <c r="L258" t="str">
        <f t="shared" ref="L258:L321" si="37">IF(K258="ФИО", I258 &amp; " " &amp; J258 &amp; " " &amp;H258, C258)</f>
        <v>Павловна Фомина Антонина</v>
      </c>
      <c r="M258" t="str">
        <f t="shared" ref="M258:M321" si="38">IF(OR(COUNTIF(H258,"*вич"),COUNTIF(H258,"*вна")),"ОИФ","ИОФ")</f>
        <v>ИОФ</v>
      </c>
      <c r="N258" t="str">
        <f t="shared" ref="N258:N321" si="39">IF(M258="ОИФ",J258 &amp; " " &amp; H258 &amp; " " &amp;I258, C258)</f>
        <v>Антонина Павловна Фомина</v>
      </c>
    </row>
    <row r="259" spans="1:14" x14ac:dyDescent="0.2">
      <c r="A259">
        <v>38</v>
      </c>
      <c r="B259" t="s">
        <v>414</v>
      </c>
      <c r="C259" t="s">
        <v>413</v>
      </c>
      <c r="D259" t="s">
        <v>140</v>
      </c>
      <c r="E259" s="27">
        <v>44819</v>
      </c>
      <c r="F259" t="str">
        <f t="shared" si="32"/>
        <v>+992</v>
      </c>
      <c r="G259" t="str">
        <f>_xlfn.XLOOKUP(F259,'коды стран'!$B$2:$B$7,'коды стран'!$A$2:$A$7,"не найдено",FALSE)</f>
        <v>Таджикистан</v>
      </c>
      <c r="H259" t="str">
        <f t="shared" si="33"/>
        <v>Ираида</v>
      </c>
      <c r="I259" t="str">
        <f t="shared" si="34"/>
        <v>Феликсовна</v>
      </c>
      <c r="J259" t="str">
        <f t="shared" si="35"/>
        <v>Белоусова</v>
      </c>
      <c r="K259" t="str">
        <f t="shared" si="36"/>
        <v>ИОФ</v>
      </c>
      <c r="L259" t="str">
        <f t="shared" si="37"/>
        <v>Ираида Феликсовна Белоусова</v>
      </c>
      <c r="M259" t="str">
        <f t="shared" si="38"/>
        <v>ИОФ</v>
      </c>
      <c r="N259" t="str">
        <f t="shared" si="39"/>
        <v>Ираида Феликсовна Белоусова</v>
      </c>
    </row>
    <row r="260" spans="1:14" x14ac:dyDescent="0.2">
      <c r="A260">
        <v>18</v>
      </c>
      <c r="B260" t="s">
        <v>412</v>
      </c>
      <c r="C260" t="s">
        <v>411</v>
      </c>
      <c r="D260" t="s">
        <v>140</v>
      </c>
      <c r="E260" s="27">
        <v>44578</v>
      </c>
      <c r="F260" t="str">
        <f t="shared" si="32"/>
        <v>+380</v>
      </c>
      <c r="G260" t="str">
        <f>_xlfn.XLOOKUP(F260,'коды стран'!$B$2:$B$7,'коды стран'!$A$2:$A$7,"не найдено",FALSE)</f>
        <v>Украина</v>
      </c>
      <c r="H260" t="str">
        <f t="shared" si="33"/>
        <v>Кира</v>
      </c>
      <c r="I260" t="str">
        <f t="shared" si="34"/>
        <v>Степановна</v>
      </c>
      <c r="J260" t="str">
        <f t="shared" si="35"/>
        <v>Рогова</v>
      </c>
      <c r="K260" t="str">
        <f t="shared" si="36"/>
        <v>ИОФ</v>
      </c>
      <c r="L260" t="str">
        <f t="shared" si="37"/>
        <v>Кира Степановна Рогова</v>
      </c>
      <c r="M260" t="str">
        <f t="shared" si="38"/>
        <v>ИОФ</v>
      </c>
      <c r="N260" t="str">
        <f t="shared" si="39"/>
        <v>Кира Степановна Рогова</v>
      </c>
    </row>
    <row r="261" spans="1:14" x14ac:dyDescent="0.2">
      <c r="A261">
        <v>88</v>
      </c>
      <c r="B261" t="s">
        <v>410</v>
      </c>
      <c r="C261" t="s">
        <v>892</v>
      </c>
      <c r="D261" t="s">
        <v>143</v>
      </c>
      <c r="E261" s="27">
        <v>44630</v>
      </c>
      <c r="F261" t="str">
        <f t="shared" si="32"/>
        <v>+380</v>
      </c>
      <c r="G261" t="str">
        <f>_xlfn.XLOOKUP(F261,'коды стран'!$B$2:$B$7,'коды стран'!$A$2:$A$7,"не найдено",FALSE)</f>
        <v>Украина</v>
      </c>
      <c r="H261" t="str">
        <f t="shared" si="33"/>
        <v>Севастьян</v>
      </c>
      <c r="I261" t="str">
        <f t="shared" si="34"/>
        <v>Валерьевич</v>
      </c>
      <c r="J261" t="str">
        <f t="shared" si="35"/>
        <v>Кузнецов</v>
      </c>
      <c r="K261" t="str">
        <f t="shared" si="36"/>
        <v>ИОФ</v>
      </c>
      <c r="L261" t="str">
        <f t="shared" si="37"/>
        <v>Севастьян Валерьевич Кузнецов</v>
      </c>
      <c r="M261" t="str">
        <f t="shared" si="38"/>
        <v>ИОФ</v>
      </c>
      <c r="N261" t="str">
        <f t="shared" si="39"/>
        <v>Севастьян Валерьевич Кузнецов</v>
      </c>
    </row>
    <row r="262" spans="1:14" x14ac:dyDescent="0.2">
      <c r="A262">
        <v>129</v>
      </c>
      <c r="B262" t="s">
        <v>409</v>
      </c>
      <c r="C262" t="s">
        <v>408</v>
      </c>
      <c r="D262" t="s">
        <v>140</v>
      </c>
      <c r="E262" s="27">
        <v>44868</v>
      </c>
      <c r="F262" t="str">
        <f t="shared" si="32"/>
        <v>+375</v>
      </c>
      <c r="G262" t="str">
        <f>_xlfn.XLOOKUP(F262,'коды стран'!$B$2:$B$7,'коды стран'!$A$2:$A$7,"не найдено",FALSE)</f>
        <v>Беларусь</v>
      </c>
      <c r="H262" t="str">
        <f t="shared" si="33"/>
        <v>Ираида</v>
      </c>
      <c r="I262" t="str">
        <f t="shared" si="34"/>
        <v>Егоровна</v>
      </c>
      <c r="J262" t="str">
        <f t="shared" si="35"/>
        <v>Родионова</v>
      </c>
      <c r="K262" t="str">
        <f t="shared" si="36"/>
        <v>ИОФ</v>
      </c>
      <c r="L262" t="str">
        <f t="shared" si="37"/>
        <v>Ираида Егоровна Родионова</v>
      </c>
      <c r="M262" t="str">
        <f t="shared" si="38"/>
        <v>ИОФ</v>
      </c>
      <c r="N262" t="str">
        <f t="shared" si="39"/>
        <v>Ираида Егоровна Родионова</v>
      </c>
    </row>
    <row r="263" spans="1:14" x14ac:dyDescent="0.2">
      <c r="A263">
        <v>19</v>
      </c>
      <c r="B263" t="s">
        <v>407</v>
      </c>
      <c r="C263" t="s">
        <v>893</v>
      </c>
      <c r="D263" t="s">
        <v>143</v>
      </c>
      <c r="E263" s="27">
        <v>44902</v>
      </c>
      <c r="F263" t="str">
        <f t="shared" si="32"/>
        <v>+7</v>
      </c>
      <c r="G263" t="str">
        <f>_xlfn.XLOOKUP(F263,'коды стран'!$B$2:$B$7,'коды стран'!$A$2:$A$7,"не найдено",FALSE)</f>
        <v>Россия</v>
      </c>
      <c r="H263" t="str">
        <f t="shared" si="33"/>
        <v>Орест</v>
      </c>
      <c r="I263" t="str">
        <f t="shared" si="34"/>
        <v>Августович</v>
      </c>
      <c r="J263" t="str">
        <f t="shared" si="35"/>
        <v>Шубин</v>
      </c>
      <c r="K263" t="str">
        <f t="shared" si="36"/>
        <v>ИОФ</v>
      </c>
      <c r="L263" t="str">
        <f t="shared" si="37"/>
        <v>Орест Августович Шубин</v>
      </c>
      <c r="M263" t="str">
        <f t="shared" si="38"/>
        <v>ИОФ</v>
      </c>
      <c r="N263" t="str">
        <f t="shared" si="39"/>
        <v>Орест Августович Шубин</v>
      </c>
    </row>
    <row r="264" spans="1:14" x14ac:dyDescent="0.2">
      <c r="A264">
        <v>304</v>
      </c>
      <c r="B264" t="s">
        <v>406</v>
      </c>
      <c r="C264" t="s">
        <v>894</v>
      </c>
      <c r="D264" t="s">
        <v>140</v>
      </c>
      <c r="E264" s="27">
        <v>44886</v>
      </c>
      <c r="F264" t="str">
        <f t="shared" si="32"/>
        <v>+7</v>
      </c>
      <c r="G264" t="str">
        <f>_xlfn.XLOOKUP(F264,'коды стран'!$B$2:$B$7,'коды стран'!$A$2:$A$7,"не найдено",FALSE)</f>
        <v>Россия</v>
      </c>
      <c r="H264" t="str">
        <f t="shared" si="33"/>
        <v>Марфа</v>
      </c>
      <c r="I264" t="str">
        <f t="shared" si="34"/>
        <v>Викторовна</v>
      </c>
      <c r="J264" t="str">
        <f t="shared" si="35"/>
        <v>Сорокина</v>
      </c>
      <c r="K264" t="str">
        <f t="shared" si="36"/>
        <v>ИОФ</v>
      </c>
      <c r="L264" t="str">
        <f t="shared" si="37"/>
        <v>Марфа Викторовна Сорокина</v>
      </c>
      <c r="M264" t="str">
        <f t="shared" si="38"/>
        <v>ИОФ</v>
      </c>
      <c r="N264" t="str">
        <f t="shared" si="39"/>
        <v>Марфа Викторовна Сорокина</v>
      </c>
    </row>
    <row r="265" spans="1:14" x14ac:dyDescent="0.2">
      <c r="A265">
        <v>285</v>
      </c>
      <c r="B265" t="s">
        <v>405</v>
      </c>
      <c r="C265" t="s">
        <v>404</v>
      </c>
      <c r="D265" t="s">
        <v>140</v>
      </c>
      <c r="E265" s="27">
        <v>44922</v>
      </c>
      <c r="F265" t="str">
        <f t="shared" si="32"/>
        <v>+992</v>
      </c>
      <c r="G265" t="str">
        <f>_xlfn.XLOOKUP(F265,'коды стран'!$B$2:$B$7,'коды стран'!$A$2:$A$7,"не найдено",FALSE)</f>
        <v>Таджикистан</v>
      </c>
      <c r="H265" t="str">
        <f t="shared" si="33"/>
        <v>Лариса</v>
      </c>
      <c r="I265" t="str">
        <f t="shared" si="34"/>
        <v>Степановна</v>
      </c>
      <c r="J265" t="str">
        <f t="shared" si="35"/>
        <v>Гурьева</v>
      </c>
      <c r="K265" t="str">
        <f t="shared" si="36"/>
        <v>ИОФ</v>
      </c>
      <c r="L265" t="str">
        <f t="shared" si="37"/>
        <v>Лариса Степановна Гурьева</v>
      </c>
      <c r="M265" t="str">
        <f t="shared" si="38"/>
        <v>ИОФ</v>
      </c>
      <c r="N265" t="str">
        <f t="shared" si="39"/>
        <v>Лариса Степановна Гурьева</v>
      </c>
    </row>
    <row r="266" spans="1:14" x14ac:dyDescent="0.2">
      <c r="A266">
        <v>461</v>
      </c>
      <c r="B266" t="s">
        <v>403</v>
      </c>
      <c r="C266" t="s">
        <v>402</v>
      </c>
      <c r="D266" t="s">
        <v>143</v>
      </c>
      <c r="E266" s="27">
        <v>44667</v>
      </c>
      <c r="F266" t="str">
        <f t="shared" si="32"/>
        <v>+998</v>
      </c>
      <c r="G266" t="str">
        <f>_xlfn.XLOOKUP(F266,'коды стран'!$B$2:$B$7,'коды стран'!$A$2:$A$7,"не найдено",FALSE)</f>
        <v>Узбекистан</v>
      </c>
      <c r="H266" t="str">
        <f t="shared" si="33"/>
        <v>Олимпиада</v>
      </c>
      <c r="I266" t="str">
        <f t="shared" si="34"/>
        <v>Львовна</v>
      </c>
      <c r="J266" t="str">
        <f t="shared" si="35"/>
        <v>Михайлова</v>
      </c>
      <c r="K266" t="str">
        <f t="shared" si="36"/>
        <v>ИОФ</v>
      </c>
      <c r="L266" t="str">
        <f t="shared" si="37"/>
        <v>Олимпиада Львовна Михайлова</v>
      </c>
      <c r="M266" t="str">
        <f t="shared" si="38"/>
        <v>ИОФ</v>
      </c>
      <c r="N266" t="str">
        <f t="shared" si="39"/>
        <v>Олимпиада Львовна Михайлова</v>
      </c>
    </row>
    <row r="267" spans="1:14" x14ac:dyDescent="0.2">
      <c r="A267">
        <v>278</v>
      </c>
      <c r="B267" t="s">
        <v>401</v>
      </c>
      <c r="C267" t="s">
        <v>400</v>
      </c>
      <c r="D267" t="s">
        <v>140</v>
      </c>
      <c r="E267" s="27">
        <v>44920</v>
      </c>
      <c r="F267" t="str">
        <f t="shared" si="32"/>
        <v>+998</v>
      </c>
      <c r="G267" t="str">
        <f>_xlfn.XLOOKUP(F267,'коды стран'!$B$2:$B$7,'коды стран'!$A$2:$A$7,"не найдено",FALSE)</f>
        <v>Узбекистан</v>
      </c>
      <c r="H267" t="str">
        <f t="shared" si="33"/>
        <v>Савватий</v>
      </c>
      <c r="I267" t="str">
        <f t="shared" si="34"/>
        <v>Богданович</v>
      </c>
      <c r="J267" t="str">
        <f t="shared" si="35"/>
        <v>Фролов</v>
      </c>
      <c r="K267" t="str">
        <f t="shared" si="36"/>
        <v>ИОФ</v>
      </c>
      <c r="L267" t="str">
        <f t="shared" si="37"/>
        <v>Савватий Богданович Фролов</v>
      </c>
      <c r="M267" t="str">
        <f t="shared" si="38"/>
        <v>ИОФ</v>
      </c>
      <c r="N267" t="str">
        <f t="shared" si="39"/>
        <v>Савватий Богданович Фролов</v>
      </c>
    </row>
    <row r="268" spans="1:14" x14ac:dyDescent="0.2">
      <c r="A268">
        <v>246</v>
      </c>
      <c r="B268" t="s">
        <v>399</v>
      </c>
      <c r="C268" t="s">
        <v>398</v>
      </c>
      <c r="D268" t="s">
        <v>140</v>
      </c>
      <c r="E268" s="27">
        <v>44805</v>
      </c>
      <c r="F268" t="str">
        <f t="shared" si="32"/>
        <v>+998</v>
      </c>
      <c r="G268" t="str">
        <f>_xlfn.XLOOKUP(F268,'коды стран'!$B$2:$B$7,'коды стран'!$A$2:$A$7,"не найдено",FALSE)</f>
        <v>Узбекистан</v>
      </c>
      <c r="H268" t="str">
        <f t="shared" si="33"/>
        <v>Евфросиния</v>
      </c>
      <c r="I268" t="str">
        <f t="shared" si="34"/>
        <v>Тимофеевна</v>
      </c>
      <c r="J268" t="str">
        <f t="shared" si="35"/>
        <v>Миронова</v>
      </c>
      <c r="K268" t="str">
        <f t="shared" si="36"/>
        <v>ИОФ</v>
      </c>
      <c r="L268" t="str">
        <f t="shared" si="37"/>
        <v>Евфросиния Тимофеевна Миронова</v>
      </c>
      <c r="M268" t="str">
        <f t="shared" si="38"/>
        <v>ИОФ</v>
      </c>
      <c r="N268" t="str">
        <f t="shared" si="39"/>
        <v>Евфросиния Тимофеевна Миронова</v>
      </c>
    </row>
    <row r="269" spans="1:14" x14ac:dyDescent="0.2">
      <c r="A269">
        <v>205</v>
      </c>
      <c r="B269" t="s">
        <v>397</v>
      </c>
      <c r="C269" t="s">
        <v>895</v>
      </c>
      <c r="D269" t="s">
        <v>143</v>
      </c>
      <c r="E269" s="27">
        <v>44918</v>
      </c>
      <c r="F269" t="str">
        <f t="shared" si="32"/>
        <v>+7</v>
      </c>
      <c r="G269" t="str">
        <f>_xlfn.XLOOKUP(F269,'коды стран'!$B$2:$B$7,'коды стран'!$A$2:$A$7,"не найдено",FALSE)</f>
        <v>Россия</v>
      </c>
      <c r="H269" t="str">
        <f t="shared" si="33"/>
        <v>Пантелеймон</v>
      </c>
      <c r="I269" t="str">
        <f t="shared" si="34"/>
        <v>Трофимович</v>
      </c>
      <c r="J269" t="str">
        <f t="shared" si="35"/>
        <v>Назаров</v>
      </c>
      <c r="K269" t="str">
        <f t="shared" si="36"/>
        <v>ИОФ</v>
      </c>
      <c r="L269" t="str">
        <f t="shared" si="37"/>
        <v>Пантелеймон Трофимович Назаров</v>
      </c>
      <c r="M269" t="str">
        <f t="shared" si="38"/>
        <v>ИОФ</v>
      </c>
      <c r="N269" t="str">
        <f t="shared" si="39"/>
        <v>Пантелеймон Трофимович Назаров</v>
      </c>
    </row>
    <row r="270" spans="1:14" x14ac:dyDescent="0.2">
      <c r="A270">
        <v>357</v>
      </c>
      <c r="B270" t="s">
        <v>396</v>
      </c>
      <c r="C270" t="s">
        <v>395</v>
      </c>
      <c r="D270" t="s">
        <v>143</v>
      </c>
      <c r="E270" s="27">
        <v>44913</v>
      </c>
      <c r="F270" t="str">
        <f t="shared" si="32"/>
        <v>+998</v>
      </c>
      <c r="G270" t="str">
        <f>_xlfn.XLOOKUP(F270,'коды стран'!$B$2:$B$7,'коды стран'!$A$2:$A$7,"не найдено",FALSE)</f>
        <v>Узбекистан</v>
      </c>
      <c r="H270" t="str">
        <f t="shared" si="33"/>
        <v>Любим</v>
      </c>
      <c r="I270" t="str">
        <f t="shared" si="34"/>
        <v>Зиновьевич</v>
      </c>
      <c r="J270" t="str">
        <f t="shared" si="35"/>
        <v>Брагин</v>
      </c>
      <c r="K270" t="str">
        <f t="shared" si="36"/>
        <v>ИОФ</v>
      </c>
      <c r="L270" t="str">
        <f t="shared" si="37"/>
        <v>Любим Зиновьевич Брагин</v>
      </c>
      <c r="M270" t="str">
        <f t="shared" si="38"/>
        <v>ИОФ</v>
      </c>
      <c r="N270" t="str">
        <f t="shared" si="39"/>
        <v>Любим Зиновьевич Брагин</v>
      </c>
    </row>
    <row r="271" spans="1:14" x14ac:dyDescent="0.2">
      <c r="A271">
        <v>152</v>
      </c>
      <c r="B271" t="s">
        <v>394</v>
      </c>
      <c r="C271" t="s">
        <v>393</v>
      </c>
      <c r="D271" t="s">
        <v>140</v>
      </c>
      <c r="E271" s="27">
        <v>44791</v>
      </c>
      <c r="F271" t="str">
        <f t="shared" si="32"/>
        <v>+375</v>
      </c>
      <c r="G271" t="str">
        <f>_xlfn.XLOOKUP(F271,'коды стран'!$B$2:$B$7,'коды стран'!$A$2:$A$7,"не найдено",FALSE)</f>
        <v>Беларусь</v>
      </c>
      <c r="H271" t="str">
        <f t="shared" si="33"/>
        <v>Вероника</v>
      </c>
      <c r="I271" t="str">
        <f t="shared" si="34"/>
        <v>Сергеевна</v>
      </c>
      <c r="J271" t="str">
        <f t="shared" si="35"/>
        <v>Блинова</v>
      </c>
      <c r="K271" t="str">
        <f t="shared" si="36"/>
        <v>ИОФ</v>
      </c>
      <c r="L271" t="str">
        <f t="shared" si="37"/>
        <v>Вероника Сергеевна Блинова</v>
      </c>
      <c r="M271" t="str">
        <f t="shared" si="38"/>
        <v>ИОФ</v>
      </c>
      <c r="N271" t="str">
        <f t="shared" si="39"/>
        <v>Вероника Сергеевна Блинова</v>
      </c>
    </row>
    <row r="272" spans="1:14" x14ac:dyDescent="0.2">
      <c r="A272">
        <v>323</v>
      </c>
      <c r="B272" t="s">
        <v>392</v>
      </c>
      <c r="C272" t="s">
        <v>391</v>
      </c>
      <c r="D272" t="s">
        <v>143</v>
      </c>
      <c r="E272" s="27">
        <v>44821</v>
      </c>
      <c r="F272" t="str">
        <f t="shared" si="32"/>
        <v>+992</v>
      </c>
      <c r="G272" t="str">
        <f>_xlfn.XLOOKUP(F272,'коды стран'!$B$2:$B$7,'коды стран'!$A$2:$A$7,"не найдено",FALSE)</f>
        <v>Таджикистан</v>
      </c>
      <c r="H272" t="str">
        <f t="shared" si="33"/>
        <v>Прасковья</v>
      </c>
      <c r="I272" t="str">
        <f t="shared" si="34"/>
        <v>Яковлевна</v>
      </c>
      <c r="J272" t="str">
        <f t="shared" si="35"/>
        <v>Белоусова</v>
      </c>
      <c r="K272" t="str">
        <f t="shared" si="36"/>
        <v>ИОФ</v>
      </c>
      <c r="L272" t="str">
        <f t="shared" si="37"/>
        <v>Прасковья Яковлевна Белоусова</v>
      </c>
      <c r="M272" t="str">
        <f t="shared" si="38"/>
        <v>ИОФ</v>
      </c>
      <c r="N272" t="str">
        <f t="shared" si="39"/>
        <v>Прасковья Яковлевна Белоусова</v>
      </c>
    </row>
    <row r="273" spans="1:14" x14ac:dyDescent="0.2">
      <c r="A273">
        <v>185</v>
      </c>
      <c r="B273" t="s">
        <v>390</v>
      </c>
      <c r="C273" t="s">
        <v>389</v>
      </c>
      <c r="D273" t="s">
        <v>140</v>
      </c>
      <c r="E273" s="27">
        <v>44683</v>
      </c>
      <c r="F273" t="str">
        <f t="shared" si="32"/>
        <v>+998</v>
      </c>
      <c r="G273" t="str">
        <f>_xlfn.XLOOKUP(F273,'коды стран'!$B$2:$B$7,'коды стран'!$A$2:$A$7,"не найдено",FALSE)</f>
        <v>Узбекистан</v>
      </c>
      <c r="H273" t="str">
        <f t="shared" si="33"/>
        <v>Родион</v>
      </c>
      <c r="I273" t="str">
        <f t="shared" si="34"/>
        <v>Яковлевич</v>
      </c>
      <c r="J273" t="str">
        <f t="shared" si="35"/>
        <v>Коновалов</v>
      </c>
      <c r="K273" t="str">
        <f t="shared" si="36"/>
        <v>ИОФ</v>
      </c>
      <c r="L273" t="str">
        <f t="shared" si="37"/>
        <v>Родион Яковлевич Коновалов</v>
      </c>
      <c r="M273" t="str">
        <f t="shared" si="38"/>
        <v>ИОФ</v>
      </c>
      <c r="N273" t="str">
        <f t="shared" si="39"/>
        <v>Родион Яковлевич Коновалов</v>
      </c>
    </row>
    <row r="274" spans="1:14" x14ac:dyDescent="0.2">
      <c r="A274">
        <v>314</v>
      </c>
      <c r="B274" t="s">
        <v>388</v>
      </c>
      <c r="C274" t="s">
        <v>896</v>
      </c>
      <c r="D274" t="s">
        <v>140</v>
      </c>
      <c r="E274" s="27">
        <v>44899</v>
      </c>
      <c r="F274" t="str">
        <f t="shared" si="32"/>
        <v>+7</v>
      </c>
      <c r="G274" t="str">
        <f>_xlfn.XLOOKUP(F274,'коды стран'!$B$2:$B$7,'коды стран'!$A$2:$A$7,"не найдено",FALSE)</f>
        <v>Россия</v>
      </c>
      <c r="H274" t="str">
        <f t="shared" si="33"/>
        <v>София</v>
      </c>
      <c r="I274" t="str">
        <f t="shared" si="34"/>
        <v>Ильинична</v>
      </c>
      <c r="J274" t="str">
        <f t="shared" si="35"/>
        <v>Артемьева</v>
      </c>
      <c r="K274" t="str">
        <f t="shared" si="36"/>
        <v>ИОФ</v>
      </c>
      <c r="L274" t="str">
        <f t="shared" si="37"/>
        <v>София Ильинична Артемьева</v>
      </c>
      <c r="M274" t="str">
        <f t="shared" si="38"/>
        <v>ИОФ</v>
      </c>
      <c r="N274" t="str">
        <f t="shared" si="39"/>
        <v>София Ильинична Артемьева</v>
      </c>
    </row>
    <row r="275" spans="1:14" x14ac:dyDescent="0.2">
      <c r="A275">
        <v>476</v>
      </c>
      <c r="B275" t="s">
        <v>387</v>
      </c>
      <c r="C275" t="s">
        <v>897</v>
      </c>
      <c r="D275" t="s">
        <v>143</v>
      </c>
      <c r="E275" s="27">
        <v>44703</v>
      </c>
      <c r="F275" t="str">
        <f t="shared" si="32"/>
        <v>+380</v>
      </c>
      <c r="G275" t="str">
        <f>_xlfn.XLOOKUP(F275,'коды стран'!$B$2:$B$7,'коды стран'!$A$2:$A$7,"не найдено",FALSE)</f>
        <v>Украина</v>
      </c>
      <c r="H275" t="str">
        <f t="shared" si="33"/>
        <v>Серафим</v>
      </c>
      <c r="I275" t="str">
        <f t="shared" si="34"/>
        <v>Дорофеевич</v>
      </c>
      <c r="J275" t="str">
        <f t="shared" si="35"/>
        <v>Дьячков</v>
      </c>
      <c r="K275" t="str">
        <f t="shared" si="36"/>
        <v>ИОФ</v>
      </c>
      <c r="L275" t="str">
        <f t="shared" si="37"/>
        <v>Серафим Дорофеевич Дьячков</v>
      </c>
      <c r="M275" t="str">
        <f t="shared" si="38"/>
        <v>ИОФ</v>
      </c>
      <c r="N275" t="str">
        <f t="shared" si="39"/>
        <v>Серафим Дорофеевич Дьячков</v>
      </c>
    </row>
    <row r="276" spans="1:14" x14ac:dyDescent="0.2">
      <c r="A276">
        <v>375</v>
      </c>
      <c r="B276" t="s">
        <v>386</v>
      </c>
      <c r="C276" t="s">
        <v>385</v>
      </c>
      <c r="D276" t="s">
        <v>143</v>
      </c>
      <c r="E276" s="27">
        <v>44674</v>
      </c>
      <c r="F276" t="str">
        <f t="shared" si="32"/>
        <v>+7</v>
      </c>
      <c r="G276" t="str">
        <f>_xlfn.XLOOKUP(F276,'коды стран'!$B$2:$B$7,'коды стран'!$A$2:$A$7,"не найдено",FALSE)</f>
        <v>Россия</v>
      </c>
      <c r="H276" t="str">
        <f t="shared" si="33"/>
        <v>Боян</v>
      </c>
      <c r="I276" t="str">
        <f t="shared" si="34"/>
        <v>Дорофеевич</v>
      </c>
      <c r="J276" t="str">
        <f t="shared" si="35"/>
        <v>Калашников</v>
      </c>
      <c r="K276" t="str">
        <f t="shared" si="36"/>
        <v>ИОФ</v>
      </c>
      <c r="L276" t="str">
        <f t="shared" si="37"/>
        <v>Боян Дорофеевич Калашников</v>
      </c>
      <c r="M276" t="str">
        <f t="shared" si="38"/>
        <v>ИОФ</v>
      </c>
      <c r="N276" t="str">
        <f t="shared" si="39"/>
        <v>Боян Дорофеевич Калашников</v>
      </c>
    </row>
    <row r="277" spans="1:14" x14ac:dyDescent="0.2">
      <c r="A277">
        <v>233</v>
      </c>
      <c r="B277" t="s">
        <v>384</v>
      </c>
      <c r="C277" t="s">
        <v>383</v>
      </c>
      <c r="D277" t="s">
        <v>143</v>
      </c>
      <c r="E277" s="27">
        <v>44616</v>
      </c>
      <c r="F277" t="str">
        <f t="shared" si="32"/>
        <v>+992</v>
      </c>
      <c r="G277" t="str">
        <f>_xlfn.XLOOKUP(F277,'коды стран'!$B$2:$B$7,'коды стран'!$A$2:$A$7,"не найдено",FALSE)</f>
        <v>Таджикистан</v>
      </c>
      <c r="H277" t="str">
        <f t="shared" si="33"/>
        <v>Синклитикия</v>
      </c>
      <c r="I277" t="str">
        <f t="shared" si="34"/>
        <v>Никифоровна</v>
      </c>
      <c r="J277" t="str">
        <f t="shared" si="35"/>
        <v>Овчинникова</v>
      </c>
      <c r="K277" t="str">
        <f t="shared" si="36"/>
        <v>ИОФ</v>
      </c>
      <c r="L277" t="str">
        <f t="shared" si="37"/>
        <v>Синклитикия Никифоровна Овчинникова</v>
      </c>
      <c r="M277" t="str">
        <f t="shared" si="38"/>
        <v>ИОФ</v>
      </c>
      <c r="N277" t="str">
        <f t="shared" si="39"/>
        <v>Синклитикия Никифоровна Овчинникова</v>
      </c>
    </row>
    <row r="278" spans="1:14" x14ac:dyDescent="0.2">
      <c r="A278">
        <v>69</v>
      </c>
      <c r="B278" t="s">
        <v>382</v>
      </c>
      <c r="C278" t="s">
        <v>381</v>
      </c>
      <c r="D278" t="s">
        <v>140</v>
      </c>
      <c r="E278" s="27">
        <v>44587</v>
      </c>
      <c r="F278" t="str">
        <f t="shared" si="32"/>
        <v>+992</v>
      </c>
      <c r="G278" t="str">
        <f>_xlfn.XLOOKUP(F278,'коды стран'!$B$2:$B$7,'коды стран'!$A$2:$A$7,"не найдено",FALSE)</f>
        <v>Таджикистан</v>
      </c>
      <c r="H278" t="str">
        <f t="shared" si="33"/>
        <v>Елизар</v>
      </c>
      <c r="I278" t="str">
        <f t="shared" si="34"/>
        <v>Архипович</v>
      </c>
      <c r="J278" t="str">
        <f t="shared" si="35"/>
        <v>Щербаков</v>
      </c>
      <c r="K278" t="str">
        <f t="shared" si="36"/>
        <v>ИОФ</v>
      </c>
      <c r="L278" t="str">
        <f t="shared" si="37"/>
        <v>Елизар Архипович Щербаков</v>
      </c>
      <c r="M278" t="str">
        <f t="shared" si="38"/>
        <v>ИОФ</v>
      </c>
      <c r="N278" t="str">
        <f t="shared" si="39"/>
        <v>Елизар Архипович Щербаков</v>
      </c>
    </row>
    <row r="279" spans="1:14" x14ac:dyDescent="0.2">
      <c r="A279">
        <v>254</v>
      </c>
      <c r="B279" t="s">
        <v>380</v>
      </c>
      <c r="C279" t="s">
        <v>379</v>
      </c>
      <c r="D279" t="s">
        <v>143</v>
      </c>
      <c r="E279" s="27">
        <v>44862</v>
      </c>
      <c r="F279" t="str">
        <f t="shared" si="32"/>
        <v>+375</v>
      </c>
      <c r="G279" t="str">
        <f>_xlfn.XLOOKUP(F279,'коды стран'!$B$2:$B$7,'коды стран'!$A$2:$A$7,"не найдено",FALSE)</f>
        <v>Беларусь</v>
      </c>
      <c r="H279" t="str">
        <f t="shared" si="33"/>
        <v>Любовь</v>
      </c>
      <c r="I279" t="str">
        <f t="shared" si="34"/>
        <v>Павловна</v>
      </c>
      <c r="J279" t="str">
        <f t="shared" si="35"/>
        <v>Капустина</v>
      </c>
      <c r="K279" t="str">
        <f t="shared" si="36"/>
        <v>ИОФ</v>
      </c>
      <c r="L279" t="str">
        <f t="shared" si="37"/>
        <v>Любовь Павловна Капустина</v>
      </c>
      <c r="M279" t="str">
        <f t="shared" si="38"/>
        <v>ИОФ</v>
      </c>
      <c r="N279" t="str">
        <f t="shared" si="39"/>
        <v>Любовь Павловна Капустина</v>
      </c>
    </row>
    <row r="280" spans="1:14" x14ac:dyDescent="0.2">
      <c r="A280">
        <v>219</v>
      </c>
      <c r="B280" t="s">
        <v>378</v>
      </c>
      <c r="C280" t="s">
        <v>377</v>
      </c>
      <c r="D280" t="s">
        <v>143</v>
      </c>
      <c r="E280" s="27">
        <v>44585</v>
      </c>
      <c r="F280" t="str">
        <f t="shared" si="32"/>
        <v>+992</v>
      </c>
      <c r="G280" t="str">
        <f>_xlfn.XLOOKUP(F280,'коды стран'!$B$2:$B$7,'коды стран'!$A$2:$A$7,"не найдено",FALSE)</f>
        <v>Таджикистан</v>
      </c>
      <c r="H280" t="str">
        <f t="shared" si="33"/>
        <v>Арсений</v>
      </c>
      <c r="I280" t="str">
        <f t="shared" si="34"/>
        <v>Ермолаевич</v>
      </c>
      <c r="J280" t="str">
        <f t="shared" si="35"/>
        <v>Емельянов</v>
      </c>
      <c r="K280" t="str">
        <f t="shared" si="36"/>
        <v>ИОФ</v>
      </c>
      <c r="L280" t="str">
        <f t="shared" si="37"/>
        <v>Арсений Ермолаевич Емельянов</v>
      </c>
      <c r="M280" t="str">
        <f t="shared" si="38"/>
        <v>ИОФ</v>
      </c>
      <c r="N280" t="str">
        <f t="shared" si="39"/>
        <v>Арсений Ермолаевич Емельянов</v>
      </c>
    </row>
    <row r="281" spans="1:14" x14ac:dyDescent="0.2">
      <c r="A281">
        <v>232</v>
      </c>
      <c r="B281" t="s">
        <v>376</v>
      </c>
      <c r="C281" t="s">
        <v>375</v>
      </c>
      <c r="D281" t="s">
        <v>143</v>
      </c>
      <c r="E281" s="27">
        <v>44923</v>
      </c>
      <c r="F281" t="str">
        <f t="shared" si="32"/>
        <v>+992</v>
      </c>
      <c r="G281" t="str">
        <f>_xlfn.XLOOKUP(F281,'коды стран'!$B$2:$B$7,'коды стран'!$A$2:$A$7,"не найдено",FALSE)</f>
        <v>Таджикистан</v>
      </c>
      <c r="H281" t="str">
        <f t="shared" si="33"/>
        <v>Мария</v>
      </c>
      <c r="I281" t="str">
        <f t="shared" si="34"/>
        <v>Анатольевна</v>
      </c>
      <c r="J281" t="str">
        <f t="shared" si="35"/>
        <v>Смирнова</v>
      </c>
      <c r="K281" t="str">
        <f t="shared" si="36"/>
        <v>ИОФ</v>
      </c>
      <c r="L281" t="str">
        <f t="shared" si="37"/>
        <v>Мария Анатольевна Смирнова</v>
      </c>
      <c r="M281" t="str">
        <f t="shared" si="38"/>
        <v>ИОФ</v>
      </c>
      <c r="N281" t="str">
        <f t="shared" si="39"/>
        <v>Мария Анатольевна Смирнова</v>
      </c>
    </row>
    <row r="282" spans="1:14" x14ac:dyDescent="0.2">
      <c r="A282">
        <v>372</v>
      </c>
      <c r="B282" t="s">
        <v>374</v>
      </c>
      <c r="C282" t="s">
        <v>373</v>
      </c>
      <c r="D282" t="s">
        <v>140</v>
      </c>
      <c r="E282" s="27">
        <v>44772</v>
      </c>
      <c r="F282" t="str">
        <f t="shared" si="32"/>
        <v>+992</v>
      </c>
      <c r="G282" t="str">
        <f>_xlfn.XLOOKUP(F282,'коды стран'!$B$2:$B$7,'коды стран'!$A$2:$A$7,"не найдено",FALSE)</f>
        <v>Таджикистан</v>
      </c>
      <c r="H282" t="str">
        <f t="shared" si="33"/>
        <v>Эдуард</v>
      </c>
      <c r="I282" t="str">
        <f t="shared" si="34"/>
        <v>Фадеевич</v>
      </c>
      <c r="J282" t="str">
        <f t="shared" si="35"/>
        <v>Сергеев</v>
      </c>
      <c r="K282" t="str">
        <f t="shared" si="36"/>
        <v>ИОФ</v>
      </c>
      <c r="L282" t="str">
        <f t="shared" si="37"/>
        <v>Эдуард Фадеевич Сергеев</v>
      </c>
      <c r="M282" t="str">
        <f t="shared" si="38"/>
        <v>ИОФ</v>
      </c>
      <c r="N282" t="str">
        <f t="shared" si="39"/>
        <v>Эдуард Фадеевич Сергеев</v>
      </c>
    </row>
    <row r="283" spans="1:14" x14ac:dyDescent="0.2">
      <c r="A283">
        <v>432</v>
      </c>
      <c r="B283" t="s">
        <v>372</v>
      </c>
      <c r="C283" t="s">
        <v>371</v>
      </c>
      <c r="D283" t="s">
        <v>140</v>
      </c>
      <c r="E283" s="27">
        <v>44718</v>
      </c>
      <c r="F283" t="str">
        <f t="shared" si="32"/>
        <v>+992</v>
      </c>
      <c r="G283" t="str">
        <f>_xlfn.XLOOKUP(F283,'коды стран'!$B$2:$B$7,'коды стран'!$A$2:$A$7,"не найдено",FALSE)</f>
        <v>Таджикистан</v>
      </c>
      <c r="H283" t="str">
        <f t="shared" si="33"/>
        <v>Анастасия</v>
      </c>
      <c r="I283" t="str">
        <f t="shared" si="34"/>
        <v>Игоревна</v>
      </c>
      <c r="J283" t="str">
        <f t="shared" si="35"/>
        <v>Белова</v>
      </c>
      <c r="K283" t="str">
        <f t="shared" si="36"/>
        <v>ИОФ</v>
      </c>
      <c r="L283" t="str">
        <f t="shared" si="37"/>
        <v>Анастасия Игоревна Белова</v>
      </c>
      <c r="M283" t="str">
        <f t="shared" si="38"/>
        <v>ИОФ</v>
      </c>
      <c r="N283" t="str">
        <f t="shared" si="39"/>
        <v>Анастасия Игоревна Белова</v>
      </c>
    </row>
    <row r="284" spans="1:14" x14ac:dyDescent="0.2">
      <c r="A284">
        <v>221</v>
      </c>
      <c r="B284" t="s">
        <v>370</v>
      </c>
      <c r="C284" t="s">
        <v>369</v>
      </c>
      <c r="D284" t="s">
        <v>143</v>
      </c>
      <c r="E284" s="27">
        <v>44820</v>
      </c>
      <c r="F284" t="str">
        <f t="shared" si="32"/>
        <v>+992</v>
      </c>
      <c r="G284" t="str">
        <f>_xlfn.XLOOKUP(F284,'коды стран'!$B$2:$B$7,'коды стран'!$A$2:$A$7,"не найдено",FALSE)</f>
        <v>Таджикистан</v>
      </c>
      <c r="H284" t="str">
        <f t="shared" si="33"/>
        <v>Демид</v>
      </c>
      <c r="I284" t="str">
        <f t="shared" si="34"/>
        <v>Антонович</v>
      </c>
      <c r="J284" t="str">
        <f t="shared" si="35"/>
        <v>Мясников</v>
      </c>
      <c r="K284" t="str">
        <f t="shared" si="36"/>
        <v>ИОФ</v>
      </c>
      <c r="L284" t="str">
        <f t="shared" si="37"/>
        <v>Демид Антонович Мясников</v>
      </c>
      <c r="M284" t="str">
        <f t="shared" si="38"/>
        <v>ИОФ</v>
      </c>
      <c r="N284" t="str">
        <f t="shared" si="39"/>
        <v>Демид Антонович Мясников</v>
      </c>
    </row>
    <row r="285" spans="1:14" x14ac:dyDescent="0.2">
      <c r="A285">
        <v>148</v>
      </c>
      <c r="B285" t="s">
        <v>368</v>
      </c>
      <c r="C285" t="s">
        <v>367</v>
      </c>
      <c r="D285" t="s">
        <v>143</v>
      </c>
      <c r="E285" s="27">
        <v>44700</v>
      </c>
      <c r="F285" t="str">
        <f t="shared" si="32"/>
        <v>+7</v>
      </c>
      <c r="G285" t="str">
        <f>_xlfn.XLOOKUP(F285,'коды стран'!$B$2:$B$7,'коды стран'!$A$2:$A$7,"не найдено",FALSE)</f>
        <v>Россия</v>
      </c>
      <c r="H285" t="str">
        <f t="shared" si="33"/>
        <v>Феврония</v>
      </c>
      <c r="I285" t="str">
        <f t="shared" si="34"/>
        <v>Антоновна</v>
      </c>
      <c r="J285" t="str">
        <f t="shared" si="35"/>
        <v>Кулагина</v>
      </c>
      <c r="K285" t="str">
        <f t="shared" si="36"/>
        <v>ИОФ</v>
      </c>
      <c r="L285" t="str">
        <f t="shared" si="37"/>
        <v>Феврония Антоновна Кулагина</v>
      </c>
      <c r="M285" t="str">
        <f t="shared" si="38"/>
        <v>ИОФ</v>
      </c>
      <c r="N285" t="str">
        <f t="shared" si="39"/>
        <v>Феврония Антоновна Кулагина</v>
      </c>
    </row>
    <row r="286" spans="1:14" x14ac:dyDescent="0.2">
      <c r="A286">
        <v>209</v>
      </c>
      <c r="B286" t="s">
        <v>366</v>
      </c>
      <c r="C286" t="s">
        <v>898</v>
      </c>
      <c r="D286" t="s">
        <v>140</v>
      </c>
      <c r="E286" s="27">
        <v>44628</v>
      </c>
      <c r="F286" t="str">
        <f t="shared" si="32"/>
        <v>+7</v>
      </c>
      <c r="G286" t="str">
        <f>_xlfn.XLOOKUP(F286,'коды стран'!$B$2:$B$7,'коды стран'!$A$2:$A$7,"не найдено",FALSE)</f>
        <v>Россия</v>
      </c>
      <c r="H286" t="str">
        <f t="shared" si="33"/>
        <v>Дарья</v>
      </c>
      <c r="I286" t="str">
        <f t="shared" si="34"/>
        <v>Алексеевна</v>
      </c>
      <c r="J286" t="str">
        <f t="shared" si="35"/>
        <v>Ермакова</v>
      </c>
      <c r="K286" t="str">
        <f t="shared" si="36"/>
        <v>ИОФ</v>
      </c>
      <c r="L286" t="str">
        <f t="shared" si="37"/>
        <v>Дарья Алексеевна Ермакова</v>
      </c>
      <c r="M286" t="str">
        <f t="shared" si="38"/>
        <v>ИОФ</v>
      </c>
      <c r="N286" t="str">
        <f t="shared" si="39"/>
        <v>Дарья Алексеевна Ермакова</v>
      </c>
    </row>
    <row r="287" spans="1:14" x14ac:dyDescent="0.2">
      <c r="A287">
        <v>263</v>
      </c>
      <c r="B287" t="s">
        <v>365</v>
      </c>
      <c r="C287" t="s">
        <v>899</v>
      </c>
      <c r="D287" t="s">
        <v>143</v>
      </c>
      <c r="E287" s="27">
        <v>44612</v>
      </c>
      <c r="F287" t="str">
        <f t="shared" si="32"/>
        <v>+992</v>
      </c>
      <c r="G287" t="str">
        <f>_xlfn.XLOOKUP(F287,'коды стран'!$B$2:$B$7,'коды стран'!$A$2:$A$7,"не найдено",FALSE)</f>
        <v>Таджикистан</v>
      </c>
      <c r="H287" t="str">
        <f t="shared" si="33"/>
        <v>Элеонора</v>
      </c>
      <c r="I287" t="str">
        <f t="shared" si="34"/>
        <v>Дмитриевна</v>
      </c>
      <c r="J287" t="str">
        <f t="shared" si="35"/>
        <v>Шестакова</v>
      </c>
      <c r="K287" t="str">
        <f t="shared" si="36"/>
        <v>ИОФ</v>
      </c>
      <c r="L287" t="str">
        <f t="shared" si="37"/>
        <v>Элеонора Дмитриевна Шестакова</v>
      </c>
      <c r="M287" t="str">
        <f t="shared" si="38"/>
        <v>ИОФ</v>
      </c>
      <c r="N287" t="str">
        <f t="shared" si="39"/>
        <v>Элеонора Дмитриевна Шестакова</v>
      </c>
    </row>
    <row r="288" spans="1:14" x14ac:dyDescent="0.2">
      <c r="A288">
        <v>101</v>
      </c>
      <c r="B288" t="s">
        <v>364</v>
      </c>
      <c r="C288" t="s">
        <v>363</v>
      </c>
      <c r="D288" t="s">
        <v>140</v>
      </c>
      <c r="E288" s="27">
        <v>44727</v>
      </c>
      <c r="F288" t="str">
        <f t="shared" si="32"/>
        <v>+7</v>
      </c>
      <c r="G288" t="str">
        <f>_xlfn.XLOOKUP(F288,'коды стран'!$B$2:$B$7,'коды стран'!$A$2:$A$7,"не найдено",FALSE)</f>
        <v>Россия</v>
      </c>
      <c r="H288" t="str">
        <f t="shared" si="33"/>
        <v>Михей</v>
      </c>
      <c r="I288" t="str">
        <f t="shared" si="34"/>
        <v>Феликсович</v>
      </c>
      <c r="J288" t="str">
        <f t="shared" si="35"/>
        <v>Лихачев</v>
      </c>
      <c r="K288" t="str">
        <f t="shared" si="36"/>
        <v>ИОФ</v>
      </c>
      <c r="L288" t="str">
        <f t="shared" si="37"/>
        <v>Михей Феликсович Лихачев</v>
      </c>
      <c r="M288" t="str">
        <f t="shared" si="38"/>
        <v>ИОФ</v>
      </c>
      <c r="N288" t="str">
        <f t="shared" si="39"/>
        <v>Михей Феликсович Лихачев</v>
      </c>
    </row>
    <row r="289" spans="1:14" x14ac:dyDescent="0.2">
      <c r="A289">
        <v>124</v>
      </c>
      <c r="B289" t="s">
        <v>362</v>
      </c>
      <c r="C289" t="s">
        <v>361</v>
      </c>
      <c r="D289" t="s">
        <v>143</v>
      </c>
      <c r="E289" s="27">
        <v>44795</v>
      </c>
      <c r="F289" t="str">
        <f t="shared" si="32"/>
        <v>+7</v>
      </c>
      <c r="G289" t="str">
        <f>_xlfn.XLOOKUP(F289,'коды стран'!$B$2:$B$7,'коды стран'!$A$2:$A$7,"не найдено",FALSE)</f>
        <v>Россия</v>
      </c>
      <c r="H289" t="str">
        <f t="shared" si="33"/>
        <v>Ираклий</v>
      </c>
      <c r="I289" t="str">
        <f t="shared" si="34"/>
        <v>Изотович</v>
      </c>
      <c r="J289" t="str">
        <f t="shared" si="35"/>
        <v>Авдеев</v>
      </c>
      <c r="K289" t="str">
        <f t="shared" si="36"/>
        <v>ИОФ</v>
      </c>
      <c r="L289" t="str">
        <f t="shared" si="37"/>
        <v>Ираклий Изотович Авдеев</v>
      </c>
      <c r="M289" t="str">
        <f t="shared" si="38"/>
        <v>ИОФ</v>
      </c>
      <c r="N289" t="str">
        <f t="shared" si="39"/>
        <v>Ираклий Изотович Авдеев</v>
      </c>
    </row>
    <row r="290" spans="1:14" x14ac:dyDescent="0.2">
      <c r="A290">
        <v>257</v>
      </c>
      <c r="B290" t="s">
        <v>360</v>
      </c>
      <c r="C290" t="s">
        <v>900</v>
      </c>
      <c r="D290" t="s">
        <v>140</v>
      </c>
      <c r="E290" s="27">
        <v>44701</v>
      </c>
      <c r="F290" t="str">
        <f t="shared" si="32"/>
        <v>+7</v>
      </c>
      <c r="G290" t="str">
        <f>_xlfn.XLOOKUP(F290,'коды стран'!$B$2:$B$7,'коды стран'!$A$2:$A$7,"не найдено",FALSE)</f>
        <v>Россия</v>
      </c>
      <c r="H290" t="str">
        <f t="shared" si="33"/>
        <v>Прасковья</v>
      </c>
      <c r="I290" t="str">
        <f t="shared" si="34"/>
        <v>Павловна</v>
      </c>
      <c r="J290" t="str">
        <f t="shared" si="35"/>
        <v>Кононова</v>
      </c>
      <c r="K290" t="str">
        <f t="shared" si="36"/>
        <v>ИОФ</v>
      </c>
      <c r="L290" t="str">
        <f t="shared" si="37"/>
        <v>Прасковья Павловна Кононова</v>
      </c>
      <c r="M290" t="str">
        <f t="shared" si="38"/>
        <v>ИОФ</v>
      </c>
      <c r="N290" t="str">
        <f t="shared" si="39"/>
        <v>Прасковья Павловна Кононова</v>
      </c>
    </row>
    <row r="291" spans="1:14" x14ac:dyDescent="0.2">
      <c r="A291">
        <v>309</v>
      </c>
      <c r="B291" t="s">
        <v>359</v>
      </c>
      <c r="C291" t="s">
        <v>358</v>
      </c>
      <c r="D291" t="s">
        <v>140</v>
      </c>
      <c r="E291" s="27">
        <v>44711</v>
      </c>
      <c r="F291" t="str">
        <f t="shared" si="32"/>
        <v>+7</v>
      </c>
      <c r="G291" t="str">
        <f>_xlfn.XLOOKUP(F291,'коды стран'!$B$2:$B$7,'коды стран'!$A$2:$A$7,"не найдено",FALSE)</f>
        <v>Россия</v>
      </c>
      <c r="H291" t="str">
        <f t="shared" si="33"/>
        <v>Любомир</v>
      </c>
      <c r="I291" t="str">
        <f t="shared" si="34"/>
        <v>Валерианович</v>
      </c>
      <c r="J291" t="str">
        <f t="shared" si="35"/>
        <v>Туров</v>
      </c>
      <c r="K291" t="str">
        <f t="shared" si="36"/>
        <v>ИОФ</v>
      </c>
      <c r="L291" t="str">
        <f t="shared" si="37"/>
        <v>Любомир Валерианович Туров</v>
      </c>
      <c r="M291" t="str">
        <f t="shared" si="38"/>
        <v>ИОФ</v>
      </c>
      <c r="N291" t="str">
        <f t="shared" si="39"/>
        <v>Любомир Валерианович Туров</v>
      </c>
    </row>
    <row r="292" spans="1:14" x14ac:dyDescent="0.2">
      <c r="A292">
        <v>103</v>
      </c>
      <c r="B292" t="s">
        <v>357</v>
      </c>
      <c r="C292" t="s">
        <v>901</v>
      </c>
      <c r="D292" t="s">
        <v>143</v>
      </c>
      <c r="E292" s="27">
        <v>44787</v>
      </c>
      <c r="F292" t="str">
        <f t="shared" si="32"/>
        <v>+998</v>
      </c>
      <c r="G292" t="str">
        <f>_xlfn.XLOOKUP(F292,'коды стран'!$B$2:$B$7,'коды стран'!$A$2:$A$7,"не найдено",FALSE)</f>
        <v>Узбекистан</v>
      </c>
      <c r="H292" t="str">
        <f t="shared" si="33"/>
        <v>Панкратий</v>
      </c>
      <c r="I292" t="str">
        <f t="shared" si="34"/>
        <v>Теймуразович</v>
      </c>
      <c r="J292" t="str">
        <f t="shared" si="35"/>
        <v>Сергеев</v>
      </c>
      <c r="K292" t="str">
        <f t="shared" si="36"/>
        <v>ИОФ</v>
      </c>
      <c r="L292" t="str">
        <f t="shared" si="37"/>
        <v>Панкратий Теймуразович Сергеев</v>
      </c>
      <c r="M292" t="str">
        <f t="shared" si="38"/>
        <v>ИОФ</v>
      </c>
      <c r="N292" t="str">
        <f t="shared" si="39"/>
        <v>Панкратий Теймуразович Сергеев</v>
      </c>
    </row>
    <row r="293" spans="1:14" x14ac:dyDescent="0.2">
      <c r="A293">
        <v>31</v>
      </c>
      <c r="B293" t="s">
        <v>356</v>
      </c>
      <c r="C293" t="s">
        <v>355</v>
      </c>
      <c r="D293" t="s">
        <v>140</v>
      </c>
      <c r="E293" s="27">
        <v>44580</v>
      </c>
      <c r="F293" t="str">
        <f t="shared" si="32"/>
        <v>+380</v>
      </c>
      <c r="G293" t="str">
        <f>_xlfn.XLOOKUP(F293,'коды стран'!$B$2:$B$7,'коды стран'!$A$2:$A$7,"не найдено",FALSE)</f>
        <v>Украина</v>
      </c>
      <c r="H293" t="str">
        <f t="shared" si="33"/>
        <v>Татьяна</v>
      </c>
      <c r="I293" t="str">
        <f t="shared" si="34"/>
        <v>Павловна</v>
      </c>
      <c r="J293" t="str">
        <f t="shared" si="35"/>
        <v>Павлова</v>
      </c>
      <c r="K293" t="str">
        <f t="shared" si="36"/>
        <v>ИОФ</v>
      </c>
      <c r="L293" t="str">
        <f t="shared" si="37"/>
        <v>Татьяна Павловна Павлова</v>
      </c>
      <c r="M293" t="str">
        <f t="shared" si="38"/>
        <v>ИОФ</v>
      </c>
      <c r="N293" t="str">
        <f t="shared" si="39"/>
        <v>Татьяна Павловна Павлова</v>
      </c>
    </row>
    <row r="294" spans="1:14" x14ac:dyDescent="0.2">
      <c r="A294">
        <v>306</v>
      </c>
      <c r="B294" t="s">
        <v>354</v>
      </c>
      <c r="C294" t="s">
        <v>902</v>
      </c>
      <c r="D294" t="s">
        <v>143</v>
      </c>
      <c r="E294" s="27">
        <v>44872</v>
      </c>
      <c r="F294" t="str">
        <f t="shared" si="32"/>
        <v>+380</v>
      </c>
      <c r="G294" t="str">
        <f>_xlfn.XLOOKUP(F294,'коды стран'!$B$2:$B$7,'коды стран'!$A$2:$A$7,"не найдено",FALSE)</f>
        <v>Украина</v>
      </c>
      <c r="H294" t="str">
        <f t="shared" si="33"/>
        <v>Силантий</v>
      </c>
      <c r="I294" t="str">
        <f t="shared" si="34"/>
        <v>Адамович</v>
      </c>
      <c r="J294" t="str">
        <f t="shared" si="35"/>
        <v>Поляков</v>
      </c>
      <c r="K294" t="str">
        <f t="shared" si="36"/>
        <v>ИОФ</v>
      </c>
      <c r="L294" t="str">
        <f t="shared" si="37"/>
        <v>Силантий Адамович Поляков</v>
      </c>
      <c r="M294" t="str">
        <f t="shared" si="38"/>
        <v>ИОФ</v>
      </c>
      <c r="N294" t="str">
        <f t="shared" si="39"/>
        <v>Силантий Адамович Поляков</v>
      </c>
    </row>
    <row r="295" spans="1:14" x14ac:dyDescent="0.2">
      <c r="A295">
        <v>383</v>
      </c>
      <c r="B295" t="s">
        <v>353</v>
      </c>
      <c r="C295" t="s">
        <v>903</v>
      </c>
      <c r="D295" t="s">
        <v>140</v>
      </c>
      <c r="E295" s="27">
        <v>44876</v>
      </c>
      <c r="F295" t="str">
        <f t="shared" si="32"/>
        <v>+380</v>
      </c>
      <c r="G295" t="str">
        <f>_xlfn.XLOOKUP(F295,'коды стран'!$B$2:$B$7,'коды стран'!$A$2:$A$7,"не найдено",FALSE)</f>
        <v>Украина</v>
      </c>
      <c r="H295" t="str">
        <f t="shared" si="33"/>
        <v>Родион</v>
      </c>
      <c r="I295" t="str">
        <f t="shared" si="34"/>
        <v>Харитонович</v>
      </c>
      <c r="J295" t="str">
        <f t="shared" si="35"/>
        <v>Герасимов</v>
      </c>
      <c r="K295" t="str">
        <f t="shared" si="36"/>
        <v>ИОФ</v>
      </c>
      <c r="L295" t="str">
        <f t="shared" si="37"/>
        <v>Родион Харитонович Герасимов</v>
      </c>
      <c r="M295" t="str">
        <f t="shared" si="38"/>
        <v>ИОФ</v>
      </c>
      <c r="N295" t="str">
        <f t="shared" si="39"/>
        <v>Родион Харитонович Герасимов</v>
      </c>
    </row>
    <row r="296" spans="1:14" x14ac:dyDescent="0.2">
      <c r="A296">
        <v>367</v>
      </c>
      <c r="B296" t="s">
        <v>352</v>
      </c>
      <c r="C296" t="s">
        <v>351</v>
      </c>
      <c r="D296" t="s">
        <v>140</v>
      </c>
      <c r="E296" s="27">
        <v>44867</v>
      </c>
      <c r="F296" t="str">
        <f t="shared" si="32"/>
        <v>+992</v>
      </c>
      <c r="G296" t="str">
        <f>_xlfn.XLOOKUP(F296,'коды стран'!$B$2:$B$7,'коды стран'!$A$2:$A$7,"не найдено",FALSE)</f>
        <v>Таджикистан</v>
      </c>
      <c r="H296" t="str">
        <f t="shared" si="33"/>
        <v>Эмилия</v>
      </c>
      <c r="I296" t="str">
        <f t="shared" si="34"/>
        <v>Вадимовна</v>
      </c>
      <c r="J296" t="str">
        <f t="shared" si="35"/>
        <v>Александрова</v>
      </c>
      <c r="K296" t="str">
        <f t="shared" si="36"/>
        <v>ИОФ</v>
      </c>
      <c r="L296" t="str">
        <f t="shared" si="37"/>
        <v>Эмилия Вадимовна Александрова</v>
      </c>
      <c r="M296" t="str">
        <f t="shared" si="38"/>
        <v>ИОФ</v>
      </c>
      <c r="N296" t="str">
        <f t="shared" si="39"/>
        <v>Эмилия Вадимовна Александрова</v>
      </c>
    </row>
    <row r="297" spans="1:14" x14ac:dyDescent="0.2">
      <c r="A297">
        <v>138</v>
      </c>
      <c r="B297" t="s">
        <v>350</v>
      </c>
      <c r="C297" t="s">
        <v>349</v>
      </c>
      <c r="D297" t="s">
        <v>143</v>
      </c>
      <c r="E297" s="27">
        <v>44723</v>
      </c>
      <c r="F297" t="str">
        <f t="shared" si="32"/>
        <v>+380</v>
      </c>
      <c r="G297" t="str">
        <f>_xlfn.XLOOKUP(F297,'коды стран'!$B$2:$B$7,'коды стран'!$A$2:$A$7,"не найдено",FALSE)</f>
        <v>Украина</v>
      </c>
      <c r="H297" t="str">
        <f t="shared" si="33"/>
        <v>Нинель</v>
      </c>
      <c r="I297" t="str">
        <f t="shared" si="34"/>
        <v>Кузьминична</v>
      </c>
      <c r="J297" t="str">
        <f t="shared" si="35"/>
        <v>Журавлева</v>
      </c>
      <c r="K297" t="str">
        <f t="shared" si="36"/>
        <v>ИОФ</v>
      </c>
      <c r="L297" t="str">
        <f t="shared" si="37"/>
        <v>Нинель Кузьминична Журавлева</v>
      </c>
      <c r="M297" t="str">
        <f t="shared" si="38"/>
        <v>ИОФ</v>
      </c>
      <c r="N297" t="str">
        <f t="shared" si="39"/>
        <v>Нинель Кузьминична Журавлева</v>
      </c>
    </row>
    <row r="298" spans="1:14" x14ac:dyDescent="0.2">
      <c r="A298">
        <v>158</v>
      </c>
      <c r="B298" t="s">
        <v>348</v>
      </c>
      <c r="C298" t="s">
        <v>904</v>
      </c>
      <c r="D298" t="s">
        <v>140</v>
      </c>
      <c r="E298" s="27">
        <v>44752</v>
      </c>
      <c r="F298" t="str">
        <f t="shared" si="32"/>
        <v>+998</v>
      </c>
      <c r="G298" t="str">
        <f>_xlfn.XLOOKUP(F298,'коды стран'!$B$2:$B$7,'коды стран'!$A$2:$A$7,"не найдено",FALSE)</f>
        <v>Узбекистан</v>
      </c>
      <c r="H298" t="str">
        <f t="shared" si="33"/>
        <v>Ксения</v>
      </c>
      <c r="I298" t="str">
        <f t="shared" si="34"/>
        <v>Максимовна</v>
      </c>
      <c r="J298" t="str">
        <f t="shared" si="35"/>
        <v>Маркова</v>
      </c>
      <c r="K298" t="str">
        <f t="shared" si="36"/>
        <v>ИОФ</v>
      </c>
      <c r="L298" t="str">
        <f t="shared" si="37"/>
        <v>Ксения Максимовна Маркова</v>
      </c>
      <c r="M298" t="str">
        <f t="shared" si="38"/>
        <v>ИОФ</v>
      </c>
      <c r="N298" t="str">
        <f t="shared" si="39"/>
        <v>Ксения Максимовна Маркова</v>
      </c>
    </row>
    <row r="299" spans="1:14" x14ac:dyDescent="0.2">
      <c r="A299">
        <v>217</v>
      </c>
      <c r="B299" t="s">
        <v>347</v>
      </c>
      <c r="C299" t="s">
        <v>905</v>
      </c>
      <c r="D299" t="s">
        <v>140</v>
      </c>
      <c r="E299" s="27">
        <v>44826</v>
      </c>
      <c r="F299" t="str">
        <f t="shared" si="32"/>
        <v>+7</v>
      </c>
      <c r="G299" t="str">
        <f>_xlfn.XLOOKUP(F299,'коды стран'!$B$2:$B$7,'коды стран'!$A$2:$A$7,"не найдено",FALSE)</f>
        <v>Россия</v>
      </c>
      <c r="H299" t="str">
        <f t="shared" si="33"/>
        <v>Ипполит</v>
      </c>
      <c r="I299" t="str">
        <f t="shared" si="34"/>
        <v>Артурович</v>
      </c>
      <c r="J299" t="str">
        <f t="shared" si="35"/>
        <v>Фомичев</v>
      </c>
      <c r="K299" t="str">
        <f t="shared" si="36"/>
        <v>ИОФ</v>
      </c>
      <c r="L299" t="str">
        <f t="shared" si="37"/>
        <v>Ипполит Артурович Фомичев</v>
      </c>
      <c r="M299" t="str">
        <f t="shared" si="38"/>
        <v>ИОФ</v>
      </c>
      <c r="N299" t="str">
        <f t="shared" si="39"/>
        <v>Ипполит Артурович Фомичев</v>
      </c>
    </row>
    <row r="300" spans="1:14" x14ac:dyDescent="0.2">
      <c r="A300">
        <v>102</v>
      </c>
      <c r="B300" t="s">
        <v>346</v>
      </c>
      <c r="C300" t="s">
        <v>345</v>
      </c>
      <c r="D300" t="s">
        <v>140</v>
      </c>
      <c r="E300" s="27">
        <v>44723</v>
      </c>
      <c r="F300" t="str">
        <f t="shared" si="32"/>
        <v>+998</v>
      </c>
      <c r="G300" t="str">
        <f>_xlfn.XLOOKUP(F300,'коды стран'!$B$2:$B$7,'коды стран'!$A$2:$A$7,"не найдено",FALSE)</f>
        <v>Узбекистан</v>
      </c>
      <c r="H300" t="str">
        <f t="shared" si="33"/>
        <v>Галактион</v>
      </c>
      <c r="I300" t="str">
        <f t="shared" si="34"/>
        <v>Жанович</v>
      </c>
      <c r="J300" t="str">
        <f t="shared" si="35"/>
        <v>Новиков</v>
      </c>
      <c r="K300" t="str">
        <f t="shared" si="36"/>
        <v>ИОФ</v>
      </c>
      <c r="L300" t="str">
        <f t="shared" si="37"/>
        <v>Галактион Жанович Новиков</v>
      </c>
      <c r="M300" t="str">
        <f t="shared" si="38"/>
        <v>ИОФ</v>
      </c>
      <c r="N300" t="str">
        <f t="shared" si="39"/>
        <v>Галактион Жанович Новиков</v>
      </c>
    </row>
    <row r="301" spans="1:14" x14ac:dyDescent="0.2">
      <c r="A301">
        <v>425</v>
      </c>
      <c r="B301" t="s">
        <v>344</v>
      </c>
      <c r="C301" t="s">
        <v>343</v>
      </c>
      <c r="D301" t="s">
        <v>140</v>
      </c>
      <c r="E301" s="27">
        <v>44782</v>
      </c>
      <c r="F301" t="str">
        <f t="shared" si="32"/>
        <v>+998</v>
      </c>
      <c r="G301" t="str">
        <f>_xlfn.XLOOKUP(F301,'коды стран'!$B$2:$B$7,'коды стран'!$A$2:$A$7,"не найдено",FALSE)</f>
        <v>Узбекистан</v>
      </c>
      <c r="H301" t="str">
        <f t="shared" si="33"/>
        <v>Алевтина</v>
      </c>
      <c r="I301" t="str">
        <f t="shared" si="34"/>
        <v>Ефимовна</v>
      </c>
      <c r="J301" t="str">
        <f t="shared" si="35"/>
        <v>Белякова</v>
      </c>
      <c r="K301" t="str">
        <f t="shared" si="36"/>
        <v>ФИО</v>
      </c>
      <c r="L301" t="str">
        <f t="shared" si="37"/>
        <v>Ефимовна Белякова Алевтина</v>
      </c>
      <c r="M301" t="str">
        <f t="shared" si="38"/>
        <v>ИОФ</v>
      </c>
      <c r="N301" t="str">
        <f t="shared" si="39"/>
        <v>Алевтина Ефимовна Белякова</v>
      </c>
    </row>
    <row r="302" spans="1:14" x14ac:dyDescent="0.2">
      <c r="A302">
        <v>43</v>
      </c>
      <c r="B302" t="s">
        <v>342</v>
      </c>
      <c r="C302" t="s">
        <v>906</v>
      </c>
      <c r="D302" t="s">
        <v>143</v>
      </c>
      <c r="E302" s="27">
        <v>44912</v>
      </c>
      <c r="F302" t="str">
        <f t="shared" si="32"/>
        <v>+7</v>
      </c>
      <c r="G302" t="str">
        <f>_xlfn.XLOOKUP(F302,'коды стран'!$B$2:$B$7,'коды стран'!$A$2:$A$7,"не найдено",FALSE)</f>
        <v>Россия</v>
      </c>
      <c r="H302" t="str">
        <f t="shared" si="33"/>
        <v>Евгения</v>
      </c>
      <c r="I302" t="str">
        <f t="shared" si="34"/>
        <v>Григорьевна</v>
      </c>
      <c r="J302" t="str">
        <f t="shared" si="35"/>
        <v>Куликова</v>
      </c>
      <c r="K302" t="str">
        <f t="shared" si="36"/>
        <v>ИОФ</v>
      </c>
      <c r="L302" t="str">
        <f t="shared" si="37"/>
        <v>Евгения Григорьевна Куликова</v>
      </c>
      <c r="M302" t="str">
        <f t="shared" si="38"/>
        <v>ИОФ</v>
      </c>
      <c r="N302" t="str">
        <f t="shared" si="39"/>
        <v>Евгения Григорьевна Куликова</v>
      </c>
    </row>
    <row r="303" spans="1:14" x14ac:dyDescent="0.2">
      <c r="A303">
        <v>326</v>
      </c>
      <c r="B303" t="s">
        <v>341</v>
      </c>
      <c r="C303" t="s">
        <v>907</v>
      </c>
      <c r="D303" t="s">
        <v>140</v>
      </c>
      <c r="E303" s="27">
        <v>44655</v>
      </c>
      <c r="F303" t="str">
        <f t="shared" si="32"/>
        <v>+7</v>
      </c>
      <c r="G303" t="str">
        <f>_xlfn.XLOOKUP(F303,'коды стран'!$B$2:$B$7,'коды стран'!$A$2:$A$7,"не найдено",FALSE)</f>
        <v>Россия</v>
      </c>
      <c r="H303" t="str">
        <f t="shared" si="33"/>
        <v>Марина</v>
      </c>
      <c r="I303" t="str">
        <f t="shared" si="34"/>
        <v>Рудольфовна</v>
      </c>
      <c r="J303" t="str">
        <f t="shared" si="35"/>
        <v>Кошелева</v>
      </c>
      <c r="K303" t="str">
        <f t="shared" si="36"/>
        <v>ФИО</v>
      </c>
      <c r="L303" t="str">
        <f t="shared" si="37"/>
        <v>Рудольфовна Кошелева Марина</v>
      </c>
      <c r="M303" t="str">
        <f t="shared" si="38"/>
        <v>ИОФ</v>
      </c>
      <c r="N303" t="str">
        <f t="shared" si="39"/>
        <v>Марина Рудольфовна Кошелева</v>
      </c>
    </row>
    <row r="304" spans="1:14" x14ac:dyDescent="0.2">
      <c r="A304">
        <v>402</v>
      </c>
      <c r="B304" t="s">
        <v>340</v>
      </c>
      <c r="C304" t="s">
        <v>339</v>
      </c>
      <c r="D304" t="s">
        <v>143</v>
      </c>
      <c r="E304" s="27">
        <v>44742</v>
      </c>
      <c r="F304" t="str">
        <f t="shared" si="32"/>
        <v>+998</v>
      </c>
      <c r="G304" t="str">
        <f>_xlfn.XLOOKUP(F304,'коды стран'!$B$2:$B$7,'коды стран'!$A$2:$A$7,"не найдено",FALSE)</f>
        <v>Узбекистан</v>
      </c>
      <c r="H304" t="str">
        <f t="shared" si="33"/>
        <v>Пахом</v>
      </c>
      <c r="I304" t="str">
        <f t="shared" si="34"/>
        <v>Даниилович</v>
      </c>
      <c r="J304" t="str">
        <f t="shared" si="35"/>
        <v>Кузьмин</v>
      </c>
      <c r="K304" t="str">
        <f t="shared" si="36"/>
        <v>ИОФ</v>
      </c>
      <c r="L304" t="str">
        <f t="shared" si="37"/>
        <v>Пахом Даниилович Кузьмин</v>
      </c>
      <c r="M304" t="str">
        <f t="shared" si="38"/>
        <v>ИОФ</v>
      </c>
      <c r="N304" t="str">
        <f t="shared" si="39"/>
        <v>Пахом Даниилович Кузьмин</v>
      </c>
    </row>
    <row r="305" spans="1:14" x14ac:dyDescent="0.2">
      <c r="A305">
        <v>23</v>
      </c>
      <c r="B305" t="s">
        <v>338</v>
      </c>
      <c r="C305" t="s">
        <v>908</v>
      </c>
      <c r="D305" t="s">
        <v>140</v>
      </c>
      <c r="E305" s="27">
        <v>44706</v>
      </c>
      <c r="F305" t="str">
        <f t="shared" si="32"/>
        <v>+7</v>
      </c>
      <c r="G305" t="str">
        <f>_xlfn.XLOOKUP(F305,'коды стран'!$B$2:$B$7,'коды стран'!$A$2:$A$7,"не найдено",FALSE)</f>
        <v>Россия</v>
      </c>
      <c r="H305" t="str">
        <f t="shared" si="33"/>
        <v>Феврония</v>
      </c>
      <c r="I305" t="str">
        <f t="shared" si="34"/>
        <v>Николаевна</v>
      </c>
      <c r="J305" t="str">
        <f t="shared" si="35"/>
        <v>Морозова</v>
      </c>
      <c r="K305" t="str">
        <f t="shared" si="36"/>
        <v>ИОФ</v>
      </c>
      <c r="L305" t="str">
        <f t="shared" si="37"/>
        <v>Феврония Николаевна Морозова</v>
      </c>
      <c r="M305" t="str">
        <f t="shared" si="38"/>
        <v>ИОФ</v>
      </c>
      <c r="N305" t="str">
        <f t="shared" si="39"/>
        <v>Феврония Николаевна Морозова</v>
      </c>
    </row>
    <row r="306" spans="1:14" x14ac:dyDescent="0.2">
      <c r="A306">
        <v>468</v>
      </c>
      <c r="B306" t="s">
        <v>337</v>
      </c>
      <c r="C306" t="s">
        <v>336</v>
      </c>
      <c r="D306" t="s">
        <v>143</v>
      </c>
      <c r="E306" s="27">
        <v>44619</v>
      </c>
      <c r="F306" t="str">
        <f t="shared" si="32"/>
        <v>+998</v>
      </c>
      <c r="G306" t="str">
        <f>_xlfn.XLOOKUP(F306,'коды стран'!$B$2:$B$7,'коды стран'!$A$2:$A$7,"не найдено",FALSE)</f>
        <v>Узбекистан</v>
      </c>
      <c r="H306" t="str">
        <f t="shared" si="33"/>
        <v>Дарья</v>
      </c>
      <c r="I306" t="str">
        <f t="shared" si="34"/>
        <v>Степановна</v>
      </c>
      <c r="J306" t="str">
        <f t="shared" si="35"/>
        <v>Потапова</v>
      </c>
      <c r="K306" t="str">
        <f t="shared" si="36"/>
        <v>ИОФ</v>
      </c>
      <c r="L306" t="str">
        <f t="shared" si="37"/>
        <v>Дарья Степановна Потапова</v>
      </c>
      <c r="M306" t="str">
        <f t="shared" si="38"/>
        <v>ИОФ</v>
      </c>
      <c r="N306" t="str">
        <f t="shared" si="39"/>
        <v>Дарья Степановна Потапова</v>
      </c>
    </row>
    <row r="307" spans="1:14" x14ac:dyDescent="0.2">
      <c r="A307">
        <v>141</v>
      </c>
      <c r="B307" t="s">
        <v>335</v>
      </c>
      <c r="C307" t="s">
        <v>909</v>
      </c>
      <c r="D307" t="s">
        <v>143</v>
      </c>
      <c r="E307" s="27">
        <v>44743</v>
      </c>
      <c r="F307" t="str">
        <f t="shared" si="32"/>
        <v>+7</v>
      </c>
      <c r="G307" t="str">
        <f>_xlfn.XLOOKUP(F307,'коды стран'!$B$2:$B$7,'коды стран'!$A$2:$A$7,"не найдено",FALSE)</f>
        <v>Россия</v>
      </c>
      <c r="H307" t="str">
        <f t="shared" si="33"/>
        <v>Орест</v>
      </c>
      <c r="I307" t="str">
        <f t="shared" si="34"/>
        <v>Артемьевич</v>
      </c>
      <c r="J307" t="str">
        <f t="shared" si="35"/>
        <v>Владимиров</v>
      </c>
      <c r="K307" t="str">
        <f t="shared" si="36"/>
        <v>ИОФ</v>
      </c>
      <c r="L307" t="str">
        <f t="shared" si="37"/>
        <v>Орест Артемьевич Владимиров</v>
      </c>
      <c r="M307" t="str">
        <f t="shared" si="38"/>
        <v>ИОФ</v>
      </c>
      <c r="N307" t="str">
        <f t="shared" si="39"/>
        <v>Орест Артемьевич Владимиров</v>
      </c>
    </row>
    <row r="308" spans="1:14" x14ac:dyDescent="0.2">
      <c r="A308">
        <v>182</v>
      </c>
      <c r="B308" t="s">
        <v>334</v>
      </c>
      <c r="C308" t="s">
        <v>910</v>
      </c>
      <c r="D308" t="s">
        <v>143</v>
      </c>
      <c r="E308" s="27">
        <v>44856</v>
      </c>
      <c r="F308" t="str">
        <f t="shared" si="32"/>
        <v>+998</v>
      </c>
      <c r="G308" t="str">
        <f>_xlfn.XLOOKUP(F308,'коды стран'!$B$2:$B$7,'коды стран'!$A$2:$A$7,"не найдено",FALSE)</f>
        <v>Узбекистан</v>
      </c>
      <c r="H308" t="str">
        <f t="shared" si="33"/>
        <v>Никита</v>
      </c>
      <c r="I308" t="str">
        <f t="shared" si="34"/>
        <v>Артурович</v>
      </c>
      <c r="J308" t="str">
        <f t="shared" si="35"/>
        <v>Калинин</v>
      </c>
      <c r="K308" t="str">
        <f t="shared" si="36"/>
        <v>ИОФ</v>
      </c>
      <c r="L308" t="str">
        <f t="shared" si="37"/>
        <v>Никита Артурович Калинин</v>
      </c>
      <c r="M308" t="str">
        <f t="shared" si="38"/>
        <v>ИОФ</v>
      </c>
      <c r="N308" t="str">
        <f t="shared" si="39"/>
        <v>Никита Артурович Калинин</v>
      </c>
    </row>
    <row r="309" spans="1:14" x14ac:dyDescent="0.2">
      <c r="A309">
        <v>225</v>
      </c>
      <c r="B309" t="s">
        <v>333</v>
      </c>
      <c r="C309" t="s">
        <v>332</v>
      </c>
      <c r="D309" t="s">
        <v>143</v>
      </c>
      <c r="E309" s="27">
        <v>44827</v>
      </c>
      <c r="F309" t="str">
        <f t="shared" si="32"/>
        <v>+375</v>
      </c>
      <c r="G309" t="str">
        <f>_xlfn.XLOOKUP(F309,'коды стран'!$B$2:$B$7,'коды стран'!$A$2:$A$7,"не найдено",FALSE)</f>
        <v>Беларусь</v>
      </c>
      <c r="H309" t="str">
        <f t="shared" si="33"/>
        <v>Зоя</v>
      </c>
      <c r="I309" t="str">
        <f t="shared" si="34"/>
        <v>Вячеславовна</v>
      </c>
      <c r="J309" t="str">
        <f t="shared" si="35"/>
        <v>Панова</v>
      </c>
      <c r="K309" t="str">
        <f t="shared" si="36"/>
        <v>ИОФ</v>
      </c>
      <c r="L309" t="str">
        <f t="shared" si="37"/>
        <v>Зоя Вячеславовна Панова</v>
      </c>
      <c r="M309" t="str">
        <f t="shared" si="38"/>
        <v>ИОФ</v>
      </c>
      <c r="N309" t="str">
        <f t="shared" si="39"/>
        <v>Зоя Вячеславовна Панова</v>
      </c>
    </row>
    <row r="310" spans="1:14" x14ac:dyDescent="0.2">
      <c r="A310">
        <v>151</v>
      </c>
      <c r="B310" t="s">
        <v>331</v>
      </c>
      <c r="C310" t="s">
        <v>330</v>
      </c>
      <c r="D310" t="s">
        <v>140</v>
      </c>
      <c r="E310" s="27">
        <v>44923</v>
      </c>
      <c r="F310" t="str">
        <f t="shared" si="32"/>
        <v>+375</v>
      </c>
      <c r="G310" t="str">
        <f>_xlfn.XLOOKUP(F310,'коды стран'!$B$2:$B$7,'коды стран'!$A$2:$A$7,"не найдено",FALSE)</f>
        <v>Беларусь</v>
      </c>
      <c r="H310" t="str">
        <f t="shared" si="33"/>
        <v>Лука</v>
      </c>
      <c r="I310" t="str">
        <f t="shared" si="34"/>
        <v>Игнатьевич</v>
      </c>
      <c r="J310" t="str">
        <f t="shared" si="35"/>
        <v>Власов</v>
      </c>
      <c r="K310" t="str">
        <f t="shared" si="36"/>
        <v>ИОФ</v>
      </c>
      <c r="L310" t="str">
        <f t="shared" si="37"/>
        <v>Лука Игнатьевич Власов</v>
      </c>
      <c r="M310" t="str">
        <f t="shared" si="38"/>
        <v>ИОФ</v>
      </c>
      <c r="N310" t="str">
        <f t="shared" si="39"/>
        <v>Лука Игнатьевич Власов</v>
      </c>
    </row>
    <row r="311" spans="1:14" x14ac:dyDescent="0.2">
      <c r="A311">
        <v>428</v>
      </c>
      <c r="B311" t="s">
        <v>329</v>
      </c>
      <c r="C311" t="s">
        <v>328</v>
      </c>
      <c r="D311" t="s">
        <v>140</v>
      </c>
      <c r="E311" s="27">
        <v>44848</v>
      </c>
      <c r="F311" t="str">
        <f t="shared" si="32"/>
        <v>+375</v>
      </c>
      <c r="G311" t="str">
        <f>_xlfn.XLOOKUP(F311,'коды стран'!$B$2:$B$7,'коды стран'!$A$2:$A$7,"не найдено",FALSE)</f>
        <v>Беларусь</v>
      </c>
      <c r="H311" t="str">
        <f t="shared" si="33"/>
        <v>Лавр</v>
      </c>
      <c r="I311" t="str">
        <f t="shared" si="34"/>
        <v>Харлампович</v>
      </c>
      <c r="J311" t="str">
        <f t="shared" si="35"/>
        <v>Беляков</v>
      </c>
      <c r="K311" t="str">
        <f t="shared" si="36"/>
        <v>ИОФ</v>
      </c>
      <c r="L311" t="str">
        <f t="shared" si="37"/>
        <v>Лавр Харлампович Беляков</v>
      </c>
      <c r="M311" t="str">
        <f t="shared" si="38"/>
        <v>ИОФ</v>
      </c>
      <c r="N311" t="str">
        <f t="shared" si="39"/>
        <v>Лавр Харлампович Беляков</v>
      </c>
    </row>
    <row r="312" spans="1:14" x14ac:dyDescent="0.2">
      <c r="A312">
        <v>438</v>
      </c>
      <c r="B312" t="s">
        <v>327</v>
      </c>
      <c r="C312" t="s">
        <v>326</v>
      </c>
      <c r="D312" t="s">
        <v>143</v>
      </c>
      <c r="E312" s="27">
        <v>44693</v>
      </c>
      <c r="F312" t="str">
        <f t="shared" si="32"/>
        <v>+998</v>
      </c>
      <c r="G312" t="str">
        <f>_xlfn.XLOOKUP(F312,'коды стран'!$B$2:$B$7,'коды стран'!$A$2:$A$7,"не найдено",FALSE)</f>
        <v>Узбекистан</v>
      </c>
      <c r="H312" t="str">
        <f t="shared" si="33"/>
        <v>Прасковья</v>
      </c>
      <c r="I312" t="str">
        <f t="shared" si="34"/>
        <v>Петровна</v>
      </c>
      <c r="J312" t="str">
        <f t="shared" si="35"/>
        <v>Дементьева</v>
      </c>
      <c r="K312" t="str">
        <f t="shared" si="36"/>
        <v>ИОФ</v>
      </c>
      <c r="L312" t="str">
        <f t="shared" si="37"/>
        <v>Прасковья Петровна Дементьева</v>
      </c>
      <c r="M312" t="str">
        <f t="shared" si="38"/>
        <v>ИОФ</v>
      </c>
      <c r="N312" t="str">
        <f t="shared" si="39"/>
        <v>Прасковья Петровна Дементьева</v>
      </c>
    </row>
    <row r="313" spans="1:14" x14ac:dyDescent="0.2">
      <c r="A313">
        <v>465</v>
      </c>
      <c r="B313" t="s">
        <v>325</v>
      </c>
      <c r="C313" t="s">
        <v>324</v>
      </c>
      <c r="D313" t="s">
        <v>140</v>
      </c>
      <c r="E313" s="27">
        <v>44671</v>
      </c>
      <c r="F313" t="str">
        <f t="shared" si="32"/>
        <v>+998</v>
      </c>
      <c r="G313" t="str">
        <f>_xlfn.XLOOKUP(F313,'коды стран'!$B$2:$B$7,'коды стран'!$A$2:$A$7,"не найдено",FALSE)</f>
        <v>Узбекистан</v>
      </c>
      <c r="H313" t="str">
        <f t="shared" si="33"/>
        <v>Евдокия</v>
      </c>
      <c r="I313" t="str">
        <f t="shared" si="34"/>
        <v>Ефимовна</v>
      </c>
      <c r="J313" t="str">
        <f t="shared" si="35"/>
        <v>Карпова</v>
      </c>
      <c r="K313" t="str">
        <f t="shared" si="36"/>
        <v>ИОФ</v>
      </c>
      <c r="L313" t="str">
        <f t="shared" si="37"/>
        <v>Евдокия Ефимовна Карпова</v>
      </c>
      <c r="M313" t="str">
        <f t="shared" si="38"/>
        <v>ИОФ</v>
      </c>
      <c r="N313" t="str">
        <f t="shared" si="39"/>
        <v>Евдокия Ефимовна Карпова</v>
      </c>
    </row>
    <row r="314" spans="1:14" x14ac:dyDescent="0.2">
      <c r="A314">
        <v>215</v>
      </c>
      <c r="B314" t="s">
        <v>323</v>
      </c>
      <c r="C314" t="s">
        <v>322</v>
      </c>
      <c r="D314" t="s">
        <v>140</v>
      </c>
      <c r="E314" s="27">
        <v>44799</v>
      </c>
      <c r="F314" t="str">
        <f t="shared" si="32"/>
        <v>+7</v>
      </c>
      <c r="G314" t="str">
        <f>_xlfn.XLOOKUP(F314,'коды стран'!$B$2:$B$7,'коды стран'!$A$2:$A$7,"не найдено",FALSE)</f>
        <v>Россия</v>
      </c>
      <c r="H314" t="str">
        <f t="shared" si="33"/>
        <v>Корнил</v>
      </c>
      <c r="I314" t="str">
        <f t="shared" si="34"/>
        <v>Адрианович</v>
      </c>
      <c r="J314" t="str">
        <f t="shared" si="35"/>
        <v>Комиссаров</v>
      </c>
      <c r="K314" t="str">
        <f t="shared" si="36"/>
        <v>ИОФ</v>
      </c>
      <c r="L314" t="str">
        <f t="shared" si="37"/>
        <v>Корнил Адрианович Комиссаров</v>
      </c>
      <c r="M314" t="str">
        <f t="shared" si="38"/>
        <v>ИОФ</v>
      </c>
      <c r="N314" t="str">
        <f t="shared" si="39"/>
        <v>Корнил Адрианович Комиссаров</v>
      </c>
    </row>
    <row r="315" spans="1:14" x14ac:dyDescent="0.2">
      <c r="A315">
        <v>15</v>
      </c>
      <c r="B315" t="s">
        <v>321</v>
      </c>
      <c r="C315" t="s">
        <v>320</v>
      </c>
      <c r="D315" t="s">
        <v>140</v>
      </c>
      <c r="E315" s="27">
        <v>44711</v>
      </c>
      <c r="F315" t="str">
        <f t="shared" si="32"/>
        <v>+380</v>
      </c>
      <c r="G315" t="str">
        <f>_xlfn.XLOOKUP(F315,'коды стран'!$B$2:$B$7,'коды стран'!$A$2:$A$7,"не найдено",FALSE)</f>
        <v>Украина</v>
      </c>
      <c r="H315" t="str">
        <f t="shared" si="33"/>
        <v>Алексей</v>
      </c>
      <c r="I315" t="str">
        <f t="shared" si="34"/>
        <v>Трифонович</v>
      </c>
      <c r="J315" t="str">
        <f t="shared" si="35"/>
        <v>Блинов</v>
      </c>
      <c r="K315" t="str">
        <f t="shared" si="36"/>
        <v>ИОФ</v>
      </c>
      <c r="L315" t="str">
        <f t="shared" si="37"/>
        <v>Алексей Трифонович Блинов</v>
      </c>
      <c r="M315" t="str">
        <f t="shared" si="38"/>
        <v>ИОФ</v>
      </c>
      <c r="N315" t="str">
        <f t="shared" si="39"/>
        <v>Алексей Трифонович Блинов</v>
      </c>
    </row>
    <row r="316" spans="1:14" x14ac:dyDescent="0.2">
      <c r="A316">
        <v>370</v>
      </c>
      <c r="B316" t="s">
        <v>319</v>
      </c>
      <c r="C316" t="s">
        <v>911</v>
      </c>
      <c r="D316" t="s">
        <v>143</v>
      </c>
      <c r="E316" s="27">
        <v>44726</v>
      </c>
      <c r="F316" t="str">
        <f t="shared" si="32"/>
        <v>+992</v>
      </c>
      <c r="G316" t="str">
        <f>_xlfn.XLOOKUP(F316,'коды стран'!$B$2:$B$7,'коды стран'!$A$2:$A$7,"не найдено",FALSE)</f>
        <v>Таджикистан</v>
      </c>
      <c r="H316" t="str">
        <f t="shared" si="33"/>
        <v>Кира</v>
      </c>
      <c r="I316" t="str">
        <f t="shared" si="34"/>
        <v>Натановна</v>
      </c>
      <c r="J316" t="str">
        <f t="shared" si="35"/>
        <v>Орехова</v>
      </c>
      <c r="K316" t="str">
        <f t="shared" si="36"/>
        <v>ИОФ</v>
      </c>
      <c r="L316" t="str">
        <f t="shared" si="37"/>
        <v>Кира Натановна Орехова</v>
      </c>
      <c r="M316" t="str">
        <f t="shared" si="38"/>
        <v>ИОФ</v>
      </c>
      <c r="N316" t="str">
        <f t="shared" si="39"/>
        <v>Кира Натановна Орехова</v>
      </c>
    </row>
    <row r="317" spans="1:14" x14ac:dyDescent="0.2">
      <c r="A317">
        <v>80</v>
      </c>
      <c r="B317" t="s">
        <v>318</v>
      </c>
      <c r="C317" t="s">
        <v>317</v>
      </c>
      <c r="D317" t="s">
        <v>140</v>
      </c>
      <c r="E317" s="27">
        <v>44623</v>
      </c>
      <c r="F317" t="str">
        <f t="shared" si="32"/>
        <v>+375</v>
      </c>
      <c r="G317" t="str">
        <f>_xlfn.XLOOKUP(F317,'коды стран'!$B$2:$B$7,'коды стран'!$A$2:$A$7,"не найдено",FALSE)</f>
        <v>Беларусь</v>
      </c>
      <c r="H317" t="str">
        <f t="shared" si="33"/>
        <v>Рубен</v>
      </c>
      <c r="I317" t="str">
        <f t="shared" si="34"/>
        <v>Димитриевич</v>
      </c>
      <c r="J317" t="str">
        <f t="shared" si="35"/>
        <v>Веселов</v>
      </c>
      <c r="K317" t="str">
        <f t="shared" si="36"/>
        <v>ИОФ</v>
      </c>
      <c r="L317" t="str">
        <f t="shared" si="37"/>
        <v>Рубен Димитриевич Веселов</v>
      </c>
      <c r="M317" t="str">
        <f t="shared" si="38"/>
        <v>ИОФ</v>
      </c>
      <c r="N317" t="str">
        <f t="shared" si="39"/>
        <v>Рубен Димитриевич Веселов</v>
      </c>
    </row>
    <row r="318" spans="1:14" x14ac:dyDescent="0.2">
      <c r="A318">
        <v>17</v>
      </c>
      <c r="B318" t="s">
        <v>316</v>
      </c>
      <c r="C318" t="s">
        <v>315</v>
      </c>
      <c r="D318" t="s">
        <v>140</v>
      </c>
      <c r="E318" s="27">
        <v>44877</v>
      </c>
      <c r="F318" t="str">
        <f t="shared" si="32"/>
        <v>+992</v>
      </c>
      <c r="G318" t="str">
        <f>_xlfn.XLOOKUP(F318,'коды стран'!$B$2:$B$7,'коды стран'!$A$2:$A$7,"не найдено",FALSE)</f>
        <v>Таджикистан</v>
      </c>
      <c r="H318" t="str">
        <f t="shared" si="33"/>
        <v>Валентина</v>
      </c>
      <c r="I318" t="str">
        <f t="shared" si="34"/>
        <v>Кирилловна</v>
      </c>
      <c r="J318" t="str">
        <f t="shared" si="35"/>
        <v>Семенова</v>
      </c>
      <c r="K318" t="str">
        <f t="shared" si="36"/>
        <v>ФИО</v>
      </c>
      <c r="L318" t="str">
        <f t="shared" si="37"/>
        <v>Кирилловна Семенова Валентина</v>
      </c>
      <c r="M318" t="str">
        <f t="shared" si="38"/>
        <v>ИОФ</v>
      </c>
      <c r="N318" t="str">
        <f t="shared" si="39"/>
        <v>Валентина Кирилловна Семенова</v>
      </c>
    </row>
    <row r="319" spans="1:14" x14ac:dyDescent="0.2">
      <c r="A319">
        <v>127</v>
      </c>
      <c r="B319" t="s">
        <v>314</v>
      </c>
      <c r="C319" t="s">
        <v>912</v>
      </c>
      <c r="D319" t="s">
        <v>140</v>
      </c>
      <c r="E319" s="27">
        <v>44914</v>
      </c>
      <c r="F319" t="str">
        <f t="shared" si="32"/>
        <v>+380</v>
      </c>
      <c r="G319" t="str">
        <f>_xlfn.XLOOKUP(F319,'коды стран'!$B$2:$B$7,'коды стран'!$A$2:$A$7,"не найдено",FALSE)</f>
        <v>Украина</v>
      </c>
      <c r="H319" t="str">
        <f t="shared" si="33"/>
        <v>Аристарх</v>
      </c>
      <c r="I319" t="str">
        <f t="shared" si="34"/>
        <v>Евсеевич</v>
      </c>
      <c r="J319" t="str">
        <f t="shared" si="35"/>
        <v>Журавлев</v>
      </c>
      <c r="K319" t="str">
        <f t="shared" si="36"/>
        <v>ИОФ</v>
      </c>
      <c r="L319" t="str">
        <f t="shared" si="37"/>
        <v>Аристарх Евсеевич Журавлев</v>
      </c>
      <c r="M319" t="str">
        <f t="shared" si="38"/>
        <v>ИОФ</v>
      </c>
      <c r="N319" t="str">
        <f t="shared" si="39"/>
        <v>Аристарх Евсеевич Журавлев</v>
      </c>
    </row>
    <row r="320" spans="1:14" x14ac:dyDescent="0.2">
      <c r="A320">
        <v>441</v>
      </c>
      <c r="B320" t="s">
        <v>313</v>
      </c>
      <c r="C320" t="s">
        <v>913</v>
      </c>
      <c r="D320" t="s">
        <v>140</v>
      </c>
      <c r="E320" s="27">
        <v>44867</v>
      </c>
      <c r="F320" t="str">
        <f t="shared" si="32"/>
        <v>+998</v>
      </c>
      <c r="G320" t="str">
        <f>_xlfn.XLOOKUP(F320,'коды стран'!$B$2:$B$7,'коды стран'!$A$2:$A$7,"не найдено",FALSE)</f>
        <v>Узбекистан</v>
      </c>
      <c r="H320" t="str">
        <f t="shared" si="33"/>
        <v>Татьяна</v>
      </c>
      <c r="I320" t="str">
        <f t="shared" si="34"/>
        <v>Аркадьевна</v>
      </c>
      <c r="J320" t="str">
        <f t="shared" si="35"/>
        <v>Силина</v>
      </c>
      <c r="K320" t="str">
        <f t="shared" si="36"/>
        <v>ИОФ</v>
      </c>
      <c r="L320" t="str">
        <f t="shared" si="37"/>
        <v>Татьяна Аркадьевна Силина</v>
      </c>
      <c r="M320" t="str">
        <f t="shared" si="38"/>
        <v>ИОФ</v>
      </c>
      <c r="N320" t="str">
        <f t="shared" si="39"/>
        <v>Татьяна Аркадьевна Силина</v>
      </c>
    </row>
    <row r="321" spans="1:14" x14ac:dyDescent="0.2">
      <c r="A321">
        <v>220</v>
      </c>
      <c r="B321" t="s">
        <v>312</v>
      </c>
      <c r="C321" t="s">
        <v>311</v>
      </c>
      <c r="D321" t="s">
        <v>140</v>
      </c>
      <c r="E321" s="27">
        <v>44570</v>
      </c>
      <c r="F321" t="str">
        <f t="shared" si="32"/>
        <v>+380</v>
      </c>
      <c r="G321" t="str">
        <f>_xlfn.XLOOKUP(F321,'коды стран'!$B$2:$B$7,'коды стран'!$A$2:$A$7,"не найдено",FALSE)</f>
        <v>Украина</v>
      </c>
      <c r="H321" t="str">
        <f t="shared" si="33"/>
        <v>Николай</v>
      </c>
      <c r="I321" t="str">
        <f t="shared" si="34"/>
        <v>Феоктистович</v>
      </c>
      <c r="J321" t="str">
        <f t="shared" si="35"/>
        <v>Дроздов</v>
      </c>
      <c r="K321" t="str">
        <f t="shared" si="36"/>
        <v>ИОФ</v>
      </c>
      <c r="L321" t="str">
        <f t="shared" si="37"/>
        <v>Николай Феоктистович Дроздов</v>
      </c>
      <c r="M321" t="str">
        <f t="shared" si="38"/>
        <v>ИОФ</v>
      </c>
      <c r="N321" t="str">
        <f t="shared" si="39"/>
        <v>Николай Феоктистович Дроздов</v>
      </c>
    </row>
    <row r="322" spans="1:14" x14ac:dyDescent="0.2">
      <c r="A322">
        <v>206</v>
      </c>
      <c r="B322" t="s">
        <v>310</v>
      </c>
      <c r="C322" t="s">
        <v>309</v>
      </c>
      <c r="D322" t="s">
        <v>140</v>
      </c>
      <c r="E322" s="27">
        <v>44568</v>
      </c>
      <c r="F322" t="str">
        <f t="shared" ref="F322:F385" si="40">LEFT(B322,LEN(B322)-13)</f>
        <v>+7</v>
      </c>
      <c r="G322" t="str">
        <f>_xlfn.XLOOKUP(F322,'коды стран'!$B$2:$B$7,'коды стран'!$A$2:$A$7,"не найдено",FALSE)</f>
        <v>Россия</v>
      </c>
      <c r="H322" t="str">
        <f t="shared" ref="H322:H385" si="41">LEFT(C322,FIND(" ",C322)-1)</f>
        <v>Радислав</v>
      </c>
      <c r="I322" t="str">
        <f t="shared" ref="I322:I385" si="42">MID(C322,FIND(" ",C322)+1,FIND(" ",C322,FIND(" ",C322)+1)-FIND(" ",C322)-1)</f>
        <v>Герасимович</v>
      </c>
      <c r="J322" t="str">
        <f t="shared" ref="J322:J385" si="43">RIGHT(C322,LEN(C322)-FIND(" ", C322, FIND(" ", C322)+1))</f>
        <v>Колобов</v>
      </c>
      <c r="K322" t="str">
        <f t="shared" ref="K322:K385" si="44">IF(OR(COUNTIF(H322,"*ов"),COUNTIF(H322,"*ова"),COUNTIF(H322,"*ев"),COUNTIF(H322,"*ева"),COUNTIF(H322,"*ин"),COUNTIF(H322,"*ина")),"ФИО","ИОФ")</f>
        <v>ИОФ</v>
      </c>
      <c r="L322" t="str">
        <f t="shared" ref="L322:L385" si="45">IF(K322="ФИО", I322 &amp; " " &amp; J322 &amp; " " &amp;H322, C322)</f>
        <v>Радислав Герасимович Колобов</v>
      </c>
      <c r="M322" t="str">
        <f t="shared" ref="M322:M385" si="46">IF(OR(COUNTIF(H322,"*вич"),COUNTIF(H322,"*вна")),"ОИФ","ИОФ")</f>
        <v>ИОФ</v>
      </c>
      <c r="N322" t="str">
        <f t="shared" ref="N322:N385" si="47">IF(M322="ОИФ",J322 &amp; " " &amp; H322 &amp; " " &amp;I322, C322)</f>
        <v>Радислав Герасимович Колобов</v>
      </c>
    </row>
    <row r="323" spans="1:14" x14ac:dyDescent="0.2">
      <c r="A323">
        <v>210</v>
      </c>
      <c r="B323" t="s">
        <v>308</v>
      </c>
      <c r="C323" t="s">
        <v>307</v>
      </c>
      <c r="D323" t="s">
        <v>140</v>
      </c>
      <c r="E323" s="27">
        <v>44602</v>
      </c>
      <c r="F323" t="str">
        <f t="shared" si="40"/>
        <v>+998</v>
      </c>
      <c r="G323" t="str">
        <f>_xlfn.XLOOKUP(F323,'коды стран'!$B$2:$B$7,'коды стран'!$A$2:$A$7,"не найдено",FALSE)</f>
        <v>Узбекистан</v>
      </c>
      <c r="H323" t="str">
        <f t="shared" si="41"/>
        <v>Мартын</v>
      </c>
      <c r="I323" t="str">
        <f t="shared" si="42"/>
        <v>Августович</v>
      </c>
      <c r="J323" t="str">
        <f t="shared" si="43"/>
        <v>Баранов</v>
      </c>
      <c r="K323" t="str">
        <f t="shared" si="44"/>
        <v>ИОФ</v>
      </c>
      <c r="L323" t="str">
        <f t="shared" si="45"/>
        <v>Мартын Августович Баранов</v>
      </c>
      <c r="M323" t="str">
        <f t="shared" si="46"/>
        <v>ИОФ</v>
      </c>
      <c r="N323" t="str">
        <f t="shared" si="47"/>
        <v>Мартын Августович Баранов</v>
      </c>
    </row>
    <row r="324" spans="1:14" x14ac:dyDescent="0.2">
      <c r="A324">
        <v>67</v>
      </c>
      <c r="B324" t="s">
        <v>306</v>
      </c>
      <c r="C324" t="s">
        <v>305</v>
      </c>
      <c r="D324" t="s">
        <v>143</v>
      </c>
      <c r="E324" s="27">
        <v>44731</v>
      </c>
      <c r="F324" t="str">
        <f t="shared" si="40"/>
        <v>+998</v>
      </c>
      <c r="G324" t="str">
        <f>_xlfn.XLOOKUP(F324,'коды стран'!$B$2:$B$7,'коды стран'!$A$2:$A$7,"не найдено",FALSE)</f>
        <v>Узбекистан</v>
      </c>
      <c r="H324" t="str">
        <f t="shared" si="41"/>
        <v>Алла</v>
      </c>
      <c r="I324" t="str">
        <f t="shared" si="42"/>
        <v>Геннадьевна</v>
      </c>
      <c r="J324" t="str">
        <f t="shared" si="43"/>
        <v>Фомина</v>
      </c>
      <c r="K324" t="str">
        <f t="shared" si="44"/>
        <v>ИОФ</v>
      </c>
      <c r="L324" t="str">
        <f t="shared" si="45"/>
        <v>Алла Геннадьевна Фомина</v>
      </c>
      <c r="M324" t="str">
        <f t="shared" si="46"/>
        <v>ИОФ</v>
      </c>
      <c r="N324" t="str">
        <f t="shared" si="47"/>
        <v>Алла Геннадьевна Фомина</v>
      </c>
    </row>
    <row r="325" spans="1:14" x14ac:dyDescent="0.2">
      <c r="A325">
        <v>125</v>
      </c>
      <c r="B325" t="s">
        <v>304</v>
      </c>
      <c r="C325" t="s">
        <v>914</v>
      </c>
      <c r="D325" t="s">
        <v>140</v>
      </c>
      <c r="E325" s="27">
        <v>44701</v>
      </c>
      <c r="F325" t="str">
        <f t="shared" si="40"/>
        <v>+7</v>
      </c>
      <c r="G325" t="str">
        <f>_xlfn.XLOOKUP(F325,'коды стран'!$B$2:$B$7,'коды стран'!$A$2:$A$7,"не найдено",FALSE)</f>
        <v>Россия</v>
      </c>
      <c r="H325" t="str">
        <f t="shared" si="41"/>
        <v>Эмилия</v>
      </c>
      <c r="I325" t="str">
        <f t="shared" si="42"/>
        <v>Тарасовна</v>
      </c>
      <c r="J325" t="str">
        <f t="shared" si="43"/>
        <v>Копылова</v>
      </c>
      <c r="K325" t="str">
        <f t="shared" si="44"/>
        <v>ИОФ</v>
      </c>
      <c r="L325" t="str">
        <f t="shared" si="45"/>
        <v>Эмилия Тарасовна Копылова</v>
      </c>
      <c r="M325" t="str">
        <f t="shared" si="46"/>
        <v>ИОФ</v>
      </c>
      <c r="N325" t="str">
        <f t="shared" si="47"/>
        <v>Эмилия Тарасовна Копылова</v>
      </c>
    </row>
    <row r="326" spans="1:14" x14ac:dyDescent="0.2">
      <c r="A326">
        <v>213</v>
      </c>
      <c r="B326" t="s">
        <v>303</v>
      </c>
      <c r="C326" t="s">
        <v>915</v>
      </c>
      <c r="D326" t="s">
        <v>140</v>
      </c>
      <c r="E326" s="27">
        <v>44733</v>
      </c>
      <c r="F326" t="str">
        <f t="shared" si="40"/>
        <v>+998</v>
      </c>
      <c r="G326" t="str">
        <f>_xlfn.XLOOKUP(F326,'коды стран'!$B$2:$B$7,'коды стран'!$A$2:$A$7,"не найдено",FALSE)</f>
        <v>Узбекистан</v>
      </c>
      <c r="H326" t="str">
        <f t="shared" si="41"/>
        <v>Адриан</v>
      </c>
      <c r="I326" t="str">
        <f t="shared" si="42"/>
        <v>Чеславович</v>
      </c>
      <c r="J326" t="str">
        <f t="shared" si="43"/>
        <v>Власов</v>
      </c>
      <c r="K326" t="str">
        <f t="shared" si="44"/>
        <v>ИОФ</v>
      </c>
      <c r="L326" t="str">
        <f t="shared" si="45"/>
        <v>Адриан Чеславович Власов</v>
      </c>
      <c r="M326" t="str">
        <f t="shared" si="46"/>
        <v>ИОФ</v>
      </c>
      <c r="N326" t="str">
        <f t="shared" si="47"/>
        <v>Адриан Чеславович Власов</v>
      </c>
    </row>
    <row r="327" spans="1:14" x14ac:dyDescent="0.2">
      <c r="A327">
        <v>336</v>
      </c>
      <c r="B327" t="s">
        <v>302</v>
      </c>
      <c r="C327" t="s">
        <v>916</v>
      </c>
      <c r="D327" t="s">
        <v>140</v>
      </c>
      <c r="E327" s="27">
        <v>44856</v>
      </c>
      <c r="F327" t="str">
        <f t="shared" si="40"/>
        <v>+998</v>
      </c>
      <c r="G327" t="str">
        <f>_xlfn.XLOOKUP(F327,'коды стран'!$B$2:$B$7,'коды стран'!$A$2:$A$7,"не найдено",FALSE)</f>
        <v>Узбекистан</v>
      </c>
      <c r="H327" t="str">
        <f t="shared" si="41"/>
        <v>Ульяна</v>
      </c>
      <c r="I327" t="str">
        <f t="shared" si="42"/>
        <v>Артемовна</v>
      </c>
      <c r="J327" t="str">
        <f t="shared" si="43"/>
        <v>Григорьева</v>
      </c>
      <c r="K327" t="str">
        <f t="shared" si="44"/>
        <v>ИОФ</v>
      </c>
      <c r="L327" t="str">
        <f t="shared" si="45"/>
        <v>Ульяна Артемовна Григорьева</v>
      </c>
      <c r="M327" t="str">
        <f t="shared" si="46"/>
        <v>ИОФ</v>
      </c>
      <c r="N327" t="str">
        <f t="shared" si="47"/>
        <v>Ульяна Артемовна Григорьева</v>
      </c>
    </row>
    <row r="328" spans="1:14" x14ac:dyDescent="0.2">
      <c r="A328">
        <v>294</v>
      </c>
      <c r="B328" t="s">
        <v>301</v>
      </c>
      <c r="C328" t="s">
        <v>300</v>
      </c>
      <c r="D328" t="s">
        <v>143</v>
      </c>
      <c r="E328" s="27">
        <v>44879</v>
      </c>
      <c r="F328" t="str">
        <f t="shared" si="40"/>
        <v>+380</v>
      </c>
      <c r="G328" t="str">
        <f>_xlfn.XLOOKUP(F328,'коды стран'!$B$2:$B$7,'коды стран'!$A$2:$A$7,"не найдено",FALSE)</f>
        <v>Украина</v>
      </c>
      <c r="H328" t="str">
        <f t="shared" si="41"/>
        <v>Давыд</v>
      </c>
      <c r="I328" t="str">
        <f t="shared" si="42"/>
        <v>Филатович</v>
      </c>
      <c r="J328" t="str">
        <f t="shared" si="43"/>
        <v>Мухин</v>
      </c>
      <c r="K328" t="str">
        <f t="shared" si="44"/>
        <v>ИОФ</v>
      </c>
      <c r="L328" t="str">
        <f t="shared" si="45"/>
        <v>Давыд Филатович Мухин</v>
      </c>
      <c r="M328" t="str">
        <f t="shared" si="46"/>
        <v>ИОФ</v>
      </c>
      <c r="N328" t="str">
        <f t="shared" si="47"/>
        <v>Давыд Филатович Мухин</v>
      </c>
    </row>
    <row r="329" spans="1:14" x14ac:dyDescent="0.2">
      <c r="A329">
        <v>27</v>
      </c>
      <c r="B329" t="s">
        <v>299</v>
      </c>
      <c r="C329" t="s">
        <v>298</v>
      </c>
      <c r="D329" t="s">
        <v>140</v>
      </c>
      <c r="E329" s="27">
        <v>44586</v>
      </c>
      <c r="F329" t="str">
        <f t="shared" si="40"/>
        <v>+380</v>
      </c>
      <c r="G329" t="str">
        <f>_xlfn.XLOOKUP(F329,'коды стран'!$B$2:$B$7,'коды стран'!$A$2:$A$7,"не найдено",FALSE)</f>
        <v>Украина</v>
      </c>
      <c r="H329" t="str">
        <f t="shared" si="41"/>
        <v>Аггей</v>
      </c>
      <c r="I329" t="str">
        <f t="shared" si="42"/>
        <v>Валентинович</v>
      </c>
      <c r="J329" t="str">
        <f t="shared" si="43"/>
        <v>Артемьев</v>
      </c>
      <c r="K329" t="str">
        <f t="shared" si="44"/>
        <v>ИОФ</v>
      </c>
      <c r="L329" t="str">
        <f t="shared" si="45"/>
        <v>Аггей Валентинович Артемьев</v>
      </c>
      <c r="M329" t="str">
        <f t="shared" si="46"/>
        <v>ИОФ</v>
      </c>
      <c r="N329" t="str">
        <f t="shared" si="47"/>
        <v>Аггей Валентинович Артемьев</v>
      </c>
    </row>
    <row r="330" spans="1:14" x14ac:dyDescent="0.2">
      <c r="A330">
        <v>53</v>
      </c>
      <c r="B330" t="s">
        <v>297</v>
      </c>
      <c r="C330" t="s">
        <v>296</v>
      </c>
      <c r="D330" t="s">
        <v>140</v>
      </c>
      <c r="E330" s="27">
        <v>44593</v>
      </c>
      <c r="F330" t="str">
        <f t="shared" si="40"/>
        <v>+7</v>
      </c>
      <c r="G330" t="str">
        <f>_xlfn.XLOOKUP(F330,'коды стран'!$B$2:$B$7,'коды стран'!$A$2:$A$7,"не найдено",FALSE)</f>
        <v>Россия</v>
      </c>
      <c r="H330" t="str">
        <f t="shared" si="41"/>
        <v>Антонина</v>
      </c>
      <c r="I330" t="str">
        <f t="shared" si="42"/>
        <v>Борисовна</v>
      </c>
      <c r="J330" t="str">
        <f t="shared" si="43"/>
        <v>Жданова</v>
      </c>
      <c r="K330" t="str">
        <f t="shared" si="44"/>
        <v>ФИО</v>
      </c>
      <c r="L330" t="str">
        <f t="shared" si="45"/>
        <v>Борисовна Жданова Антонина</v>
      </c>
      <c r="M330" t="str">
        <f t="shared" si="46"/>
        <v>ИОФ</v>
      </c>
      <c r="N330" t="str">
        <f t="shared" si="47"/>
        <v>Антонина Борисовна Жданова</v>
      </c>
    </row>
    <row r="331" spans="1:14" x14ac:dyDescent="0.2">
      <c r="A331">
        <v>143</v>
      </c>
      <c r="B331" t="s">
        <v>295</v>
      </c>
      <c r="C331" t="s">
        <v>917</v>
      </c>
      <c r="D331" t="s">
        <v>140</v>
      </c>
      <c r="E331" s="27">
        <v>44601</v>
      </c>
      <c r="F331" t="str">
        <f t="shared" si="40"/>
        <v>+7</v>
      </c>
      <c r="G331" t="str">
        <f>_xlfn.XLOOKUP(F331,'коды стран'!$B$2:$B$7,'коды стран'!$A$2:$A$7,"не найдено",FALSE)</f>
        <v>Россия</v>
      </c>
      <c r="H331" t="str">
        <f t="shared" si="41"/>
        <v>Захар</v>
      </c>
      <c r="I331" t="str">
        <f t="shared" si="42"/>
        <v>Феофанович</v>
      </c>
      <c r="J331" t="str">
        <f t="shared" si="43"/>
        <v>Маслов</v>
      </c>
      <c r="K331" t="str">
        <f t="shared" si="44"/>
        <v>ИОФ</v>
      </c>
      <c r="L331" t="str">
        <f t="shared" si="45"/>
        <v>Захар Феофанович Маслов</v>
      </c>
      <c r="M331" t="str">
        <f t="shared" si="46"/>
        <v>ИОФ</v>
      </c>
      <c r="N331" t="str">
        <f t="shared" si="47"/>
        <v>Захар Феофанович Маслов</v>
      </c>
    </row>
    <row r="332" spans="1:14" x14ac:dyDescent="0.2">
      <c r="A332">
        <v>135</v>
      </c>
      <c r="B332" t="s">
        <v>294</v>
      </c>
      <c r="C332" t="s">
        <v>293</v>
      </c>
      <c r="D332" t="s">
        <v>143</v>
      </c>
      <c r="E332" s="27">
        <v>44602</v>
      </c>
      <c r="F332" t="str">
        <f t="shared" si="40"/>
        <v>+7</v>
      </c>
      <c r="G332" t="str">
        <f>_xlfn.XLOOKUP(F332,'коды стран'!$B$2:$B$7,'коды стран'!$A$2:$A$7,"не найдено",FALSE)</f>
        <v>Россия</v>
      </c>
      <c r="H332" t="str">
        <f t="shared" si="41"/>
        <v>Станислав</v>
      </c>
      <c r="I332" t="str">
        <f t="shared" si="42"/>
        <v>Ильясович</v>
      </c>
      <c r="J332" t="str">
        <f t="shared" si="43"/>
        <v>Ширяев</v>
      </c>
      <c r="K332" t="str">
        <f t="shared" si="44"/>
        <v>ИОФ</v>
      </c>
      <c r="L332" t="str">
        <f t="shared" si="45"/>
        <v>Станислав Ильясович Ширяев</v>
      </c>
      <c r="M332" t="str">
        <f t="shared" si="46"/>
        <v>ИОФ</v>
      </c>
      <c r="N332" t="str">
        <f t="shared" si="47"/>
        <v>Станислав Ильясович Ширяев</v>
      </c>
    </row>
    <row r="333" spans="1:14" x14ac:dyDescent="0.2">
      <c r="A333">
        <v>279</v>
      </c>
      <c r="B333" t="s">
        <v>292</v>
      </c>
      <c r="C333" t="s">
        <v>291</v>
      </c>
      <c r="D333" t="s">
        <v>143</v>
      </c>
      <c r="E333" s="27">
        <v>44786</v>
      </c>
      <c r="F333" t="str">
        <f t="shared" si="40"/>
        <v>+998</v>
      </c>
      <c r="G333" t="str">
        <f>_xlfn.XLOOKUP(F333,'коды стран'!$B$2:$B$7,'коды стран'!$A$2:$A$7,"не найдено",FALSE)</f>
        <v>Узбекистан</v>
      </c>
      <c r="H333" t="str">
        <f t="shared" si="41"/>
        <v>Наталья</v>
      </c>
      <c r="I333" t="str">
        <f t="shared" si="42"/>
        <v>Геннадьевна</v>
      </c>
      <c r="J333" t="str">
        <f t="shared" si="43"/>
        <v>Колесникова</v>
      </c>
      <c r="K333" t="str">
        <f t="shared" si="44"/>
        <v>ИОФ</v>
      </c>
      <c r="L333" t="str">
        <f t="shared" si="45"/>
        <v>Наталья Геннадьевна Колесникова</v>
      </c>
      <c r="M333" t="str">
        <f t="shared" si="46"/>
        <v>ИОФ</v>
      </c>
      <c r="N333" t="str">
        <f t="shared" si="47"/>
        <v>Наталья Геннадьевна Колесникова</v>
      </c>
    </row>
    <row r="334" spans="1:14" x14ac:dyDescent="0.2">
      <c r="A334">
        <v>271</v>
      </c>
      <c r="B334" t="s">
        <v>290</v>
      </c>
      <c r="C334" t="s">
        <v>918</v>
      </c>
      <c r="D334" t="s">
        <v>140</v>
      </c>
      <c r="E334" s="27">
        <v>44892</v>
      </c>
      <c r="F334" t="str">
        <f t="shared" si="40"/>
        <v>+375</v>
      </c>
      <c r="G334" t="str">
        <f>_xlfn.XLOOKUP(F334,'коды стран'!$B$2:$B$7,'коды стран'!$A$2:$A$7,"не найдено",FALSE)</f>
        <v>Беларусь</v>
      </c>
      <c r="H334" t="str">
        <f t="shared" si="41"/>
        <v>Степан</v>
      </c>
      <c r="I334" t="str">
        <f t="shared" si="42"/>
        <v>Егорович</v>
      </c>
      <c r="J334" t="str">
        <f t="shared" si="43"/>
        <v>Ермаков</v>
      </c>
      <c r="K334" t="str">
        <f t="shared" si="44"/>
        <v>ИОФ</v>
      </c>
      <c r="L334" t="str">
        <f t="shared" si="45"/>
        <v>Степан Егорович Ермаков</v>
      </c>
      <c r="M334" t="str">
        <f t="shared" si="46"/>
        <v>ИОФ</v>
      </c>
      <c r="N334" t="str">
        <f t="shared" si="47"/>
        <v>Степан Егорович Ермаков</v>
      </c>
    </row>
    <row r="335" spans="1:14" x14ac:dyDescent="0.2">
      <c r="A335">
        <v>444</v>
      </c>
      <c r="B335" t="s">
        <v>289</v>
      </c>
      <c r="C335" t="s">
        <v>919</v>
      </c>
      <c r="D335" t="s">
        <v>143</v>
      </c>
      <c r="E335" s="27">
        <v>44688</v>
      </c>
      <c r="F335" t="str">
        <f t="shared" si="40"/>
        <v>+7</v>
      </c>
      <c r="G335" t="str">
        <f>_xlfn.XLOOKUP(F335,'коды стран'!$B$2:$B$7,'коды стран'!$A$2:$A$7,"не найдено",FALSE)</f>
        <v>Россия</v>
      </c>
      <c r="H335" t="str">
        <f t="shared" si="41"/>
        <v>Анастасия</v>
      </c>
      <c r="I335" t="str">
        <f t="shared" si="42"/>
        <v>Станиславовна</v>
      </c>
      <c r="J335" t="str">
        <f t="shared" si="43"/>
        <v>Маслова</v>
      </c>
      <c r="K335" t="str">
        <f t="shared" si="44"/>
        <v>ИОФ</v>
      </c>
      <c r="L335" t="str">
        <f t="shared" si="45"/>
        <v>Анастасия Станиславовна Маслова</v>
      </c>
      <c r="M335" t="str">
        <f t="shared" si="46"/>
        <v>ИОФ</v>
      </c>
      <c r="N335" t="str">
        <f t="shared" si="47"/>
        <v>Анастасия Станиславовна Маслова</v>
      </c>
    </row>
    <row r="336" spans="1:14" x14ac:dyDescent="0.2">
      <c r="A336">
        <v>133</v>
      </c>
      <c r="B336" t="s">
        <v>288</v>
      </c>
      <c r="C336" t="s">
        <v>287</v>
      </c>
      <c r="D336" t="s">
        <v>140</v>
      </c>
      <c r="E336" s="27">
        <v>44588</v>
      </c>
      <c r="F336" t="str">
        <f t="shared" si="40"/>
        <v>+998</v>
      </c>
      <c r="G336" t="str">
        <f>_xlfn.XLOOKUP(F336,'коды стран'!$B$2:$B$7,'коды стран'!$A$2:$A$7,"не найдено",FALSE)</f>
        <v>Узбекистан</v>
      </c>
      <c r="H336" t="str">
        <f t="shared" si="41"/>
        <v>Марфа</v>
      </c>
      <c r="I336" t="str">
        <f t="shared" si="42"/>
        <v>Георгиевна</v>
      </c>
      <c r="J336" t="str">
        <f t="shared" si="43"/>
        <v>Титова</v>
      </c>
      <c r="K336" t="str">
        <f t="shared" si="44"/>
        <v>ИОФ</v>
      </c>
      <c r="L336" t="str">
        <f t="shared" si="45"/>
        <v>Марфа Георгиевна Титова</v>
      </c>
      <c r="M336" t="str">
        <f t="shared" si="46"/>
        <v>ИОФ</v>
      </c>
      <c r="N336" t="str">
        <f t="shared" si="47"/>
        <v>Марфа Георгиевна Титова</v>
      </c>
    </row>
    <row r="337" spans="1:14" x14ac:dyDescent="0.2">
      <c r="A337">
        <v>300</v>
      </c>
      <c r="B337" t="s">
        <v>286</v>
      </c>
      <c r="C337" t="s">
        <v>920</v>
      </c>
      <c r="D337" t="s">
        <v>143</v>
      </c>
      <c r="E337" s="27">
        <v>44824</v>
      </c>
      <c r="F337" t="str">
        <f t="shared" si="40"/>
        <v>+380</v>
      </c>
      <c r="G337" t="str">
        <f>_xlfn.XLOOKUP(F337,'коды стран'!$B$2:$B$7,'коды стран'!$A$2:$A$7,"не найдено",FALSE)</f>
        <v>Украина</v>
      </c>
      <c r="H337" t="str">
        <f t="shared" si="41"/>
        <v>Мартьян</v>
      </c>
      <c r="I337" t="str">
        <f t="shared" si="42"/>
        <v>Августович</v>
      </c>
      <c r="J337" t="str">
        <f t="shared" si="43"/>
        <v>Копылов</v>
      </c>
      <c r="K337" t="str">
        <f t="shared" si="44"/>
        <v>ИОФ</v>
      </c>
      <c r="L337" t="str">
        <f t="shared" si="45"/>
        <v>Мартьян Августович Копылов</v>
      </c>
      <c r="M337" t="str">
        <f t="shared" si="46"/>
        <v>ИОФ</v>
      </c>
      <c r="N337" t="str">
        <f t="shared" si="47"/>
        <v>Мартьян Августович Копылов</v>
      </c>
    </row>
    <row r="338" spans="1:14" x14ac:dyDescent="0.2">
      <c r="A338">
        <v>54</v>
      </c>
      <c r="B338" t="s">
        <v>285</v>
      </c>
      <c r="C338" t="s">
        <v>921</v>
      </c>
      <c r="D338" t="s">
        <v>140</v>
      </c>
      <c r="E338" s="27">
        <v>44847</v>
      </c>
      <c r="F338" t="str">
        <f t="shared" si="40"/>
        <v>+375</v>
      </c>
      <c r="G338" t="str">
        <f>_xlfn.XLOOKUP(F338,'коды стран'!$B$2:$B$7,'коды стран'!$A$2:$A$7,"не найдено",FALSE)</f>
        <v>Беларусь</v>
      </c>
      <c r="H338" t="str">
        <f t="shared" si="41"/>
        <v>Сила</v>
      </c>
      <c r="I338" t="str">
        <f t="shared" si="42"/>
        <v>Гордеевич</v>
      </c>
      <c r="J338" t="str">
        <f t="shared" si="43"/>
        <v>Рогов</v>
      </c>
      <c r="K338" t="str">
        <f t="shared" si="44"/>
        <v>ИОФ</v>
      </c>
      <c r="L338" t="str">
        <f t="shared" si="45"/>
        <v>Сила Гордеевич Рогов</v>
      </c>
      <c r="M338" t="str">
        <f t="shared" si="46"/>
        <v>ИОФ</v>
      </c>
      <c r="N338" t="str">
        <f t="shared" si="47"/>
        <v>Сила Гордеевич Рогов</v>
      </c>
    </row>
    <row r="339" spans="1:14" x14ac:dyDescent="0.2">
      <c r="A339">
        <v>340</v>
      </c>
      <c r="B339" t="s">
        <v>284</v>
      </c>
      <c r="C339" t="s">
        <v>283</v>
      </c>
      <c r="D339" t="s">
        <v>140</v>
      </c>
      <c r="E339" s="27">
        <v>44896</v>
      </c>
      <c r="F339" t="str">
        <f t="shared" si="40"/>
        <v>+7</v>
      </c>
      <c r="G339" t="str">
        <f>_xlfn.XLOOKUP(F339,'коды стран'!$B$2:$B$7,'коды стран'!$A$2:$A$7,"не найдено",FALSE)</f>
        <v>Россия</v>
      </c>
      <c r="H339" t="str">
        <f t="shared" si="41"/>
        <v>Леон</v>
      </c>
      <c r="I339" t="str">
        <f t="shared" si="42"/>
        <v>Аверьянович</v>
      </c>
      <c r="J339" t="str">
        <f t="shared" si="43"/>
        <v>Захаров</v>
      </c>
      <c r="K339" t="str">
        <f t="shared" si="44"/>
        <v>ИОФ</v>
      </c>
      <c r="L339" t="str">
        <f t="shared" si="45"/>
        <v>Леон Аверьянович Захаров</v>
      </c>
      <c r="M339" t="str">
        <f t="shared" si="46"/>
        <v>ИОФ</v>
      </c>
      <c r="N339" t="str">
        <f t="shared" si="47"/>
        <v>Леон Аверьянович Захаров</v>
      </c>
    </row>
    <row r="340" spans="1:14" x14ac:dyDescent="0.2">
      <c r="A340">
        <v>272</v>
      </c>
      <c r="B340" t="s">
        <v>282</v>
      </c>
      <c r="C340" t="s">
        <v>281</v>
      </c>
      <c r="D340" t="s">
        <v>140</v>
      </c>
      <c r="E340" s="27">
        <v>44668</v>
      </c>
      <c r="F340" t="str">
        <f t="shared" si="40"/>
        <v>+992</v>
      </c>
      <c r="G340" t="str">
        <f>_xlfn.XLOOKUP(F340,'коды стран'!$B$2:$B$7,'коды стран'!$A$2:$A$7,"не найдено",FALSE)</f>
        <v>Таджикистан</v>
      </c>
      <c r="H340" t="str">
        <f t="shared" si="41"/>
        <v>Захар</v>
      </c>
      <c r="I340" t="str">
        <f t="shared" si="42"/>
        <v>Артемьевич</v>
      </c>
      <c r="J340" t="str">
        <f t="shared" si="43"/>
        <v>Воробьев</v>
      </c>
      <c r="K340" t="str">
        <f t="shared" si="44"/>
        <v>ИОФ</v>
      </c>
      <c r="L340" t="str">
        <f t="shared" si="45"/>
        <v>Захар Артемьевич Воробьев</v>
      </c>
      <c r="M340" t="str">
        <f t="shared" si="46"/>
        <v>ИОФ</v>
      </c>
      <c r="N340" t="str">
        <f t="shared" si="47"/>
        <v>Захар Артемьевич Воробьев</v>
      </c>
    </row>
    <row r="341" spans="1:14" x14ac:dyDescent="0.2">
      <c r="A341">
        <v>165</v>
      </c>
      <c r="B341" t="s">
        <v>280</v>
      </c>
      <c r="C341" t="s">
        <v>279</v>
      </c>
      <c r="D341" t="s">
        <v>143</v>
      </c>
      <c r="E341" s="27">
        <v>44599</v>
      </c>
      <c r="F341" t="str">
        <f t="shared" si="40"/>
        <v>+992</v>
      </c>
      <c r="G341" t="str">
        <f>_xlfn.XLOOKUP(F341,'коды стран'!$B$2:$B$7,'коды стран'!$A$2:$A$7,"не найдено",FALSE)</f>
        <v>Таджикистан</v>
      </c>
      <c r="H341" t="str">
        <f t="shared" si="41"/>
        <v>Вадим</v>
      </c>
      <c r="I341" t="str">
        <f t="shared" si="42"/>
        <v>Артёмович</v>
      </c>
      <c r="J341" t="str">
        <f t="shared" si="43"/>
        <v>Анисимов</v>
      </c>
      <c r="K341" t="str">
        <f t="shared" si="44"/>
        <v>ИОФ</v>
      </c>
      <c r="L341" t="str">
        <f t="shared" si="45"/>
        <v>Вадим Артёмович Анисимов</v>
      </c>
      <c r="M341" t="str">
        <f t="shared" si="46"/>
        <v>ИОФ</v>
      </c>
      <c r="N341" t="str">
        <f t="shared" si="47"/>
        <v>Вадим Артёмович Анисимов</v>
      </c>
    </row>
    <row r="342" spans="1:14" x14ac:dyDescent="0.2">
      <c r="A342">
        <v>214</v>
      </c>
      <c r="B342" t="s">
        <v>278</v>
      </c>
      <c r="C342" t="s">
        <v>922</v>
      </c>
      <c r="D342" t="s">
        <v>143</v>
      </c>
      <c r="E342" s="27">
        <v>44601</v>
      </c>
      <c r="F342" t="str">
        <f t="shared" si="40"/>
        <v>+7</v>
      </c>
      <c r="G342" t="str">
        <f>_xlfn.XLOOKUP(F342,'коды стран'!$B$2:$B$7,'коды стран'!$A$2:$A$7,"не найдено",FALSE)</f>
        <v>Россия</v>
      </c>
      <c r="H342" t="str">
        <f t="shared" si="41"/>
        <v>Андроник</v>
      </c>
      <c r="I342" t="str">
        <f t="shared" si="42"/>
        <v>Ефимьевич</v>
      </c>
      <c r="J342" t="str">
        <f t="shared" si="43"/>
        <v>Михеев</v>
      </c>
      <c r="K342" t="str">
        <f t="shared" si="44"/>
        <v>ИОФ</v>
      </c>
      <c r="L342" t="str">
        <f t="shared" si="45"/>
        <v>Андроник Ефимьевич Михеев</v>
      </c>
      <c r="M342" t="str">
        <f t="shared" si="46"/>
        <v>ИОФ</v>
      </c>
      <c r="N342" t="str">
        <f t="shared" si="47"/>
        <v>Андроник Ефимьевич Михеев</v>
      </c>
    </row>
    <row r="343" spans="1:14" x14ac:dyDescent="0.2">
      <c r="A343">
        <v>409</v>
      </c>
      <c r="B343" t="s">
        <v>277</v>
      </c>
      <c r="C343" t="s">
        <v>923</v>
      </c>
      <c r="D343" t="s">
        <v>140</v>
      </c>
      <c r="E343" s="27">
        <v>44869</v>
      </c>
      <c r="F343" t="str">
        <f t="shared" si="40"/>
        <v>+380</v>
      </c>
      <c r="G343" t="str">
        <f>_xlfn.XLOOKUP(F343,'коды стран'!$B$2:$B$7,'коды стран'!$A$2:$A$7,"не найдено",FALSE)</f>
        <v>Украина</v>
      </c>
      <c r="H343" t="str">
        <f t="shared" si="41"/>
        <v>Маргарита</v>
      </c>
      <c r="I343" t="str">
        <f t="shared" si="42"/>
        <v>Артемовна</v>
      </c>
      <c r="J343" t="str">
        <f t="shared" si="43"/>
        <v>Лаврентьева</v>
      </c>
      <c r="K343" t="str">
        <f t="shared" si="44"/>
        <v>ИОФ</v>
      </c>
      <c r="L343" t="str">
        <f t="shared" si="45"/>
        <v>Маргарита Артемовна Лаврентьева</v>
      </c>
      <c r="M343" t="str">
        <f t="shared" si="46"/>
        <v>ИОФ</v>
      </c>
      <c r="N343" t="str">
        <f t="shared" si="47"/>
        <v>Маргарита Артемовна Лаврентьева</v>
      </c>
    </row>
    <row r="344" spans="1:14" x14ac:dyDescent="0.2">
      <c r="A344">
        <v>348</v>
      </c>
      <c r="B344" t="s">
        <v>276</v>
      </c>
      <c r="C344" t="s">
        <v>275</v>
      </c>
      <c r="D344" t="s">
        <v>143</v>
      </c>
      <c r="E344" s="27">
        <v>44569</v>
      </c>
      <c r="F344" t="str">
        <f t="shared" si="40"/>
        <v>+380</v>
      </c>
      <c r="G344" t="str">
        <f>_xlfn.XLOOKUP(F344,'коды стран'!$B$2:$B$7,'коды стран'!$A$2:$A$7,"не найдено",FALSE)</f>
        <v>Украина</v>
      </c>
      <c r="H344" t="str">
        <f t="shared" si="41"/>
        <v>Измаил</v>
      </c>
      <c r="I344" t="str">
        <f t="shared" si="42"/>
        <v>Глебович</v>
      </c>
      <c r="J344" t="str">
        <f t="shared" si="43"/>
        <v>Зыков</v>
      </c>
      <c r="K344" t="str">
        <f t="shared" si="44"/>
        <v>ИОФ</v>
      </c>
      <c r="L344" t="str">
        <f t="shared" si="45"/>
        <v>Измаил Глебович Зыков</v>
      </c>
      <c r="M344" t="str">
        <f t="shared" si="46"/>
        <v>ИОФ</v>
      </c>
      <c r="N344" t="str">
        <f t="shared" si="47"/>
        <v>Измаил Глебович Зыков</v>
      </c>
    </row>
    <row r="345" spans="1:14" x14ac:dyDescent="0.2">
      <c r="A345">
        <v>351</v>
      </c>
      <c r="B345" t="s">
        <v>274</v>
      </c>
      <c r="C345" t="s">
        <v>924</v>
      </c>
      <c r="D345" t="s">
        <v>143</v>
      </c>
      <c r="E345" s="27">
        <v>44863</v>
      </c>
      <c r="F345" t="str">
        <f t="shared" si="40"/>
        <v>+7</v>
      </c>
      <c r="G345" t="str">
        <f>_xlfn.XLOOKUP(F345,'коды стран'!$B$2:$B$7,'коды стран'!$A$2:$A$7,"не найдено",FALSE)</f>
        <v>Россия</v>
      </c>
      <c r="H345" t="str">
        <f t="shared" si="41"/>
        <v>Элеонора</v>
      </c>
      <c r="I345" t="str">
        <f t="shared" si="42"/>
        <v>Робертовна</v>
      </c>
      <c r="J345" t="str">
        <f t="shared" si="43"/>
        <v>Щукина</v>
      </c>
      <c r="K345" t="str">
        <f t="shared" si="44"/>
        <v>ИОФ</v>
      </c>
      <c r="L345" t="str">
        <f t="shared" si="45"/>
        <v>Элеонора Робертовна Щукина</v>
      </c>
      <c r="M345" t="str">
        <f t="shared" si="46"/>
        <v>ИОФ</v>
      </c>
      <c r="N345" t="str">
        <f t="shared" si="47"/>
        <v>Элеонора Робертовна Щукина</v>
      </c>
    </row>
    <row r="346" spans="1:14" x14ac:dyDescent="0.2">
      <c r="A346">
        <v>40</v>
      </c>
      <c r="B346" t="s">
        <v>273</v>
      </c>
      <c r="C346" t="s">
        <v>272</v>
      </c>
      <c r="D346" t="s">
        <v>140</v>
      </c>
      <c r="E346" s="27">
        <v>44855</v>
      </c>
      <c r="F346" t="str">
        <f t="shared" si="40"/>
        <v>+7</v>
      </c>
      <c r="G346" t="str">
        <f>_xlfn.XLOOKUP(F346,'коды стран'!$B$2:$B$7,'коды стран'!$A$2:$A$7,"не найдено",FALSE)</f>
        <v>Россия</v>
      </c>
      <c r="H346" t="str">
        <f t="shared" si="41"/>
        <v>Амвросий</v>
      </c>
      <c r="I346" t="str">
        <f t="shared" si="42"/>
        <v>Артемьевич</v>
      </c>
      <c r="J346" t="str">
        <f t="shared" si="43"/>
        <v>Гаврилов</v>
      </c>
      <c r="K346" t="str">
        <f t="shared" si="44"/>
        <v>ИОФ</v>
      </c>
      <c r="L346" t="str">
        <f t="shared" si="45"/>
        <v>Амвросий Артемьевич Гаврилов</v>
      </c>
      <c r="M346" t="str">
        <f t="shared" si="46"/>
        <v>ИОФ</v>
      </c>
      <c r="N346" t="str">
        <f t="shared" si="47"/>
        <v>Амвросий Артемьевич Гаврилов</v>
      </c>
    </row>
    <row r="347" spans="1:14" x14ac:dyDescent="0.2">
      <c r="A347">
        <v>245</v>
      </c>
      <c r="B347" t="s">
        <v>271</v>
      </c>
      <c r="C347" t="s">
        <v>270</v>
      </c>
      <c r="D347" t="s">
        <v>140</v>
      </c>
      <c r="E347" s="27">
        <v>44695</v>
      </c>
      <c r="F347" t="str">
        <f t="shared" si="40"/>
        <v>+998</v>
      </c>
      <c r="G347" t="str">
        <f>_xlfn.XLOOKUP(F347,'коды стран'!$B$2:$B$7,'коды стран'!$A$2:$A$7,"не найдено",FALSE)</f>
        <v>Узбекистан</v>
      </c>
      <c r="H347" t="str">
        <f t="shared" si="41"/>
        <v>Феврония</v>
      </c>
      <c r="I347" t="str">
        <f t="shared" si="42"/>
        <v>Юрьевна</v>
      </c>
      <c r="J347" t="str">
        <f t="shared" si="43"/>
        <v>Шубина</v>
      </c>
      <c r="K347" t="str">
        <f t="shared" si="44"/>
        <v>ИОФ</v>
      </c>
      <c r="L347" t="str">
        <f t="shared" si="45"/>
        <v>Феврония Юрьевна Шубина</v>
      </c>
      <c r="M347" t="str">
        <f t="shared" si="46"/>
        <v>ИОФ</v>
      </c>
      <c r="N347" t="str">
        <f t="shared" si="47"/>
        <v>Феврония Юрьевна Шубина</v>
      </c>
    </row>
    <row r="348" spans="1:14" x14ac:dyDescent="0.2">
      <c r="A348">
        <v>466</v>
      </c>
      <c r="B348" t="s">
        <v>269</v>
      </c>
      <c r="C348" t="s">
        <v>925</v>
      </c>
      <c r="D348" t="s">
        <v>143</v>
      </c>
      <c r="E348" s="27">
        <v>44772</v>
      </c>
      <c r="F348" t="str">
        <f t="shared" si="40"/>
        <v>+375</v>
      </c>
      <c r="G348" t="str">
        <f>_xlfn.XLOOKUP(F348,'коды стран'!$B$2:$B$7,'коды стран'!$A$2:$A$7,"не найдено",FALSE)</f>
        <v>Беларусь</v>
      </c>
      <c r="H348" t="str">
        <f t="shared" si="41"/>
        <v>Лора</v>
      </c>
      <c r="I348" t="str">
        <f t="shared" si="42"/>
        <v>Георгиевна</v>
      </c>
      <c r="J348" t="str">
        <f t="shared" si="43"/>
        <v>Никитина</v>
      </c>
      <c r="K348" t="str">
        <f t="shared" si="44"/>
        <v>ИОФ</v>
      </c>
      <c r="L348" t="str">
        <f t="shared" si="45"/>
        <v>Лора Георгиевна Никитина</v>
      </c>
      <c r="M348" t="str">
        <f t="shared" si="46"/>
        <v>ИОФ</v>
      </c>
      <c r="N348" t="str">
        <f t="shared" si="47"/>
        <v>Лора Георгиевна Никитина</v>
      </c>
    </row>
    <row r="349" spans="1:14" x14ac:dyDescent="0.2">
      <c r="A349">
        <v>122</v>
      </c>
      <c r="B349" t="s">
        <v>268</v>
      </c>
      <c r="C349" t="s">
        <v>267</v>
      </c>
      <c r="D349" t="s">
        <v>140</v>
      </c>
      <c r="E349" s="27">
        <v>44683</v>
      </c>
      <c r="F349" t="str">
        <f t="shared" si="40"/>
        <v>+375</v>
      </c>
      <c r="G349" t="str">
        <f>_xlfn.XLOOKUP(F349,'коды стран'!$B$2:$B$7,'коды стран'!$A$2:$A$7,"не найдено",FALSE)</f>
        <v>Беларусь</v>
      </c>
      <c r="H349" t="str">
        <f t="shared" si="41"/>
        <v>Максим</v>
      </c>
      <c r="I349" t="str">
        <f t="shared" si="42"/>
        <v>Анатольевич</v>
      </c>
      <c r="J349" t="str">
        <f t="shared" si="43"/>
        <v>Семенов</v>
      </c>
      <c r="K349" t="str">
        <f t="shared" si="44"/>
        <v>ИОФ</v>
      </c>
      <c r="L349" t="str">
        <f t="shared" si="45"/>
        <v>Максим Анатольевич Семенов</v>
      </c>
      <c r="M349" t="str">
        <f t="shared" si="46"/>
        <v>ИОФ</v>
      </c>
      <c r="N349" t="str">
        <f t="shared" si="47"/>
        <v>Максим Анатольевич Семенов</v>
      </c>
    </row>
    <row r="350" spans="1:14" x14ac:dyDescent="0.2">
      <c r="A350">
        <v>199</v>
      </c>
      <c r="B350" t="s">
        <v>266</v>
      </c>
      <c r="C350" t="s">
        <v>926</v>
      </c>
      <c r="D350" t="s">
        <v>143</v>
      </c>
      <c r="E350" s="27">
        <v>44715</v>
      </c>
      <c r="F350" t="str">
        <f t="shared" si="40"/>
        <v>+998</v>
      </c>
      <c r="G350" t="str">
        <f>_xlfn.XLOOKUP(F350,'коды стран'!$B$2:$B$7,'коды стран'!$A$2:$A$7,"не найдено",FALSE)</f>
        <v>Узбекистан</v>
      </c>
      <c r="H350" t="str">
        <f t="shared" si="41"/>
        <v>Алевтина</v>
      </c>
      <c r="I350" t="str">
        <f t="shared" si="42"/>
        <v>Максимовна</v>
      </c>
      <c r="J350" t="str">
        <f t="shared" si="43"/>
        <v>Горбунова</v>
      </c>
      <c r="K350" t="str">
        <f t="shared" si="44"/>
        <v>ФИО</v>
      </c>
      <c r="L350" t="str">
        <f t="shared" si="45"/>
        <v>Максимовна Горбунова Алевтина</v>
      </c>
      <c r="M350" t="str">
        <f t="shared" si="46"/>
        <v>ИОФ</v>
      </c>
      <c r="N350" t="str">
        <f t="shared" si="47"/>
        <v>Алевтина Максимовна Горбунова</v>
      </c>
    </row>
    <row r="351" spans="1:14" x14ac:dyDescent="0.2">
      <c r="A351">
        <v>447</v>
      </c>
      <c r="B351" t="s">
        <v>265</v>
      </c>
      <c r="C351" t="s">
        <v>264</v>
      </c>
      <c r="D351" t="s">
        <v>143</v>
      </c>
      <c r="E351" s="27">
        <v>44898</v>
      </c>
      <c r="F351" t="str">
        <f t="shared" si="40"/>
        <v>+992</v>
      </c>
      <c r="G351" t="str">
        <f>_xlfn.XLOOKUP(F351,'коды стран'!$B$2:$B$7,'коды стран'!$A$2:$A$7,"не найдено",FALSE)</f>
        <v>Таджикистан</v>
      </c>
      <c r="H351" t="str">
        <f t="shared" si="41"/>
        <v>Жанна</v>
      </c>
      <c r="I351" t="str">
        <f t="shared" si="42"/>
        <v>Станиславовна</v>
      </c>
      <c r="J351" t="str">
        <f t="shared" si="43"/>
        <v>Семенова</v>
      </c>
      <c r="K351" t="str">
        <f t="shared" si="44"/>
        <v>ИОФ</v>
      </c>
      <c r="L351" t="str">
        <f t="shared" si="45"/>
        <v>Жанна Станиславовна Семенова</v>
      </c>
      <c r="M351" t="str">
        <f t="shared" si="46"/>
        <v>ИОФ</v>
      </c>
      <c r="N351" t="str">
        <f t="shared" si="47"/>
        <v>Жанна Станиславовна Семенова</v>
      </c>
    </row>
    <row r="352" spans="1:14" x14ac:dyDescent="0.2">
      <c r="A352">
        <v>163</v>
      </c>
      <c r="B352" t="s">
        <v>263</v>
      </c>
      <c r="C352" t="s">
        <v>262</v>
      </c>
      <c r="D352" t="s">
        <v>143</v>
      </c>
      <c r="E352" s="27">
        <v>44571</v>
      </c>
      <c r="F352" t="str">
        <f t="shared" si="40"/>
        <v>+998</v>
      </c>
      <c r="G352" t="str">
        <f>_xlfn.XLOOKUP(F352,'коды стран'!$B$2:$B$7,'коды стран'!$A$2:$A$7,"не найдено",FALSE)</f>
        <v>Узбекистан</v>
      </c>
      <c r="H352" t="str">
        <f t="shared" si="41"/>
        <v>Виктория</v>
      </c>
      <c r="I352" t="str">
        <f t="shared" si="42"/>
        <v>Ильинична</v>
      </c>
      <c r="J352" t="str">
        <f t="shared" si="43"/>
        <v>Соколова</v>
      </c>
      <c r="K352" t="str">
        <f t="shared" si="44"/>
        <v>ИОФ</v>
      </c>
      <c r="L352" t="str">
        <f t="shared" si="45"/>
        <v>Виктория Ильинична Соколова</v>
      </c>
      <c r="M352" t="str">
        <f t="shared" si="46"/>
        <v>ИОФ</v>
      </c>
      <c r="N352" t="str">
        <f t="shared" si="47"/>
        <v>Виктория Ильинична Соколова</v>
      </c>
    </row>
    <row r="353" spans="1:14" x14ac:dyDescent="0.2">
      <c r="A353">
        <v>320</v>
      </c>
      <c r="B353" t="s">
        <v>261</v>
      </c>
      <c r="C353" t="s">
        <v>927</v>
      </c>
      <c r="D353" t="s">
        <v>140</v>
      </c>
      <c r="E353" s="27">
        <v>44869</v>
      </c>
      <c r="F353" t="str">
        <f t="shared" si="40"/>
        <v>+375</v>
      </c>
      <c r="G353" t="str">
        <f>_xlfn.XLOOKUP(F353,'коды стран'!$B$2:$B$7,'коды стран'!$A$2:$A$7,"не найдено",FALSE)</f>
        <v>Беларусь</v>
      </c>
      <c r="H353" t="str">
        <f t="shared" si="41"/>
        <v>Ия</v>
      </c>
      <c r="I353" t="str">
        <f t="shared" si="42"/>
        <v>Рубеновна</v>
      </c>
      <c r="J353" t="str">
        <f t="shared" si="43"/>
        <v>Новикова</v>
      </c>
      <c r="K353" t="str">
        <f t="shared" si="44"/>
        <v>ИОФ</v>
      </c>
      <c r="L353" t="str">
        <f t="shared" si="45"/>
        <v>Ия Рубеновна Новикова</v>
      </c>
      <c r="M353" t="str">
        <f t="shared" si="46"/>
        <v>ИОФ</v>
      </c>
      <c r="N353" t="str">
        <f t="shared" si="47"/>
        <v>Ия Рубеновна Новикова</v>
      </c>
    </row>
    <row r="354" spans="1:14" x14ac:dyDescent="0.2">
      <c r="A354">
        <v>173</v>
      </c>
      <c r="B354" t="s">
        <v>260</v>
      </c>
      <c r="C354" t="s">
        <v>928</v>
      </c>
      <c r="D354" t="s">
        <v>140</v>
      </c>
      <c r="E354" s="27">
        <v>44673</v>
      </c>
      <c r="F354" t="str">
        <f t="shared" si="40"/>
        <v>+7</v>
      </c>
      <c r="G354" t="str">
        <f>_xlfn.XLOOKUP(F354,'коды стран'!$B$2:$B$7,'коды стран'!$A$2:$A$7,"не найдено",FALSE)</f>
        <v>Россия</v>
      </c>
      <c r="H354" t="str">
        <f t="shared" si="41"/>
        <v>Матвей</v>
      </c>
      <c r="I354" t="str">
        <f t="shared" si="42"/>
        <v>Трифонович</v>
      </c>
      <c r="J354" t="str">
        <f t="shared" si="43"/>
        <v>Гаврилов</v>
      </c>
      <c r="K354" t="str">
        <f t="shared" si="44"/>
        <v>ИОФ</v>
      </c>
      <c r="L354" t="str">
        <f t="shared" si="45"/>
        <v>Матвей Трифонович Гаврилов</v>
      </c>
      <c r="M354" t="str">
        <f t="shared" si="46"/>
        <v>ИОФ</v>
      </c>
      <c r="N354" t="str">
        <f t="shared" si="47"/>
        <v>Матвей Трифонович Гаврилов</v>
      </c>
    </row>
    <row r="355" spans="1:14" x14ac:dyDescent="0.2">
      <c r="A355">
        <v>485</v>
      </c>
      <c r="B355" t="s">
        <v>259</v>
      </c>
      <c r="C355" t="s">
        <v>929</v>
      </c>
      <c r="D355" t="s">
        <v>140</v>
      </c>
      <c r="E355" s="27">
        <v>44723</v>
      </c>
      <c r="F355" t="str">
        <f t="shared" si="40"/>
        <v>+7</v>
      </c>
      <c r="G355" t="str">
        <f>_xlfn.XLOOKUP(F355,'коды стран'!$B$2:$B$7,'коды стран'!$A$2:$A$7,"не найдено",FALSE)</f>
        <v>Россия</v>
      </c>
      <c r="H355" t="str">
        <f t="shared" si="41"/>
        <v>Творимир</v>
      </c>
      <c r="I355" t="str">
        <f t="shared" si="42"/>
        <v>Демидович</v>
      </c>
      <c r="J355" t="str">
        <f t="shared" si="43"/>
        <v>Пономарев</v>
      </c>
      <c r="K355" t="str">
        <f t="shared" si="44"/>
        <v>ИОФ</v>
      </c>
      <c r="L355" t="str">
        <f t="shared" si="45"/>
        <v>Творимир Демидович Пономарев</v>
      </c>
      <c r="M355" t="str">
        <f t="shared" si="46"/>
        <v>ИОФ</v>
      </c>
      <c r="N355" t="str">
        <f t="shared" si="47"/>
        <v>Творимир Демидович Пономарев</v>
      </c>
    </row>
    <row r="356" spans="1:14" x14ac:dyDescent="0.2">
      <c r="A356">
        <v>401</v>
      </c>
      <c r="B356" t="s">
        <v>258</v>
      </c>
      <c r="C356" t="s">
        <v>257</v>
      </c>
      <c r="D356" t="s">
        <v>140</v>
      </c>
      <c r="E356" s="27">
        <v>44856</v>
      </c>
      <c r="F356" t="str">
        <f t="shared" si="40"/>
        <v>+7</v>
      </c>
      <c r="G356" t="str">
        <f>_xlfn.XLOOKUP(F356,'коды стран'!$B$2:$B$7,'коды стран'!$A$2:$A$7,"не найдено",FALSE)</f>
        <v>Россия</v>
      </c>
      <c r="H356" t="str">
        <f t="shared" si="41"/>
        <v>Екатерина</v>
      </c>
      <c r="I356" t="str">
        <f t="shared" si="42"/>
        <v>Рудольфовна</v>
      </c>
      <c r="J356" t="str">
        <f t="shared" si="43"/>
        <v>Кулакова</v>
      </c>
      <c r="K356" t="str">
        <f t="shared" si="44"/>
        <v>ФИО</v>
      </c>
      <c r="L356" t="str">
        <f t="shared" si="45"/>
        <v>Рудольфовна Кулакова Екатерина</v>
      </c>
      <c r="M356" t="str">
        <f t="shared" si="46"/>
        <v>ИОФ</v>
      </c>
      <c r="N356" t="str">
        <f t="shared" si="47"/>
        <v>Екатерина Рудольфовна Кулакова</v>
      </c>
    </row>
    <row r="357" spans="1:14" x14ac:dyDescent="0.2">
      <c r="A357">
        <v>379</v>
      </c>
      <c r="B357" t="s">
        <v>256</v>
      </c>
      <c r="C357" t="s">
        <v>930</v>
      </c>
      <c r="D357" t="s">
        <v>140</v>
      </c>
      <c r="E357" s="27">
        <v>44581</v>
      </c>
      <c r="F357" t="str">
        <f t="shared" si="40"/>
        <v>+992</v>
      </c>
      <c r="G357" t="str">
        <f>_xlfn.XLOOKUP(F357,'коды стран'!$B$2:$B$7,'коды стран'!$A$2:$A$7,"не найдено",FALSE)</f>
        <v>Таджикистан</v>
      </c>
      <c r="H357" t="str">
        <f t="shared" si="41"/>
        <v>Кира</v>
      </c>
      <c r="I357" t="str">
        <f t="shared" si="42"/>
        <v>Дмитриевна</v>
      </c>
      <c r="J357" t="str">
        <f t="shared" si="43"/>
        <v>Соколова</v>
      </c>
      <c r="K357" t="str">
        <f t="shared" si="44"/>
        <v>ИОФ</v>
      </c>
      <c r="L357" t="str">
        <f t="shared" si="45"/>
        <v>Кира Дмитриевна Соколова</v>
      </c>
      <c r="M357" t="str">
        <f t="shared" si="46"/>
        <v>ИОФ</v>
      </c>
      <c r="N357" t="str">
        <f t="shared" si="47"/>
        <v>Кира Дмитриевна Соколова</v>
      </c>
    </row>
    <row r="358" spans="1:14" x14ac:dyDescent="0.2">
      <c r="A358">
        <v>201</v>
      </c>
      <c r="B358" t="s">
        <v>255</v>
      </c>
      <c r="C358" t="s">
        <v>931</v>
      </c>
      <c r="D358" t="s">
        <v>143</v>
      </c>
      <c r="E358" s="27">
        <v>44843</v>
      </c>
      <c r="F358" t="str">
        <f t="shared" si="40"/>
        <v>+992</v>
      </c>
      <c r="G358" t="str">
        <f>_xlfn.XLOOKUP(F358,'коды стран'!$B$2:$B$7,'коды стран'!$A$2:$A$7,"не найдено",FALSE)</f>
        <v>Таджикистан</v>
      </c>
      <c r="H358" t="str">
        <f t="shared" si="41"/>
        <v>Ростислав</v>
      </c>
      <c r="I358" t="str">
        <f t="shared" si="42"/>
        <v>Августович</v>
      </c>
      <c r="J358" t="str">
        <f t="shared" si="43"/>
        <v>Новиков</v>
      </c>
      <c r="K358" t="str">
        <f t="shared" si="44"/>
        <v>ИОФ</v>
      </c>
      <c r="L358" t="str">
        <f t="shared" si="45"/>
        <v>Ростислав Августович Новиков</v>
      </c>
      <c r="M358" t="str">
        <f t="shared" si="46"/>
        <v>ИОФ</v>
      </c>
      <c r="N358" t="str">
        <f t="shared" si="47"/>
        <v>Ростислав Августович Новиков</v>
      </c>
    </row>
    <row r="359" spans="1:14" x14ac:dyDescent="0.2">
      <c r="A359">
        <v>498</v>
      </c>
      <c r="B359" t="s">
        <v>254</v>
      </c>
      <c r="C359" t="s">
        <v>932</v>
      </c>
      <c r="D359" t="s">
        <v>143</v>
      </c>
      <c r="E359" s="27">
        <v>44721</v>
      </c>
      <c r="F359" t="str">
        <f t="shared" si="40"/>
        <v>+380</v>
      </c>
      <c r="G359" t="str">
        <f>_xlfn.XLOOKUP(F359,'коды стран'!$B$2:$B$7,'коды стран'!$A$2:$A$7,"не найдено",FALSE)</f>
        <v>Украина</v>
      </c>
      <c r="H359" t="str">
        <f t="shared" si="41"/>
        <v>Евстафий</v>
      </c>
      <c r="I359" t="str">
        <f t="shared" si="42"/>
        <v>Чеславович</v>
      </c>
      <c r="J359" t="str">
        <f t="shared" si="43"/>
        <v>Моисеев</v>
      </c>
      <c r="K359" t="str">
        <f t="shared" si="44"/>
        <v>ИОФ</v>
      </c>
      <c r="L359" t="str">
        <f t="shared" si="45"/>
        <v>Евстафий Чеславович Моисеев</v>
      </c>
      <c r="M359" t="str">
        <f t="shared" si="46"/>
        <v>ИОФ</v>
      </c>
      <c r="N359" t="str">
        <f t="shared" si="47"/>
        <v>Евстафий Чеславович Моисеев</v>
      </c>
    </row>
    <row r="360" spans="1:14" x14ac:dyDescent="0.2">
      <c r="A360">
        <v>237</v>
      </c>
      <c r="B360" t="s">
        <v>253</v>
      </c>
      <c r="C360" t="s">
        <v>252</v>
      </c>
      <c r="D360" t="s">
        <v>143</v>
      </c>
      <c r="E360" s="27">
        <v>44886</v>
      </c>
      <c r="F360" t="str">
        <f t="shared" si="40"/>
        <v>+7</v>
      </c>
      <c r="G360" t="str">
        <f>_xlfn.XLOOKUP(F360,'коды стран'!$B$2:$B$7,'коды стран'!$A$2:$A$7,"не найдено",FALSE)</f>
        <v>Россия</v>
      </c>
      <c r="H360" t="str">
        <f t="shared" si="41"/>
        <v>Елизавета</v>
      </c>
      <c r="I360" t="str">
        <f t="shared" si="42"/>
        <v>Артемовна</v>
      </c>
      <c r="J360" t="str">
        <f t="shared" si="43"/>
        <v>Данилова</v>
      </c>
      <c r="K360" t="str">
        <f t="shared" si="44"/>
        <v>ИОФ</v>
      </c>
      <c r="L360" t="str">
        <f t="shared" si="45"/>
        <v>Елизавета Артемовна Данилова</v>
      </c>
      <c r="M360" t="str">
        <f t="shared" si="46"/>
        <v>ИОФ</v>
      </c>
      <c r="N360" t="str">
        <f t="shared" si="47"/>
        <v>Елизавета Артемовна Данилова</v>
      </c>
    </row>
    <row r="361" spans="1:14" x14ac:dyDescent="0.2">
      <c r="A361">
        <v>403</v>
      </c>
      <c r="B361" t="s">
        <v>251</v>
      </c>
      <c r="C361" t="s">
        <v>250</v>
      </c>
      <c r="D361" t="s">
        <v>140</v>
      </c>
      <c r="E361" s="27">
        <v>44594</v>
      </c>
      <c r="F361" t="str">
        <f t="shared" si="40"/>
        <v>+7</v>
      </c>
      <c r="G361" t="str">
        <f>_xlfn.XLOOKUP(F361,'коды стран'!$B$2:$B$7,'коды стран'!$A$2:$A$7,"не найдено",FALSE)</f>
        <v>Россия</v>
      </c>
      <c r="H361" t="str">
        <f t="shared" si="41"/>
        <v>Фаина</v>
      </c>
      <c r="I361" t="str">
        <f t="shared" si="42"/>
        <v>Аркадьевна</v>
      </c>
      <c r="J361" t="str">
        <f t="shared" si="43"/>
        <v>Веселова</v>
      </c>
      <c r="K361" t="str">
        <f t="shared" si="44"/>
        <v>ФИО</v>
      </c>
      <c r="L361" t="str">
        <f t="shared" si="45"/>
        <v>Аркадьевна Веселова Фаина</v>
      </c>
      <c r="M361" t="str">
        <f t="shared" si="46"/>
        <v>ИОФ</v>
      </c>
      <c r="N361" t="str">
        <f t="shared" si="47"/>
        <v>Фаина Аркадьевна Веселова</v>
      </c>
    </row>
    <row r="362" spans="1:14" x14ac:dyDescent="0.2">
      <c r="A362">
        <v>460</v>
      </c>
      <c r="B362" t="s">
        <v>249</v>
      </c>
      <c r="C362" t="s">
        <v>248</v>
      </c>
      <c r="D362" t="s">
        <v>140</v>
      </c>
      <c r="E362" s="27">
        <v>44821</v>
      </c>
      <c r="F362" t="str">
        <f t="shared" si="40"/>
        <v>+7</v>
      </c>
      <c r="G362" t="str">
        <f>_xlfn.XLOOKUP(F362,'коды стран'!$B$2:$B$7,'коды стран'!$A$2:$A$7,"не найдено",FALSE)</f>
        <v>Россия</v>
      </c>
      <c r="H362" t="str">
        <f t="shared" si="41"/>
        <v>Алевтина</v>
      </c>
      <c r="I362" t="str">
        <f t="shared" si="42"/>
        <v>Егоровна</v>
      </c>
      <c r="J362" t="str">
        <f t="shared" si="43"/>
        <v>Кузнецова</v>
      </c>
      <c r="K362" t="str">
        <f t="shared" si="44"/>
        <v>ФИО</v>
      </c>
      <c r="L362" t="str">
        <f t="shared" si="45"/>
        <v>Егоровна Кузнецова Алевтина</v>
      </c>
      <c r="M362" t="str">
        <f t="shared" si="46"/>
        <v>ИОФ</v>
      </c>
      <c r="N362" t="str">
        <f t="shared" si="47"/>
        <v>Алевтина Егоровна Кузнецова</v>
      </c>
    </row>
    <row r="363" spans="1:14" x14ac:dyDescent="0.2">
      <c r="A363">
        <v>50</v>
      </c>
      <c r="B363" t="s">
        <v>247</v>
      </c>
      <c r="C363" t="s">
        <v>246</v>
      </c>
      <c r="D363" t="s">
        <v>143</v>
      </c>
      <c r="E363" s="27">
        <v>44576</v>
      </c>
      <c r="F363" t="str">
        <f t="shared" si="40"/>
        <v>+998</v>
      </c>
      <c r="G363" t="str">
        <f>_xlfn.XLOOKUP(F363,'коды стран'!$B$2:$B$7,'коды стран'!$A$2:$A$7,"не найдено",FALSE)</f>
        <v>Узбекистан</v>
      </c>
      <c r="H363" t="str">
        <f t="shared" si="41"/>
        <v>Гостомысл</v>
      </c>
      <c r="I363" t="str">
        <f t="shared" si="42"/>
        <v>Фомич</v>
      </c>
      <c r="J363" t="str">
        <f t="shared" si="43"/>
        <v>Одинцов</v>
      </c>
      <c r="K363" t="str">
        <f t="shared" si="44"/>
        <v>ИОФ</v>
      </c>
      <c r="L363" t="str">
        <f t="shared" si="45"/>
        <v>Гостомысл Фомич Одинцов</v>
      </c>
      <c r="M363" t="str">
        <f t="shared" si="46"/>
        <v>ИОФ</v>
      </c>
      <c r="N363" t="str">
        <f t="shared" si="47"/>
        <v>Гостомысл Фомич Одинцов</v>
      </c>
    </row>
    <row r="364" spans="1:14" x14ac:dyDescent="0.2">
      <c r="A364">
        <v>197</v>
      </c>
      <c r="B364" t="s">
        <v>245</v>
      </c>
      <c r="C364" t="s">
        <v>933</v>
      </c>
      <c r="D364" t="s">
        <v>140</v>
      </c>
      <c r="E364" s="27">
        <v>44785</v>
      </c>
      <c r="F364" t="str">
        <f t="shared" si="40"/>
        <v>+380</v>
      </c>
      <c r="G364" t="str">
        <f>_xlfn.XLOOKUP(F364,'коды стран'!$B$2:$B$7,'коды стран'!$A$2:$A$7,"не найдено",FALSE)</f>
        <v>Украина</v>
      </c>
      <c r="H364" t="str">
        <f t="shared" si="41"/>
        <v>Клавдия</v>
      </c>
      <c r="I364" t="str">
        <f t="shared" si="42"/>
        <v>Феликсовна</v>
      </c>
      <c r="J364" t="str">
        <f t="shared" si="43"/>
        <v>Миронова</v>
      </c>
      <c r="K364" t="str">
        <f t="shared" si="44"/>
        <v>ИОФ</v>
      </c>
      <c r="L364" t="str">
        <f t="shared" si="45"/>
        <v>Клавдия Феликсовна Миронова</v>
      </c>
      <c r="M364" t="str">
        <f t="shared" si="46"/>
        <v>ИОФ</v>
      </c>
      <c r="N364" t="str">
        <f t="shared" si="47"/>
        <v>Клавдия Феликсовна Миронова</v>
      </c>
    </row>
    <row r="365" spans="1:14" x14ac:dyDescent="0.2">
      <c r="A365">
        <v>243</v>
      </c>
      <c r="B365" t="s">
        <v>244</v>
      </c>
      <c r="C365" t="s">
        <v>243</v>
      </c>
      <c r="D365" t="s">
        <v>140</v>
      </c>
      <c r="E365" s="27">
        <v>44681</v>
      </c>
      <c r="F365" t="str">
        <f t="shared" si="40"/>
        <v>+7</v>
      </c>
      <c r="G365" t="str">
        <f>_xlfn.XLOOKUP(F365,'коды стран'!$B$2:$B$7,'коды стран'!$A$2:$A$7,"не найдено",FALSE)</f>
        <v>Россия</v>
      </c>
      <c r="H365" t="str">
        <f t="shared" si="41"/>
        <v>Марфа</v>
      </c>
      <c r="I365" t="str">
        <f t="shared" si="42"/>
        <v>Эдуардовна</v>
      </c>
      <c r="J365" t="str">
        <f t="shared" si="43"/>
        <v>Макарова</v>
      </c>
      <c r="K365" t="str">
        <f t="shared" si="44"/>
        <v>ИОФ</v>
      </c>
      <c r="L365" t="str">
        <f t="shared" si="45"/>
        <v>Марфа Эдуардовна Макарова</v>
      </c>
      <c r="M365" t="str">
        <f t="shared" si="46"/>
        <v>ИОФ</v>
      </c>
      <c r="N365" t="str">
        <f t="shared" si="47"/>
        <v>Марфа Эдуардовна Макарова</v>
      </c>
    </row>
    <row r="366" spans="1:14" x14ac:dyDescent="0.2">
      <c r="A366">
        <v>45</v>
      </c>
      <c r="B366" t="s">
        <v>242</v>
      </c>
      <c r="C366" t="s">
        <v>241</v>
      </c>
      <c r="D366" t="s">
        <v>143</v>
      </c>
      <c r="E366" s="27">
        <v>44662</v>
      </c>
      <c r="F366" t="str">
        <f t="shared" si="40"/>
        <v>+998</v>
      </c>
      <c r="G366" t="str">
        <f>_xlfn.XLOOKUP(F366,'коды стран'!$B$2:$B$7,'коды стран'!$A$2:$A$7,"не найдено",FALSE)</f>
        <v>Узбекистан</v>
      </c>
      <c r="H366" t="str">
        <f t="shared" si="41"/>
        <v>Елизар</v>
      </c>
      <c r="I366" t="str">
        <f t="shared" si="42"/>
        <v>Харлампьевич</v>
      </c>
      <c r="J366" t="str">
        <f t="shared" si="43"/>
        <v>Мамонтов</v>
      </c>
      <c r="K366" t="str">
        <f t="shared" si="44"/>
        <v>ИОФ</v>
      </c>
      <c r="L366" t="str">
        <f t="shared" si="45"/>
        <v>Елизар Харлампьевич Мамонтов</v>
      </c>
      <c r="M366" t="str">
        <f t="shared" si="46"/>
        <v>ИОФ</v>
      </c>
      <c r="N366" t="str">
        <f t="shared" si="47"/>
        <v>Елизар Харлампьевич Мамонтов</v>
      </c>
    </row>
    <row r="367" spans="1:14" x14ac:dyDescent="0.2">
      <c r="A367">
        <v>242</v>
      </c>
      <c r="B367" t="s">
        <v>240</v>
      </c>
      <c r="C367" t="s">
        <v>239</v>
      </c>
      <c r="D367" t="s">
        <v>140</v>
      </c>
      <c r="E367" s="27">
        <v>44747</v>
      </c>
      <c r="F367" t="str">
        <f t="shared" si="40"/>
        <v>+7</v>
      </c>
      <c r="G367" t="str">
        <f>_xlfn.XLOOKUP(F367,'коды стран'!$B$2:$B$7,'коды стран'!$A$2:$A$7,"не найдено",FALSE)</f>
        <v>Россия</v>
      </c>
      <c r="H367" t="str">
        <f t="shared" si="41"/>
        <v>Октябрина</v>
      </c>
      <c r="I367" t="str">
        <f t="shared" si="42"/>
        <v>Павловна</v>
      </c>
      <c r="J367" t="str">
        <f t="shared" si="43"/>
        <v>Зимина</v>
      </c>
      <c r="K367" t="str">
        <f t="shared" si="44"/>
        <v>ФИО</v>
      </c>
      <c r="L367" t="str">
        <f t="shared" si="45"/>
        <v>Павловна Зимина Октябрина</v>
      </c>
      <c r="M367" t="str">
        <f t="shared" si="46"/>
        <v>ИОФ</v>
      </c>
      <c r="N367" t="str">
        <f t="shared" si="47"/>
        <v>Октябрина Павловна Зимина</v>
      </c>
    </row>
    <row r="368" spans="1:14" x14ac:dyDescent="0.2">
      <c r="A368">
        <v>79</v>
      </c>
      <c r="B368" t="s">
        <v>238</v>
      </c>
      <c r="C368" t="s">
        <v>934</v>
      </c>
      <c r="D368" t="s">
        <v>140</v>
      </c>
      <c r="E368" s="27">
        <v>44716</v>
      </c>
      <c r="F368" t="str">
        <f t="shared" si="40"/>
        <v>+992</v>
      </c>
      <c r="G368" t="str">
        <f>_xlfn.XLOOKUP(F368,'коды стран'!$B$2:$B$7,'коды стран'!$A$2:$A$7,"не найдено",FALSE)</f>
        <v>Таджикистан</v>
      </c>
      <c r="H368" t="str">
        <f t="shared" si="41"/>
        <v>Анжелика</v>
      </c>
      <c r="I368" t="str">
        <f t="shared" si="42"/>
        <v>Наумовна</v>
      </c>
      <c r="J368" t="str">
        <f t="shared" si="43"/>
        <v>Васильева</v>
      </c>
      <c r="K368" t="str">
        <f t="shared" si="44"/>
        <v>ИОФ</v>
      </c>
      <c r="L368" t="str">
        <f t="shared" si="45"/>
        <v>Анжелика Наумовна Васильева</v>
      </c>
      <c r="M368" t="str">
        <f t="shared" si="46"/>
        <v>ИОФ</v>
      </c>
      <c r="N368" t="str">
        <f t="shared" si="47"/>
        <v>Анжелика Наумовна Васильева</v>
      </c>
    </row>
    <row r="369" spans="1:14" x14ac:dyDescent="0.2">
      <c r="A369">
        <v>70</v>
      </c>
      <c r="B369" t="s">
        <v>237</v>
      </c>
      <c r="C369" t="s">
        <v>236</v>
      </c>
      <c r="D369" t="s">
        <v>143</v>
      </c>
      <c r="E369" s="27">
        <v>44591</v>
      </c>
      <c r="F369" t="str">
        <f t="shared" si="40"/>
        <v>+380</v>
      </c>
      <c r="G369" t="str">
        <f>_xlfn.XLOOKUP(F369,'коды стран'!$B$2:$B$7,'коды стран'!$A$2:$A$7,"не найдено",FALSE)</f>
        <v>Украина</v>
      </c>
      <c r="H369" t="str">
        <f t="shared" si="41"/>
        <v>Эммануил</v>
      </c>
      <c r="I369" t="str">
        <f t="shared" si="42"/>
        <v>Валерьевич</v>
      </c>
      <c r="J369" t="str">
        <f t="shared" si="43"/>
        <v>Королев</v>
      </c>
      <c r="K369" t="str">
        <f t="shared" si="44"/>
        <v>ИОФ</v>
      </c>
      <c r="L369" t="str">
        <f t="shared" si="45"/>
        <v>Эммануил Валерьевич Королев</v>
      </c>
      <c r="M369" t="str">
        <f t="shared" si="46"/>
        <v>ИОФ</v>
      </c>
      <c r="N369" t="str">
        <f t="shared" si="47"/>
        <v>Эммануил Валерьевич Королев</v>
      </c>
    </row>
    <row r="370" spans="1:14" x14ac:dyDescent="0.2">
      <c r="A370">
        <v>345</v>
      </c>
      <c r="B370" t="s">
        <v>235</v>
      </c>
      <c r="C370" t="s">
        <v>935</v>
      </c>
      <c r="D370" t="s">
        <v>143</v>
      </c>
      <c r="E370" s="27">
        <v>44705</v>
      </c>
      <c r="F370" t="str">
        <f t="shared" si="40"/>
        <v>+375</v>
      </c>
      <c r="G370" t="str">
        <f>_xlfn.XLOOKUP(F370,'коды стран'!$B$2:$B$7,'коды стран'!$A$2:$A$7,"не найдено",FALSE)</f>
        <v>Беларусь</v>
      </c>
      <c r="H370" t="str">
        <f t="shared" si="41"/>
        <v>Ираида</v>
      </c>
      <c r="I370" t="str">
        <f t="shared" si="42"/>
        <v>Александровна</v>
      </c>
      <c r="J370" t="str">
        <f t="shared" si="43"/>
        <v>Лыткина</v>
      </c>
      <c r="K370" t="str">
        <f t="shared" si="44"/>
        <v>ИОФ</v>
      </c>
      <c r="L370" t="str">
        <f t="shared" si="45"/>
        <v>Ираида Александровна Лыткина</v>
      </c>
      <c r="M370" t="str">
        <f t="shared" si="46"/>
        <v>ИОФ</v>
      </c>
      <c r="N370" t="str">
        <f t="shared" si="47"/>
        <v>Ираида Александровна Лыткина</v>
      </c>
    </row>
    <row r="371" spans="1:14" x14ac:dyDescent="0.2">
      <c r="A371">
        <v>33</v>
      </c>
      <c r="B371" t="s">
        <v>234</v>
      </c>
      <c r="C371" t="s">
        <v>936</v>
      </c>
      <c r="D371" t="s">
        <v>140</v>
      </c>
      <c r="E371" s="27">
        <v>44730</v>
      </c>
      <c r="F371" t="str">
        <f t="shared" si="40"/>
        <v>+7</v>
      </c>
      <c r="G371" t="str">
        <f>_xlfn.XLOOKUP(F371,'коды стран'!$B$2:$B$7,'коды стран'!$A$2:$A$7,"не найдено",FALSE)</f>
        <v>Россия</v>
      </c>
      <c r="H371" t="str">
        <f t="shared" si="41"/>
        <v>Феврония</v>
      </c>
      <c r="I371" t="str">
        <f t="shared" si="42"/>
        <v>Даниловна</v>
      </c>
      <c r="J371" t="str">
        <f t="shared" si="43"/>
        <v>Фомичева</v>
      </c>
      <c r="K371" t="str">
        <f t="shared" si="44"/>
        <v>ИОФ</v>
      </c>
      <c r="L371" t="str">
        <f t="shared" si="45"/>
        <v>Феврония Даниловна Фомичева</v>
      </c>
      <c r="M371" t="str">
        <f t="shared" si="46"/>
        <v>ИОФ</v>
      </c>
      <c r="N371" t="str">
        <f t="shared" si="47"/>
        <v>Феврония Даниловна Фомичева</v>
      </c>
    </row>
    <row r="372" spans="1:14" x14ac:dyDescent="0.2">
      <c r="A372">
        <v>7</v>
      </c>
      <c r="B372" t="s">
        <v>233</v>
      </c>
      <c r="C372" t="s">
        <v>937</v>
      </c>
      <c r="D372" t="s">
        <v>143</v>
      </c>
      <c r="E372" s="27">
        <v>44893</v>
      </c>
      <c r="F372" t="str">
        <f t="shared" si="40"/>
        <v>+7</v>
      </c>
      <c r="G372" t="str">
        <f>_xlfn.XLOOKUP(F372,'коды стран'!$B$2:$B$7,'коды стран'!$A$2:$A$7,"не найдено",FALSE)</f>
        <v>Россия</v>
      </c>
      <c r="H372" t="str">
        <f t="shared" si="41"/>
        <v>Раиса</v>
      </c>
      <c r="I372" t="str">
        <f t="shared" si="42"/>
        <v>Эльдаровна</v>
      </c>
      <c r="J372" t="str">
        <f t="shared" si="43"/>
        <v>Баранова</v>
      </c>
      <c r="K372" t="str">
        <f t="shared" si="44"/>
        <v>ИОФ</v>
      </c>
      <c r="L372" t="str">
        <f t="shared" si="45"/>
        <v>Раиса Эльдаровна Баранова</v>
      </c>
      <c r="M372" t="str">
        <f t="shared" si="46"/>
        <v>ИОФ</v>
      </c>
      <c r="N372" t="str">
        <f t="shared" si="47"/>
        <v>Раиса Эльдаровна Баранова</v>
      </c>
    </row>
    <row r="373" spans="1:14" x14ac:dyDescent="0.2">
      <c r="A373">
        <v>494</v>
      </c>
      <c r="B373" t="s">
        <v>232</v>
      </c>
      <c r="C373" t="s">
        <v>938</v>
      </c>
      <c r="D373" t="s">
        <v>140</v>
      </c>
      <c r="E373" s="27">
        <v>44738</v>
      </c>
      <c r="F373" t="str">
        <f t="shared" si="40"/>
        <v>+375</v>
      </c>
      <c r="G373" t="str">
        <f>_xlfn.XLOOKUP(F373,'коды стран'!$B$2:$B$7,'коды стран'!$A$2:$A$7,"не найдено",FALSE)</f>
        <v>Беларусь</v>
      </c>
      <c r="H373" t="str">
        <f t="shared" si="41"/>
        <v>Анна</v>
      </c>
      <c r="I373" t="str">
        <f t="shared" si="42"/>
        <v>Филипповна</v>
      </c>
      <c r="J373" t="str">
        <f t="shared" si="43"/>
        <v>Ефимова</v>
      </c>
      <c r="K373" t="str">
        <f t="shared" si="44"/>
        <v>ИОФ</v>
      </c>
      <c r="L373" t="str">
        <f t="shared" si="45"/>
        <v>Анна Филипповна Ефимова</v>
      </c>
      <c r="M373" t="str">
        <f t="shared" si="46"/>
        <v>ИОФ</v>
      </c>
      <c r="N373" t="str">
        <f t="shared" si="47"/>
        <v>Анна Филипповна Ефимова</v>
      </c>
    </row>
    <row r="374" spans="1:14" x14ac:dyDescent="0.2">
      <c r="A374">
        <v>83</v>
      </c>
      <c r="B374" t="s">
        <v>231</v>
      </c>
      <c r="C374" t="s">
        <v>939</v>
      </c>
      <c r="D374" t="s">
        <v>143</v>
      </c>
      <c r="E374" s="27">
        <v>44739</v>
      </c>
      <c r="F374" t="str">
        <f t="shared" si="40"/>
        <v>+992</v>
      </c>
      <c r="G374" t="str">
        <f>_xlfn.XLOOKUP(F374,'коды стран'!$B$2:$B$7,'коды стран'!$A$2:$A$7,"не найдено",FALSE)</f>
        <v>Таджикистан</v>
      </c>
      <c r="H374" t="str">
        <f t="shared" si="41"/>
        <v>Трифон</v>
      </c>
      <c r="I374" t="str">
        <f t="shared" si="42"/>
        <v>Зиновьевич</v>
      </c>
      <c r="J374" t="str">
        <f t="shared" si="43"/>
        <v>Зуев</v>
      </c>
      <c r="K374" t="str">
        <f t="shared" si="44"/>
        <v>ИОФ</v>
      </c>
      <c r="L374" t="str">
        <f t="shared" si="45"/>
        <v>Трифон Зиновьевич Зуев</v>
      </c>
      <c r="M374" t="str">
        <f t="shared" si="46"/>
        <v>ИОФ</v>
      </c>
      <c r="N374" t="str">
        <f t="shared" si="47"/>
        <v>Трифон Зиновьевич Зуев</v>
      </c>
    </row>
    <row r="375" spans="1:14" x14ac:dyDescent="0.2">
      <c r="A375">
        <v>352</v>
      </c>
      <c r="B375" t="s">
        <v>230</v>
      </c>
      <c r="C375" t="s">
        <v>940</v>
      </c>
      <c r="D375" t="s">
        <v>140</v>
      </c>
      <c r="E375" s="27">
        <v>44573</v>
      </c>
      <c r="F375" t="str">
        <f t="shared" si="40"/>
        <v>+7</v>
      </c>
      <c r="G375" t="str">
        <f>_xlfn.XLOOKUP(F375,'коды стран'!$B$2:$B$7,'коды стран'!$A$2:$A$7,"не найдено",FALSE)</f>
        <v>Россия</v>
      </c>
      <c r="H375" t="str">
        <f t="shared" si="41"/>
        <v>Таисия</v>
      </c>
      <c r="I375" t="str">
        <f t="shared" si="42"/>
        <v>Яковлевна</v>
      </c>
      <c r="J375" t="str">
        <f t="shared" si="43"/>
        <v>Нестерова</v>
      </c>
      <c r="K375" t="str">
        <f t="shared" si="44"/>
        <v>ИОФ</v>
      </c>
      <c r="L375" t="str">
        <f t="shared" si="45"/>
        <v>Таисия Яковлевна Нестерова</v>
      </c>
      <c r="M375" t="str">
        <f t="shared" si="46"/>
        <v>ИОФ</v>
      </c>
      <c r="N375" t="str">
        <f t="shared" si="47"/>
        <v>Таисия Яковлевна Нестерова</v>
      </c>
    </row>
    <row r="376" spans="1:14" x14ac:dyDescent="0.2">
      <c r="A376">
        <v>8</v>
      </c>
      <c r="B376" t="s">
        <v>229</v>
      </c>
      <c r="C376" t="s">
        <v>228</v>
      </c>
      <c r="D376" t="s">
        <v>143</v>
      </c>
      <c r="E376" s="27">
        <v>44883</v>
      </c>
      <c r="F376" t="str">
        <f t="shared" si="40"/>
        <v>+375</v>
      </c>
      <c r="G376" t="str">
        <f>_xlfn.XLOOKUP(F376,'коды стран'!$B$2:$B$7,'коды стран'!$A$2:$A$7,"не найдено",FALSE)</f>
        <v>Беларусь</v>
      </c>
      <c r="H376" t="str">
        <f t="shared" si="41"/>
        <v>Ирина</v>
      </c>
      <c r="I376" t="str">
        <f t="shared" si="42"/>
        <v>Макаровна</v>
      </c>
      <c r="J376" t="str">
        <f t="shared" si="43"/>
        <v>Шарова</v>
      </c>
      <c r="K376" t="str">
        <f t="shared" si="44"/>
        <v>ФИО</v>
      </c>
      <c r="L376" t="str">
        <f t="shared" si="45"/>
        <v>Макаровна Шарова Ирина</v>
      </c>
      <c r="M376" t="str">
        <f t="shared" si="46"/>
        <v>ИОФ</v>
      </c>
      <c r="N376" t="str">
        <f t="shared" si="47"/>
        <v>Ирина Макаровна Шарова</v>
      </c>
    </row>
    <row r="377" spans="1:14" x14ac:dyDescent="0.2">
      <c r="A377">
        <v>291</v>
      </c>
      <c r="B377" t="s">
        <v>227</v>
      </c>
      <c r="C377" t="s">
        <v>941</v>
      </c>
      <c r="D377" t="s">
        <v>143</v>
      </c>
      <c r="E377" s="27">
        <v>44710</v>
      </c>
      <c r="F377" t="str">
        <f t="shared" si="40"/>
        <v>+992</v>
      </c>
      <c r="G377" t="str">
        <f>_xlfn.XLOOKUP(F377,'коды стран'!$B$2:$B$7,'коды стран'!$A$2:$A$7,"не найдено",FALSE)</f>
        <v>Таджикистан</v>
      </c>
      <c r="H377" t="str">
        <f t="shared" si="41"/>
        <v>Элеонора</v>
      </c>
      <c r="I377" t="str">
        <f t="shared" si="42"/>
        <v>Юрьевна</v>
      </c>
      <c r="J377" t="str">
        <f t="shared" si="43"/>
        <v>Кононова</v>
      </c>
      <c r="K377" t="str">
        <f t="shared" si="44"/>
        <v>ИОФ</v>
      </c>
      <c r="L377" t="str">
        <f t="shared" si="45"/>
        <v>Элеонора Юрьевна Кононова</v>
      </c>
      <c r="M377" t="str">
        <f t="shared" si="46"/>
        <v>ИОФ</v>
      </c>
      <c r="N377" t="str">
        <f t="shared" si="47"/>
        <v>Элеонора Юрьевна Кононова</v>
      </c>
    </row>
    <row r="378" spans="1:14" x14ac:dyDescent="0.2">
      <c r="A378">
        <v>418</v>
      </c>
      <c r="B378" t="s">
        <v>226</v>
      </c>
      <c r="C378" t="s">
        <v>225</v>
      </c>
      <c r="D378" t="s">
        <v>143</v>
      </c>
      <c r="E378" s="27">
        <v>44700</v>
      </c>
      <c r="F378" t="str">
        <f t="shared" si="40"/>
        <v>+375</v>
      </c>
      <c r="G378" t="str">
        <f>_xlfn.XLOOKUP(F378,'коды стран'!$B$2:$B$7,'коды стран'!$A$2:$A$7,"не найдено",FALSE)</f>
        <v>Беларусь</v>
      </c>
      <c r="H378" t="str">
        <f t="shared" si="41"/>
        <v>Любовь</v>
      </c>
      <c r="I378" t="str">
        <f t="shared" si="42"/>
        <v>Богдановна</v>
      </c>
      <c r="J378" t="str">
        <f t="shared" si="43"/>
        <v>Новикова</v>
      </c>
      <c r="K378" t="str">
        <f t="shared" si="44"/>
        <v>ИОФ</v>
      </c>
      <c r="L378" t="str">
        <f t="shared" si="45"/>
        <v>Любовь Богдановна Новикова</v>
      </c>
      <c r="M378" t="str">
        <f t="shared" si="46"/>
        <v>ИОФ</v>
      </c>
      <c r="N378" t="str">
        <f t="shared" si="47"/>
        <v>Любовь Богдановна Новикова</v>
      </c>
    </row>
    <row r="379" spans="1:14" x14ac:dyDescent="0.2">
      <c r="A379">
        <v>470</v>
      </c>
      <c r="B379" t="s">
        <v>224</v>
      </c>
      <c r="C379" t="s">
        <v>942</v>
      </c>
      <c r="D379" t="s">
        <v>143</v>
      </c>
      <c r="E379" s="27">
        <v>44690</v>
      </c>
      <c r="F379" t="str">
        <f t="shared" si="40"/>
        <v>+992</v>
      </c>
      <c r="G379" t="str">
        <f>_xlfn.XLOOKUP(F379,'коды стран'!$B$2:$B$7,'коды стран'!$A$2:$A$7,"не найдено",FALSE)</f>
        <v>Таджикистан</v>
      </c>
      <c r="H379" t="str">
        <f t="shared" si="41"/>
        <v>Полина</v>
      </c>
      <c r="I379" t="str">
        <f t="shared" si="42"/>
        <v>Михайловна</v>
      </c>
      <c r="J379" t="str">
        <f t="shared" si="43"/>
        <v>Русакова</v>
      </c>
      <c r="K379" t="str">
        <f t="shared" si="44"/>
        <v>ФИО</v>
      </c>
      <c r="L379" t="str">
        <f t="shared" si="45"/>
        <v>Михайловна Русакова Полина</v>
      </c>
      <c r="M379" t="str">
        <f t="shared" si="46"/>
        <v>ИОФ</v>
      </c>
      <c r="N379" t="str">
        <f t="shared" si="47"/>
        <v>Полина Михайловна Русакова</v>
      </c>
    </row>
    <row r="380" spans="1:14" x14ac:dyDescent="0.2">
      <c r="A380">
        <v>123</v>
      </c>
      <c r="B380" t="s">
        <v>223</v>
      </c>
      <c r="C380" t="s">
        <v>943</v>
      </c>
      <c r="D380" t="s">
        <v>140</v>
      </c>
      <c r="E380" s="27">
        <v>44600</v>
      </c>
      <c r="F380" t="str">
        <f t="shared" si="40"/>
        <v>+7</v>
      </c>
      <c r="G380" t="str">
        <f>_xlfn.XLOOKUP(F380,'коды стран'!$B$2:$B$7,'коды стран'!$A$2:$A$7,"не найдено",FALSE)</f>
        <v>Россия</v>
      </c>
      <c r="H380" t="str">
        <f t="shared" si="41"/>
        <v>Всеслав</v>
      </c>
      <c r="I380" t="str">
        <f t="shared" si="42"/>
        <v>Эдуардович</v>
      </c>
      <c r="J380" t="str">
        <f t="shared" si="43"/>
        <v>Ермаков</v>
      </c>
      <c r="K380" t="str">
        <f t="shared" si="44"/>
        <v>ИОФ</v>
      </c>
      <c r="L380" t="str">
        <f t="shared" si="45"/>
        <v>Всеслав Эдуардович Ермаков</v>
      </c>
      <c r="M380" t="str">
        <f t="shared" si="46"/>
        <v>ИОФ</v>
      </c>
      <c r="N380" t="str">
        <f t="shared" si="47"/>
        <v>Всеслав Эдуардович Ермаков</v>
      </c>
    </row>
    <row r="381" spans="1:14" x14ac:dyDescent="0.2">
      <c r="A381">
        <v>442</v>
      </c>
      <c r="B381" t="s">
        <v>222</v>
      </c>
      <c r="C381" t="s">
        <v>221</v>
      </c>
      <c r="D381" t="s">
        <v>140</v>
      </c>
      <c r="E381" s="27">
        <v>44746</v>
      </c>
      <c r="F381" t="str">
        <f t="shared" si="40"/>
        <v>+992</v>
      </c>
      <c r="G381" t="str">
        <f>_xlfn.XLOOKUP(F381,'коды стран'!$B$2:$B$7,'коды стран'!$A$2:$A$7,"не найдено",FALSE)</f>
        <v>Таджикистан</v>
      </c>
      <c r="H381" t="str">
        <f t="shared" si="41"/>
        <v>Гордей</v>
      </c>
      <c r="I381" t="str">
        <f t="shared" si="42"/>
        <v>Матвеевич</v>
      </c>
      <c r="J381" t="str">
        <f t="shared" si="43"/>
        <v>Медведев</v>
      </c>
      <c r="K381" t="str">
        <f t="shared" si="44"/>
        <v>ИОФ</v>
      </c>
      <c r="L381" t="str">
        <f t="shared" si="45"/>
        <v>Гордей Матвеевич Медведев</v>
      </c>
      <c r="M381" t="str">
        <f t="shared" si="46"/>
        <v>ИОФ</v>
      </c>
      <c r="N381" t="str">
        <f t="shared" si="47"/>
        <v>Гордей Матвеевич Медведев</v>
      </c>
    </row>
    <row r="382" spans="1:14" x14ac:dyDescent="0.2">
      <c r="A382">
        <v>218</v>
      </c>
      <c r="B382" t="s">
        <v>220</v>
      </c>
      <c r="C382" t="s">
        <v>219</v>
      </c>
      <c r="D382" t="s">
        <v>140</v>
      </c>
      <c r="E382" s="27">
        <v>44721</v>
      </c>
      <c r="F382" t="str">
        <f t="shared" si="40"/>
        <v>+998</v>
      </c>
      <c r="G382" t="str">
        <f>_xlfn.XLOOKUP(F382,'коды стран'!$B$2:$B$7,'коды стран'!$A$2:$A$7,"не найдено",FALSE)</f>
        <v>Узбекистан</v>
      </c>
      <c r="H382" t="str">
        <f t="shared" si="41"/>
        <v>Алевтина</v>
      </c>
      <c r="I382" t="str">
        <f t="shared" si="42"/>
        <v>Алексеевна</v>
      </c>
      <c r="J382" t="str">
        <f t="shared" si="43"/>
        <v>Исакова</v>
      </c>
      <c r="K382" t="str">
        <f t="shared" si="44"/>
        <v>ФИО</v>
      </c>
      <c r="L382" t="str">
        <f t="shared" si="45"/>
        <v>Алексеевна Исакова Алевтина</v>
      </c>
      <c r="M382" t="str">
        <f t="shared" si="46"/>
        <v>ИОФ</v>
      </c>
      <c r="N382" t="str">
        <f t="shared" si="47"/>
        <v>Алевтина Алексеевна Исакова</v>
      </c>
    </row>
    <row r="383" spans="1:14" x14ac:dyDescent="0.2">
      <c r="A383">
        <v>331</v>
      </c>
      <c r="B383" t="s">
        <v>218</v>
      </c>
      <c r="C383" t="s">
        <v>944</v>
      </c>
      <c r="D383" t="s">
        <v>140</v>
      </c>
      <c r="E383" s="27">
        <v>44813</v>
      </c>
      <c r="F383" t="str">
        <f t="shared" si="40"/>
        <v>+998</v>
      </c>
      <c r="G383" t="str">
        <f>_xlfn.XLOOKUP(F383,'коды стран'!$B$2:$B$7,'коды стран'!$A$2:$A$7,"не найдено",FALSE)</f>
        <v>Узбекистан</v>
      </c>
      <c r="H383" t="str">
        <f t="shared" si="41"/>
        <v>Фома</v>
      </c>
      <c r="I383" t="str">
        <f t="shared" si="42"/>
        <v>Гордеевич</v>
      </c>
      <c r="J383" t="str">
        <f t="shared" si="43"/>
        <v>Мартынов</v>
      </c>
      <c r="K383" t="str">
        <f t="shared" si="44"/>
        <v>ИОФ</v>
      </c>
      <c r="L383" t="str">
        <f t="shared" si="45"/>
        <v>Фома Гордеевич Мартынов</v>
      </c>
      <c r="M383" t="str">
        <f t="shared" si="46"/>
        <v>ИОФ</v>
      </c>
      <c r="N383" t="str">
        <f t="shared" si="47"/>
        <v>Фома Гордеевич Мартынов</v>
      </c>
    </row>
    <row r="384" spans="1:14" x14ac:dyDescent="0.2">
      <c r="A384">
        <v>196</v>
      </c>
      <c r="B384" t="s">
        <v>217</v>
      </c>
      <c r="C384" t="s">
        <v>945</v>
      </c>
      <c r="D384" t="s">
        <v>143</v>
      </c>
      <c r="E384" s="27">
        <v>44835</v>
      </c>
      <c r="F384" t="str">
        <f t="shared" si="40"/>
        <v>+7</v>
      </c>
      <c r="G384" t="str">
        <f>_xlfn.XLOOKUP(F384,'коды стран'!$B$2:$B$7,'коды стран'!$A$2:$A$7,"не найдено",FALSE)</f>
        <v>Россия</v>
      </c>
      <c r="H384" t="str">
        <f t="shared" si="41"/>
        <v>Майя</v>
      </c>
      <c r="I384" t="str">
        <f t="shared" si="42"/>
        <v>Богдановна</v>
      </c>
      <c r="J384" t="str">
        <f t="shared" si="43"/>
        <v>Петрова</v>
      </c>
      <c r="K384" t="str">
        <f t="shared" si="44"/>
        <v>ИОФ</v>
      </c>
      <c r="L384" t="str">
        <f t="shared" si="45"/>
        <v>Майя Богдановна Петрова</v>
      </c>
      <c r="M384" t="str">
        <f t="shared" si="46"/>
        <v>ИОФ</v>
      </c>
      <c r="N384" t="str">
        <f t="shared" si="47"/>
        <v>Майя Богдановна Петрова</v>
      </c>
    </row>
    <row r="385" spans="1:14" x14ac:dyDescent="0.2">
      <c r="A385">
        <v>36</v>
      </c>
      <c r="B385" t="s">
        <v>216</v>
      </c>
      <c r="C385" t="s">
        <v>946</v>
      </c>
      <c r="D385" t="s">
        <v>140</v>
      </c>
      <c r="E385" s="27">
        <v>44700</v>
      </c>
      <c r="F385" t="str">
        <f t="shared" si="40"/>
        <v>+7</v>
      </c>
      <c r="G385" t="str">
        <f>_xlfn.XLOOKUP(F385,'коды стран'!$B$2:$B$7,'коды стран'!$A$2:$A$7,"не найдено",FALSE)</f>
        <v>Россия</v>
      </c>
      <c r="H385" t="str">
        <f t="shared" si="41"/>
        <v>Анна</v>
      </c>
      <c r="I385" t="str">
        <f t="shared" si="42"/>
        <v>Мироновна</v>
      </c>
      <c r="J385" t="str">
        <f t="shared" si="43"/>
        <v>Бобылева</v>
      </c>
      <c r="K385" t="str">
        <f t="shared" si="44"/>
        <v>ИОФ</v>
      </c>
      <c r="L385" t="str">
        <f t="shared" si="45"/>
        <v>Анна Мироновна Бобылева</v>
      </c>
      <c r="M385" t="str">
        <f t="shared" si="46"/>
        <v>ИОФ</v>
      </c>
      <c r="N385" t="str">
        <f t="shared" si="47"/>
        <v>Анна Мироновна Бобылева</v>
      </c>
    </row>
    <row r="386" spans="1:14" x14ac:dyDescent="0.2">
      <c r="A386">
        <v>22</v>
      </c>
      <c r="B386" t="s">
        <v>215</v>
      </c>
      <c r="C386" t="s">
        <v>947</v>
      </c>
      <c r="D386" t="s">
        <v>143</v>
      </c>
      <c r="E386" s="27">
        <v>44870</v>
      </c>
      <c r="F386" t="str">
        <f t="shared" ref="F386:F435" si="48">LEFT(B386,LEN(B386)-13)</f>
        <v>+375</v>
      </c>
      <c r="G386" t="str">
        <f>_xlfn.XLOOKUP(F386,'коды стран'!$B$2:$B$7,'коды стран'!$A$2:$A$7,"не найдено",FALSE)</f>
        <v>Беларусь</v>
      </c>
      <c r="H386" t="str">
        <f t="shared" ref="H386:H435" si="49">LEFT(C386,FIND(" ",C386)-1)</f>
        <v>Влас</v>
      </c>
      <c r="I386" t="str">
        <f t="shared" ref="I386:I435" si="50">MID(C386,FIND(" ",C386)+1,FIND(" ",C386,FIND(" ",C386)+1)-FIND(" ",C386)-1)</f>
        <v>Алексеевич</v>
      </c>
      <c r="J386" t="str">
        <f t="shared" ref="J386:J435" si="51">RIGHT(C386,LEN(C386)-FIND(" ", C386, FIND(" ", C386)+1))</f>
        <v>Кудряшов</v>
      </c>
      <c r="K386" t="str">
        <f t="shared" ref="K386:K435" si="52">IF(OR(COUNTIF(H386,"*ов"),COUNTIF(H386,"*ова"),COUNTIF(H386,"*ев"),COUNTIF(H386,"*ева"),COUNTIF(H386,"*ин"),COUNTIF(H386,"*ина")),"ФИО","ИОФ")</f>
        <v>ИОФ</v>
      </c>
      <c r="L386" t="str">
        <f t="shared" ref="L386:L435" si="53">IF(K386="ФИО", I386 &amp; " " &amp; J386 &amp; " " &amp;H386, C386)</f>
        <v>Влас Алексеевич Кудряшов</v>
      </c>
      <c r="M386" t="str">
        <f t="shared" ref="M386:M435" si="54">IF(OR(COUNTIF(H386,"*вич"),COUNTIF(H386,"*вна")),"ОИФ","ИОФ")</f>
        <v>ИОФ</v>
      </c>
      <c r="N386" t="str">
        <f t="shared" ref="N386:N435" si="55">IF(M386="ОИФ",J386 &amp; " " &amp; H386 &amp; " " &amp;I386, C386)</f>
        <v>Влас Алексеевич Кудряшов</v>
      </c>
    </row>
    <row r="387" spans="1:14" x14ac:dyDescent="0.2">
      <c r="A387">
        <v>360</v>
      </c>
      <c r="B387" t="s">
        <v>214</v>
      </c>
      <c r="C387" t="s">
        <v>948</v>
      </c>
      <c r="D387" t="s">
        <v>140</v>
      </c>
      <c r="E387" s="27">
        <v>44728</v>
      </c>
      <c r="F387" t="str">
        <f t="shared" si="48"/>
        <v>+375</v>
      </c>
      <c r="G387" t="str">
        <f>_xlfn.XLOOKUP(F387,'коды стран'!$B$2:$B$7,'коды стран'!$A$2:$A$7,"не найдено",FALSE)</f>
        <v>Беларусь</v>
      </c>
      <c r="H387" t="str">
        <f t="shared" si="49"/>
        <v>Фома</v>
      </c>
      <c r="I387" t="str">
        <f t="shared" si="50"/>
        <v>Вилорович</v>
      </c>
      <c r="J387" t="str">
        <f t="shared" si="51"/>
        <v>Миронов</v>
      </c>
      <c r="K387" t="str">
        <f t="shared" si="52"/>
        <v>ИОФ</v>
      </c>
      <c r="L387" t="str">
        <f t="shared" si="53"/>
        <v>Фома Вилорович Миронов</v>
      </c>
      <c r="M387" t="str">
        <f t="shared" si="54"/>
        <v>ИОФ</v>
      </c>
      <c r="N387" t="str">
        <f t="shared" si="55"/>
        <v>Фома Вилорович Миронов</v>
      </c>
    </row>
    <row r="388" spans="1:14" x14ac:dyDescent="0.2">
      <c r="A388">
        <v>188</v>
      </c>
      <c r="B388" t="s">
        <v>213</v>
      </c>
      <c r="C388" t="s">
        <v>212</v>
      </c>
      <c r="D388" t="s">
        <v>140</v>
      </c>
      <c r="E388" s="27">
        <v>44801</v>
      </c>
      <c r="F388" t="str">
        <f t="shared" si="48"/>
        <v>+992</v>
      </c>
      <c r="G388" t="str">
        <f>_xlfn.XLOOKUP(F388,'коды стран'!$B$2:$B$7,'коды стран'!$A$2:$A$7,"не найдено",FALSE)</f>
        <v>Таджикистан</v>
      </c>
      <c r="H388" t="str">
        <f t="shared" si="49"/>
        <v>Харлампий</v>
      </c>
      <c r="I388" t="str">
        <f t="shared" si="50"/>
        <v>Демьянович</v>
      </c>
      <c r="J388" t="str">
        <f t="shared" si="51"/>
        <v>Алексеев</v>
      </c>
      <c r="K388" t="str">
        <f t="shared" si="52"/>
        <v>ИОФ</v>
      </c>
      <c r="L388" t="str">
        <f t="shared" si="53"/>
        <v>Харлампий Демьянович Алексеев</v>
      </c>
      <c r="M388" t="str">
        <f t="shared" si="54"/>
        <v>ИОФ</v>
      </c>
      <c r="N388" t="str">
        <f t="shared" si="55"/>
        <v>Харлампий Демьянович Алексеев</v>
      </c>
    </row>
    <row r="389" spans="1:14" x14ac:dyDescent="0.2">
      <c r="A389">
        <v>63</v>
      </c>
      <c r="B389" t="s">
        <v>211</v>
      </c>
      <c r="C389" t="s">
        <v>949</v>
      </c>
      <c r="D389" t="s">
        <v>143</v>
      </c>
      <c r="E389" s="27">
        <v>44684</v>
      </c>
      <c r="F389" t="str">
        <f t="shared" si="48"/>
        <v>+380</v>
      </c>
      <c r="G389" t="str">
        <f>_xlfn.XLOOKUP(F389,'коды стран'!$B$2:$B$7,'коды стран'!$A$2:$A$7,"не найдено",FALSE)</f>
        <v>Украина</v>
      </c>
      <c r="H389" t="str">
        <f t="shared" si="49"/>
        <v>Клавдия</v>
      </c>
      <c r="I389" t="str">
        <f t="shared" si="50"/>
        <v>Борисовна</v>
      </c>
      <c r="J389" t="str">
        <f t="shared" si="51"/>
        <v>Горшкова</v>
      </c>
      <c r="K389" t="str">
        <f t="shared" si="52"/>
        <v>ИОФ</v>
      </c>
      <c r="L389" t="str">
        <f t="shared" si="53"/>
        <v>Клавдия Борисовна Горшкова</v>
      </c>
      <c r="M389" t="str">
        <f t="shared" si="54"/>
        <v>ИОФ</v>
      </c>
      <c r="N389" t="str">
        <f t="shared" si="55"/>
        <v>Клавдия Борисовна Горшкова</v>
      </c>
    </row>
    <row r="390" spans="1:14" x14ac:dyDescent="0.2">
      <c r="A390">
        <v>238</v>
      </c>
      <c r="B390" t="s">
        <v>210</v>
      </c>
      <c r="C390" t="s">
        <v>950</v>
      </c>
      <c r="D390" t="s">
        <v>143</v>
      </c>
      <c r="E390" s="27">
        <v>44909</v>
      </c>
      <c r="F390" t="str">
        <f t="shared" si="48"/>
        <v>+380</v>
      </c>
      <c r="G390" t="str">
        <f>_xlfn.XLOOKUP(F390,'коды стран'!$B$2:$B$7,'коды стран'!$A$2:$A$7,"не найдено",FALSE)</f>
        <v>Украина</v>
      </c>
      <c r="H390" t="str">
        <f t="shared" si="49"/>
        <v>Сократ</v>
      </c>
      <c r="I390" t="str">
        <f t="shared" si="50"/>
        <v>Ануфриевич</v>
      </c>
      <c r="J390" t="str">
        <f t="shared" si="51"/>
        <v>Григорьев</v>
      </c>
      <c r="K390" t="str">
        <f t="shared" si="52"/>
        <v>ИОФ</v>
      </c>
      <c r="L390" t="str">
        <f t="shared" si="53"/>
        <v>Сократ Ануфриевич Григорьев</v>
      </c>
      <c r="M390" t="str">
        <f t="shared" si="54"/>
        <v>ИОФ</v>
      </c>
      <c r="N390" t="str">
        <f t="shared" si="55"/>
        <v>Сократ Ануфриевич Григорьев</v>
      </c>
    </row>
    <row r="391" spans="1:14" x14ac:dyDescent="0.2">
      <c r="A391">
        <v>105</v>
      </c>
      <c r="B391" t="s">
        <v>209</v>
      </c>
      <c r="C391" t="s">
        <v>951</v>
      </c>
      <c r="D391" t="s">
        <v>143</v>
      </c>
      <c r="E391" s="27">
        <v>44918</v>
      </c>
      <c r="F391" t="str">
        <f t="shared" si="48"/>
        <v>+998</v>
      </c>
      <c r="G391" t="str">
        <f>_xlfn.XLOOKUP(F391,'коды стран'!$B$2:$B$7,'коды стран'!$A$2:$A$7,"не найдено",FALSE)</f>
        <v>Узбекистан</v>
      </c>
      <c r="H391" t="str">
        <f t="shared" si="49"/>
        <v>Зоя</v>
      </c>
      <c r="I391" t="str">
        <f t="shared" si="50"/>
        <v>Вячеславовна</v>
      </c>
      <c r="J391" t="str">
        <f t="shared" si="51"/>
        <v>Овчинникова</v>
      </c>
      <c r="K391" t="str">
        <f t="shared" si="52"/>
        <v>ИОФ</v>
      </c>
      <c r="L391" t="str">
        <f t="shared" si="53"/>
        <v>Зоя Вячеславовна Овчинникова</v>
      </c>
      <c r="M391" t="str">
        <f t="shared" si="54"/>
        <v>ИОФ</v>
      </c>
      <c r="N391" t="str">
        <f t="shared" si="55"/>
        <v>Зоя Вячеславовна Овчинникова</v>
      </c>
    </row>
    <row r="392" spans="1:14" x14ac:dyDescent="0.2">
      <c r="A392">
        <v>260</v>
      </c>
      <c r="B392" t="s">
        <v>208</v>
      </c>
      <c r="C392" t="s">
        <v>952</v>
      </c>
      <c r="D392" t="s">
        <v>143</v>
      </c>
      <c r="E392" s="27">
        <v>44729</v>
      </c>
      <c r="F392" t="str">
        <f t="shared" si="48"/>
        <v>+380</v>
      </c>
      <c r="G392" t="str">
        <f>_xlfn.XLOOKUP(F392,'коды стран'!$B$2:$B$7,'коды стран'!$A$2:$A$7,"не найдено",FALSE)</f>
        <v>Украина</v>
      </c>
      <c r="H392" t="str">
        <f t="shared" si="49"/>
        <v>Ксения</v>
      </c>
      <c r="I392" t="str">
        <f t="shared" si="50"/>
        <v>Дмитриевна</v>
      </c>
      <c r="J392" t="str">
        <f t="shared" si="51"/>
        <v>Титова</v>
      </c>
      <c r="K392" t="str">
        <f t="shared" si="52"/>
        <v>ИОФ</v>
      </c>
      <c r="L392" t="str">
        <f t="shared" si="53"/>
        <v>Ксения Дмитриевна Титова</v>
      </c>
      <c r="M392" t="str">
        <f t="shared" si="54"/>
        <v>ИОФ</v>
      </c>
      <c r="N392" t="str">
        <f t="shared" si="55"/>
        <v>Ксения Дмитриевна Титова</v>
      </c>
    </row>
    <row r="393" spans="1:14" x14ac:dyDescent="0.2">
      <c r="A393">
        <v>394</v>
      </c>
      <c r="B393" t="s">
        <v>207</v>
      </c>
      <c r="C393" t="s">
        <v>953</v>
      </c>
      <c r="D393" t="s">
        <v>143</v>
      </c>
      <c r="E393" s="27">
        <v>44708</v>
      </c>
      <c r="F393" t="str">
        <f t="shared" si="48"/>
        <v>+7</v>
      </c>
      <c r="G393" t="str">
        <f>_xlfn.XLOOKUP(F393,'коды стран'!$B$2:$B$7,'коды стран'!$A$2:$A$7,"не найдено",FALSE)</f>
        <v>Россия</v>
      </c>
      <c r="H393" t="str">
        <f t="shared" si="49"/>
        <v>Платон</v>
      </c>
      <c r="I393" t="str">
        <f t="shared" si="50"/>
        <v>Андреевич</v>
      </c>
      <c r="J393" t="str">
        <f t="shared" si="51"/>
        <v>Князев</v>
      </c>
      <c r="K393" t="str">
        <f t="shared" si="52"/>
        <v>ИОФ</v>
      </c>
      <c r="L393" t="str">
        <f t="shared" si="53"/>
        <v>Платон Андреевич Князев</v>
      </c>
      <c r="M393" t="str">
        <f t="shared" si="54"/>
        <v>ИОФ</v>
      </c>
      <c r="N393" t="str">
        <f t="shared" si="55"/>
        <v>Платон Андреевич Князев</v>
      </c>
    </row>
    <row r="394" spans="1:14" x14ac:dyDescent="0.2">
      <c r="A394">
        <v>248</v>
      </c>
      <c r="B394" t="s">
        <v>206</v>
      </c>
      <c r="C394" t="s">
        <v>954</v>
      </c>
      <c r="D394" t="s">
        <v>140</v>
      </c>
      <c r="E394" s="27">
        <v>44694</v>
      </c>
      <c r="F394" t="str">
        <f t="shared" si="48"/>
        <v>+7</v>
      </c>
      <c r="G394" t="str">
        <f>_xlfn.XLOOKUP(F394,'коды стран'!$B$2:$B$7,'коды стран'!$A$2:$A$7,"не найдено",FALSE)</f>
        <v>Россия</v>
      </c>
      <c r="H394" t="str">
        <f t="shared" si="49"/>
        <v>Марина</v>
      </c>
      <c r="I394" t="str">
        <f t="shared" si="50"/>
        <v>Наумовна</v>
      </c>
      <c r="J394" t="str">
        <f t="shared" si="51"/>
        <v>Меркушева</v>
      </c>
      <c r="K394" t="str">
        <f t="shared" si="52"/>
        <v>ФИО</v>
      </c>
      <c r="L394" t="str">
        <f t="shared" si="53"/>
        <v>Наумовна Меркушева Марина</v>
      </c>
      <c r="M394" t="str">
        <f t="shared" si="54"/>
        <v>ИОФ</v>
      </c>
      <c r="N394" t="str">
        <f t="shared" si="55"/>
        <v>Марина Наумовна Меркушева</v>
      </c>
    </row>
    <row r="395" spans="1:14" x14ac:dyDescent="0.2">
      <c r="A395">
        <v>3</v>
      </c>
      <c r="B395" t="s">
        <v>205</v>
      </c>
      <c r="C395" t="s">
        <v>955</v>
      </c>
      <c r="D395" t="s">
        <v>140</v>
      </c>
      <c r="E395" s="27">
        <v>44666</v>
      </c>
      <c r="F395" t="str">
        <f t="shared" si="48"/>
        <v>+380</v>
      </c>
      <c r="G395" t="str">
        <f>_xlfn.XLOOKUP(F395,'коды стран'!$B$2:$B$7,'коды стран'!$A$2:$A$7,"не найдено",FALSE)</f>
        <v>Украина</v>
      </c>
      <c r="H395" t="str">
        <f t="shared" si="49"/>
        <v>Светлана</v>
      </c>
      <c r="I395" t="str">
        <f t="shared" si="50"/>
        <v>Даниловна</v>
      </c>
      <c r="J395" t="str">
        <f t="shared" si="51"/>
        <v>Якушева</v>
      </c>
      <c r="K395" t="str">
        <f t="shared" si="52"/>
        <v>ИОФ</v>
      </c>
      <c r="L395" t="str">
        <f t="shared" si="53"/>
        <v>Светлана Даниловна Якушева</v>
      </c>
      <c r="M395" t="str">
        <f t="shared" si="54"/>
        <v>ИОФ</v>
      </c>
      <c r="N395" t="str">
        <f t="shared" si="55"/>
        <v>Светлана Даниловна Якушева</v>
      </c>
    </row>
    <row r="396" spans="1:14" x14ac:dyDescent="0.2">
      <c r="A396">
        <v>435</v>
      </c>
      <c r="B396" t="s">
        <v>204</v>
      </c>
      <c r="C396" t="s">
        <v>956</v>
      </c>
      <c r="D396" t="s">
        <v>140</v>
      </c>
      <c r="E396" s="27">
        <v>44618</v>
      </c>
      <c r="F396" t="str">
        <f t="shared" si="48"/>
        <v>+998</v>
      </c>
      <c r="G396" t="str">
        <f>_xlfn.XLOOKUP(F396,'коды стран'!$B$2:$B$7,'коды стран'!$A$2:$A$7,"не найдено",FALSE)</f>
        <v>Узбекистан</v>
      </c>
      <c r="H396" t="str">
        <f t="shared" si="49"/>
        <v>Ираида</v>
      </c>
      <c r="I396" t="str">
        <f t="shared" si="50"/>
        <v>Ефимовна</v>
      </c>
      <c r="J396" t="str">
        <f t="shared" si="51"/>
        <v>Тихонова</v>
      </c>
      <c r="K396" t="str">
        <f t="shared" si="52"/>
        <v>ИОФ</v>
      </c>
      <c r="L396" t="str">
        <f t="shared" si="53"/>
        <v>Ираида Ефимовна Тихонова</v>
      </c>
      <c r="M396" t="str">
        <f t="shared" si="54"/>
        <v>ИОФ</v>
      </c>
      <c r="N396" t="str">
        <f t="shared" si="55"/>
        <v>Ираида Ефимовна Тихонова</v>
      </c>
    </row>
    <row r="397" spans="1:14" x14ac:dyDescent="0.2">
      <c r="A397">
        <v>262</v>
      </c>
      <c r="B397" t="s">
        <v>203</v>
      </c>
      <c r="C397" t="s">
        <v>957</v>
      </c>
      <c r="D397" t="s">
        <v>143</v>
      </c>
      <c r="E397" s="27">
        <v>44778</v>
      </c>
      <c r="F397" t="str">
        <f t="shared" si="48"/>
        <v>+992</v>
      </c>
      <c r="G397" t="str">
        <f>_xlfn.XLOOKUP(F397,'коды стран'!$B$2:$B$7,'коды стран'!$A$2:$A$7,"не найдено",FALSE)</f>
        <v>Таджикистан</v>
      </c>
      <c r="H397" t="str">
        <f t="shared" si="49"/>
        <v>Иванна</v>
      </c>
      <c r="I397" t="str">
        <f t="shared" si="50"/>
        <v>Юрьевна</v>
      </c>
      <c r="J397" t="str">
        <f t="shared" si="51"/>
        <v>Воробьева</v>
      </c>
      <c r="K397" t="str">
        <f t="shared" si="52"/>
        <v>ИОФ</v>
      </c>
      <c r="L397" t="str">
        <f t="shared" si="53"/>
        <v>Иванна Юрьевна Воробьева</v>
      </c>
      <c r="M397" t="str">
        <f t="shared" si="54"/>
        <v>ИОФ</v>
      </c>
      <c r="N397" t="str">
        <f t="shared" si="55"/>
        <v>Иванна Юрьевна Воробьева</v>
      </c>
    </row>
    <row r="398" spans="1:14" x14ac:dyDescent="0.2">
      <c r="A398">
        <v>264</v>
      </c>
      <c r="B398" t="s">
        <v>202</v>
      </c>
      <c r="C398" t="s">
        <v>201</v>
      </c>
      <c r="D398" t="s">
        <v>140</v>
      </c>
      <c r="E398" s="27">
        <v>44907</v>
      </c>
      <c r="F398" t="str">
        <f t="shared" si="48"/>
        <v>+375</v>
      </c>
      <c r="G398" t="str">
        <f>_xlfn.XLOOKUP(F398,'коды стран'!$B$2:$B$7,'коды стран'!$A$2:$A$7,"не найдено",FALSE)</f>
        <v>Беларусь</v>
      </c>
      <c r="H398" t="str">
        <f t="shared" si="49"/>
        <v>Любомир</v>
      </c>
      <c r="I398" t="str">
        <f t="shared" si="50"/>
        <v>Ермолаевич</v>
      </c>
      <c r="J398" t="str">
        <f t="shared" si="51"/>
        <v>Стрелков</v>
      </c>
      <c r="K398" t="str">
        <f t="shared" si="52"/>
        <v>ИОФ</v>
      </c>
      <c r="L398" t="str">
        <f t="shared" si="53"/>
        <v>Любомир Ермолаевич Стрелков</v>
      </c>
      <c r="M398" t="str">
        <f t="shared" si="54"/>
        <v>ИОФ</v>
      </c>
      <c r="N398" t="str">
        <f t="shared" si="55"/>
        <v>Любомир Ермолаевич Стрелков</v>
      </c>
    </row>
    <row r="399" spans="1:14" x14ac:dyDescent="0.2">
      <c r="A399">
        <v>99</v>
      </c>
      <c r="B399" t="s">
        <v>200</v>
      </c>
      <c r="C399" t="s">
        <v>199</v>
      </c>
      <c r="D399" t="s">
        <v>140</v>
      </c>
      <c r="E399" s="27">
        <v>44886</v>
      </c>
      <c r="F399" t="str">
        <f t="shared" si="48"/>
        <v>+7</v>
      </c>
      <c r="G399" t="str">
        <f>_xlfn.XLOOKUP(F399,'коды стран'!$B$2:$B$7,'коды стран'!$A$2:$A$7,"не найдено",FALSE)</f>
        <v>Россия</v>
      </c>
      <c r="H399" t="str">
        <f t="shared" si="49"/>
        <v>Галина</v>
      </c>
      <c r="I399" t="str">
        <f t="shared" si="50"/>
        <v>Семеновна</v>
      </c>
      <c r="J399" t="str">
        <f t="shared" si="51"/>
        <v>Петухова</v>
      </c>
      <c r="K399" t="str">
        <f t="shared" si="52"/>
        <v>ФИО</v>
      </c>
      <c r="L399" t="str">
        <f t="shared" si="53"/>
        <v>Семеновна Петухова Галина</v>
      </c>
      <c r="M399" t="str">
        <f t="shared" si="54"/>
        <v>ИОФ</v>
      </c>
      <c r="N399" t="str">
        <f t="shared" si="55"/>
        <v>Галина Семеновна Петухова</v>
      </c>
    </row>
    <row r="400" spans="1:14" x14ac:dyDescent="0.2">
      <c r="A400">
        <v>404</v>
      </c>
      <c r="B400" t="s">
        <v>198</v>
      </c>
      <c r="C400" t="s">
        <v>958</v>
      </c>
      <c r="D400" t="s">
        <v>140</v>
      </c>
      <c r="E400" s="27">
        <v>44913</v>
      </c>
      <c r="F400" t="str">
        <f t="shared" si="48"/>
        <v>+380</v>
      </c>
      <c r="G400" t="str">
        <f>_xlfn.XLOOKUP(F400,'коды стран'!$B$2:$B$7,'коды стран'!$A$2:$A$7,"не найдено",FALSE)</f>
        <v>Украина</v>
      </c>
      <c r="H400" t="str">
        <f t="shared" si="49"/>
        <v>Пелагея</v>
      </c>
      <c r="I400" t="str">
        <f t="shared" si="50"/>
        <v>Юльевна</v>
      </c>
      <c r="J400" t="str">
        <f t="shared" si="51"/>
        <v>Кириллова</v>
      </c>
      <c r="K400" t="str">
        <f t="shared" si="52"/>
        <v>ИОФ</v>
      </c>
      <c r="L400" t="str">
        <f t="shared" si="53"/>
        <v>Пелагея Юльевна Кириллова</v>
      </c>
      <c r="M400" t="str">
        <f t="shared" si="54"/>
        <v>ИОФ</v>
      </c>
      <c r="N400" t="str">
        <f t="shared" si="55"/>
        <v>Пелагея Юльевна Кириллова</v>
      </c>
    </row>
    <row r="401" spans="1:14" x14ac:dyDescent="0.2">
      <c r="A401">
        <v>146</v>
      </c>
      <c r="B401" t="s">
        <v>197</v>
      </c>
      <c r="C401" t="s">
        <v>196</v>
      </c>
      <c r="D401" t="s">
        <v>140</v>
      </c>
      <c r="E401" s="27">
        <v>44617</v>
      </c>
      <c r="F401" t="str">
        <f t="shared" si="48"/>
        <v>+375</v>
      </c>
      <c r="G401" t="str">
        <f>_xlfn.XLOOKUP(F401,'коды стран'!$B$2:$B$7,'коды стран'!$A$2:$A$7,"не найдено",FALSE)</f>
        <v>Беларусь</v>
      </c>
      <c r="H401" t="str">
        <f t="shared" si="49"/>
        <v>Еремей</v>
      </c>
      <c r="I401" t="str">
        <f t="shared" si="50"/>
        <v>Бориславович</v>
      </c>
      <c r="J401" t="str">
        <f t="shared" si="51"/>
        <v>Воронов</v>
      </c>
      <c r="K401" t="str">
        <f t="shared" si="52"/>
        <v>ИОФ</v>
      </c>
      <c r="L401" t="str">
        <f t="shared" si="53"/>
        <v>Еремей Бориславович Воронов</v>
      </c>
      <c r="M401" t="str">
        <f t="shared" si="54"/>
        <v>ИОФ</v>
      </c>
      <c r="N401" t="str">
        <f t="shared" si="55"/>
        <v>Еремей Бориславович Воронов</v>
      </c>
    </row>
    <row r="402" spans="1:14" x14ac:dyDescent="0.2">
      <c r="A402">
        <v>338</v>
      </c>
      <c r="B402" t="s">
        <v>195</v>
      </c>
      <c r="C402" t="s">
        <v>194</v>
      </c>
      <c r="D402" t="s">
        <v>140</v>
      </c>
      <c r="E402" s="27">
        <v>44577</v>
      </c>
      <c r="F402" t="str">
        <f t="shared" si="48"/>
        <v>+992</v>
      </c>
      <c r="G402" t="str">
        <f>_xlfn.XLOOKUP(F402,'коды стран'!$B$2:$B$7,'коды стран'!$A$2:$A$7,"не найдено",FALSE)</f>
        <v>Таджикистан</v>
      </c>
      <c r="H402" t="str">
        <f t="shared" si="49"/>
        <v>Александра</v>
      </c>
      <c r="I402" t="str">
        <f t="shared" si="50"/>
        <v>Геннадиевна</v>
      </c>
      <c r="J402" t="str">
        <f t="shared" si="51"/>
        <v>Филатова</v>
      </c>
      <c r="K402" t="str">
        <f t="shared" si="52"/>
        <v>ИОФ</v>
      </c>
      <c r="L402" t="str">
        <f t="shared" si="53"/>
        <v>Александра Геннадиевна Филатова</v>
      </c>
      <c r="M402" t="str">
        <f t="shared" si="54"/>
        <v>ИОФ</v>
      </c>
      <c r="N402" t="str">
        <f t="shared" si="55"/>
        <v>Александра Геннадиевна Филатова</v>
      </c>
    </row>
    <row r="403" spans="1:14" x14ac:dyDescent="0.2">
      <c r="A403">
        <v>445</v>
      </c>
      <c r="B403" t="s">
        <v>193</v>
      </c>
      <c r="C403" t="s">
        <v>192</v>
      </c>
      <c r="D403" t="s">
        <v>140</v>
      </c>
      <c r="E403" s="27">
        <v>44676</v>
      </c>
      <c r="F403" t="str">
        <f t="shared" si="48"/>
        <v>+7</v>
      </c>
      <c r="G403" t="str">
        <f>_xlfn.XLOOKUP(F403,'коды стран'!$B$2:$B$7,'коды стран'!$A$2:$A$7,"не найдено",FALSE)</f>
        <v>Россия</v>
      </c>
      <c r="H403" t="str">
        <f t="shared" si="49"/>
        <v>Марфа</v>
      </c>
      <c r="I403" t="str">
        <f t="shared" si="50"/>
        <v>Архиповна</v>
      </c>
      <c r="J403" t="str">
        <f t="shared" si="51"/>
        <v>Белоусова</v>
      </c>
      <c r="K403" t="str">
        <f t="shared" si="52"/>
        <v>ИОФ</v>
      </c>
      <c r="L403" t="str">
        <f t="shared" si="53"/>
        <v>Марфа Архиповна Белоусова</v>
      </c>
      <c r="M403" t="str">
        <f t="shared" si="54"/>
        <v>ИОФ</v>
      </c>
      <c r="N403" t="str">
        <f t="shared" si="55"/>
        <v>Марфа Архиповна Белоусова</v>
      </c>
    </row>
    <row r="404" spans="1:14" x14ac:dyDescent="0.2">
      <c r="A404">
        <v>208</v>
      </c>
      <c r="B404" t="s">
        <v>191</v>
      </c>
      <c r="C404" t="s">
        <v>190</v>
      </c>
      <c r="D404" t="s">
        <v>140</v>
      </c>
      <c r="E404" s="27">
        <v>44736</v>
      </c>
      <c r="F404" t="str">
        <f t="shared" si="48"/>
        <v>+380</v>
      </c>
      <c r="G404" t="str">
        <f>_xlfn.XLOOKUP(F404,'коды стран'!$B$2:$B$7,'коды стран'!$A$2:$A$7,"не найдено",FALSE)</f>
        <v>Украина</v>
      </c>
      <c r="H404" t="str">
        <f t="shared" si="49"/>
        <v>Эммануил</v>
      </c>
      <c r="I404" t="str">
        <f t="shared" si="50"/>
        <v>Филимонович</v>
      </c>
      <c r="J404" t="str">
        <f t="shared" si="51"/>
        <v>Захаров</v>
      </c>
      <c r="K404" t="str">
        <f t="shared" si="52"/>
        <v>ИОФ</v>
      </c>
      <c r="L404" t="str">
        <f t="shared" si="53"/>
        <v>Эммануил Филимонович Захаров</v>
      </c>
      <c r="M404" t="str">
        <f t="shared" si="54"/>
        <v>ИОФ</v>
      </c>
      <c r="N404" t="str">
        <f t="shared" si="55"/>
        <v>Эммануил Филимонович Захаров</v>
      </c>
    </row>
    <row r="405" spans="1:14" x14ac:dyDescent="0.2">
      <c r="A405">
        <v>343</v>
      </c>
      <c r="B405" t="s">
        <v>189</v>
      </c>
      <c r="C405" t="s">
        <v>959</v>
      </c>
      <c r="D405" t="s">
        <v>140</v>
      </c>
      <c r="E405" s="27">
        <v>44874</v>
      </c>
      <c r="F405" t="str">
        <f t="shared" si="48"/>
        <v>+380</v>
      </c>
      <c r="G405" t="str">
        <f>_xlfn.XLOOKUP(F405,'коды стран'!$B$2:$B$7,'коды стран'!$A$2:$A$7,"не найдено",FALSE)</f>
        <v>Украина</v>
      </c>
      <c r="H405" t="str">
        <f t="shared" si="49"/>
        <v>Амвросий</v>
      </c>
      <c r="I405" t="str">
        <f t="shared" si="50"/>
        <v>Богданович</v>
      </c>
      <c r="J405" t="str">
        <f t="shared" si="51"/>
        <v>Абрамов</v>
      </c>
      <c r="K405" t="str">
        <f t="shared" si="52"/>
        <v>ИОФ</v>
      </c>
      <c r="L405" t="str">
        <f t="shared" si="53"/>
        <v>Амвросий Богданович Абрамов</v>
      </c>
      <c r="M405" t="str">
        <f t="shared" si="54"/>
        <v>ИОФ</v>
      </c>
      <c r="N405" t="str">
        <f t="shared" si="55"/>
        <v>Амвросий Богданович Абрамов</v>
      </c>
    </row>
    <row r="406" spans="1:14" x14ac:dyDescent="0.2">
      <c r="A406">
        <v>486</v>
      </c>
      <c r="B406" t="s">
        <v>188</v>
      </c>
      <c r="C406" t="s">
        <v>960</v>
      </c>
      <c r="D406" t="s">
        <v>143</v>
      </c>
      <c r="E406" s="27">
        <v>44723</v>
      </c>
      <c r="F406" t="str">
        <f t="shared" si="48"/>
        <v>+7</v>
      </c>
      <c r="G406" t="str">
        <f>_xlfn.XLOOKUP(F406,'коды стран'!$B$2:$B$7,'коды стран'!$A$2:$A$7,"не найдено",FALSE)</f>
        <v>Россия</v>
      </c>
      <c r="H406" t="str">
        <f t="shared" si="49"/>
        <v>Викентий</v>
      </c>
      <c r="I406" t="str">
        <f t="shared" si="50"/>
        <v>Герасимович</v>
      </c>
      <c r="J406" t="str">
        <f t="shared" si="51"/>
        <v>Волков</v>
      </c>
      <c r="K406" t="str">
        <f t="shared" si="52"/>
        <v>ИОФ</v>
      </c>
      <c r="L406" t="str">
        <f t="shared" si="53"/>
        <v>Викентий Герасимович Волков</v>
      </c>
      <c r="M406" t="str">
        <f t="shared" si="54"/>
        <v>ИОФ</v>
      </c>
      <c r="N406" t="str">
        <f t="shared" si="55"/>
        <v>Викентий Герасимович Волков</v>
      </c>
    </row>
    <row r="407" spans="1:14" x14ac:dyDescent="0.2">
      <c r="A407">
        <v>299</v>
      </c>
      <c r="B407" t="s">
        <v>187</v>
      </c>
      <c r="C407" t="s">
        <v>961</v>
      </c>
      <c r="D407" t="s">
        <v>140</v>
      </c>
      <c r="E407" s="27">
        <v>44666</v>
      </c>
      <c r="F407" t="str">
        <f t="shared" si="48"/>
        <v>+380</v>
      </c>
      <c r="G407" t="str">
        <f>_xlfn.XLOOKUP(F407,'коды стран'!$B$2:$B$7,'коды стран'!$A$2:$A$7,"не найдено",FALSE)</f>
        <v>Украина</v>
      </c>
      <c r="H407" t="str">
        <f t="shared" si="49"/>
        <v>Анисим</v>
      </c>
      <c r="I407" t="str">
        <f t="shared" si="50"/>
        <v>Евсеевич</v>
      </c>
      <c r="J407" t="str">
        <f t="shared" si="51"/>
        <v>Одинцов</v>
      </c>
      <c r="K407" t="str">
        <f t="shared" si="52"/>
        <v>ИОФ</v>
      </c>
      <c r="L407" t="str">
        <f t="shared" si="53"/>
        <v>Анисим Евсеевич Одинцов</v>
      </c>
      <c r="M407" t="str">
        <f t="shared" si="54"/>
        <v>ИОФ</v>
      </c>
      <c r="N407" t="str">
        <f t="shared" si="55"/>
        <v>Анисим Евсеевич Одинцов</v>
      </c>
    </row>
    <row r="408" spans="1:14" x14ac:dyDescent="0.2">
      <c r="A408">
        <v>368</v>
      </c>
      <c r="B408" t="s">
        <v>186</v>
      </c>
      <c r="C408" t="s">
        <v>185</v>
      </c>
      <c r="D408" t="s">
        <v>143</v>
      </c>
      <c r="E408" s="27">
        <v>44872</v>
      </c>
      <c r="F408" t="str">
        <f t="shared" si="48"/>
        <v>+998</v>
      </c>
      <c r="G408" t="str">
        <f>_xlfn.XLOOKUP(F408,'коды стран'!$B$2:$B$7,'коды стран'!$A$2:$A$7,"не найдено",FALSE)</f>
        <v>Узбекистан</v>
      </c>
      <c r="H408" t="str">
        <f t="shared" si="49"/>
        <v>Никодим</v>
      </c>
      <c r="I408" t="str">
        <f t="shared" si="50"/>
        <v>Арсенович</v>
      </c>
      <c r="J408" t="str">
        <f t="shared" si="51"/>
        <v>Потапов</v>
      </c>
      <c r="K408" t="str">
        <f t="shared" si="52"/>
        <v>ИОФ</v>
      </c>
      <c r="L408" t="str">
        <f t="shared" si="53"/>
        <v>Никодим Арсенович Потапов</v>
      </c>
      <c r="M408" t="str">
        <f t="shared" si="54"/>
        <v>ИОФ</v>
      </c>
      <c r="N408" t="str">
        <f t="shared" si="55"/>
        <v>Никодим Арсенович Потапов</v>
      </c>
    </row>
    <row r="409" spans="1:14" x14ac:dyDescent="0.2">
      <c r="A409">
        <v>108</v>
      </c>
      <c r="B409" t="s">
        <v>184</v>
      </c>
      <c r="C409" t="s">
        <v>183</v>
      </c>
      <c r="D409" t="s">
        <v>143</v>
      </c>
      <c r="E409" s="27">
        <v>44835</v>
      </c>
      <c r="F409" t="str">
        <f t="shared" si="48"/>
        <v>+998</v>
      </c>
      <c r="G409" t="str">
        <f>_xlfn.XLOOKUP(F409,'коды стран'!$B$2:$B$7,'коды стран'!$A$2:$A$7,"не найдено",FALSE)</f>
        <v>Узбекистан</v>
      </c>
      <c r="H409" t="str">
        <f t="shared" si="49"/>
        <v>Алла</v>
      </c>
      <c r="I409" t="str">
        <f t="shared" si="50"/>
        <v>Рудольфовна</v>
      </c>
      <c r="J409" t="str">
        <f t="shared" si="51"/>
        <v>Сидорова</v>
      </c>
      <c r="K409" t="str">
        <f t="shared" si="52"/>
        <v>ИОФ</v>
      </c>
      <c r="L409" t="str">
        <f t="shared" si="53"/>
        <v>Алла Рудольфовна Сидорова</v>
      </c>
      <c r="M409" t="str">
        <f t="shared" si="54"/>
        <v>ИОФ</v>
      </c>
      <c r="N409" t="str">
        <f t="shared" si="55"/>
        <v>Алла Рудольфовна Сидорова</v>
      </c>
    </row>
    <row r="410" spans="1:14" x14ac:dyDescent="0.2">
      <c r="A410">
        <v>443</v>
      </c>
      <c r="B410" t="s">
        <v>182</v>
      </c>
      <c r="C410" t="s">
        <v>181</v>
      </c>
      <c r="D410" t="s">
        <v>143</v>
      </c>
      <c r="E410" s="27">
        <v>44649</v>
      </c>
      <c r="F410" t="str">
        <f t="shared" si="48"/>
        <v>+7</v>
      </c>
      <c r="G410" t="str">
        <f>_xlfn.XLOOKUP(F410,'коды стран'!$B$2:$B$7,'коды стран'!$A$2:$A$7,"не найдено",FALSE)</f>
        <v>Россия</v>
      </c>
      <c r="H410" t="str">
        <f t="shared" si="49"/>
        <v>Агата</v>
      </c>
      <c r="I410" t="str">
        <f t="shared" si="50"/>
        <v>Олеговна</v>
      </c>
      <c r="J410" t="str">
        <f t="shared" si="51"/>
        <v>Мартынова</v>
      </c>
      <c r="K410" t="str">
        <f t="shared" si="52"/>
        <v>ИОФ</v>
      </c>
      <c r="L410" t="str">
        <f t="shared" si="53"/>
        <v>Агата Олеговна Мартынова</v>
      </c>
      <c r="M410" t="str">
        <f t="shared" si="54"/>
        <v>ИОФ</v>
      </c>
      <c r="N410" t="str">
        <f t="shared" si="55"/>
        <v>Агата Олеговна Мартынова</v>
      </c>
    </row>
    <row r="411" spans="1:14" x14ac:dyDescent="0.2">
      <c r="A411">
        <v>91</v>
      </c>
      <c r="B411" t="s">
        <v>180</v>
      </c>
      <c r="C411" t="s">
        <v>962</v>
      </c>
      <c r="D411" t="s">
        <v>140</v>
      </c>
      <c r="E411" s="27">
        <v>44687</v>
      </c>
      <c r="F411" t="str">
        <f t="shared" si="48"/>
        <v>+7</v>
      </c>
      <c r="G411" t="str">
        <f>_xlfn.XLOOKUP(F411,'коды стран'!$B$2:$B$7,'коды стран'!$A$2:$A$7,"не найдено",FALSE)</f>
        <v>Россия</v>
      </c>
      <c r="H411" t="str">
        <f t="shared" si="49"/>
        <v>Наина</v>
      </c>
      <c r="I411" t="str">
        <f t="shared" si="50"/>
        <v>Эдуардовна</v>
      </c>
      <c r="J411" t="str">
        <f t="shared" si="51"/>
        <v>Стрелкова</v>
      </c>
      <c r="K411" t="str">
        <f t="shared" si="52"/>
        <v>ФИО</v>
      </c>
      <c r="L411" t="str">
        <f t="shared" si="53"/>
        <v>Эдуардовна Стрелкова Наина</v>
      </c>
      <c r="M411" t="str">
        <f t="shared" si="54"/>
        <v>ИОФ</v>
      </c>
      <c r="N411" t="str">
        <f t="shared" si="55"/>
        <v>Наина Эдуардовна Стрелкова</v>
      </c>
    </row>
    <row r="412" spans="1:14" x14ac:dyDescent="0.2">
      <c r="A412">
        <v>473</v>
      </c>
      <c r="B412" t="s">
        <v>179</v>
      </c>
      <c r="C412" t="s">
        <v>178</v>
      </c>
      <c r="D412" t="s">
        <v>143</v>
      </c>
      <c r="E412" s="27">
        <v>44799</v>
      </c>
      <c r="F412" t="str">
        <f t="shared" si="48"/>
        <v>+7</v>
      </c>
      <c r="G412" t="str">
        <f>_xlfn.XLOOKUP(F412,'коды стран'!$B$2:$B$7,'коды стран'!$A$2:$A$7,"не найдено",FALSE)</f>
        <v>Россия</v>
      </c>
      <c r="H412" t="str">
        <f t="shared" si="49"/>
        <v>Ипат</v>
      </c>
      <c r="I412" t="str">
        <f t="shared" si="50"/>
        <v>Дмитриевич</v>
      </c>
      <c r="J412" t="str">
        <f t="shared" si="51"/>
        <v>Панов</v>
      </c>
      <c r="K412" t="str">
        <f t="shared" si="52"/>
        <v>ИОФ</v>
      </c>
      <c r="L412" t="str">
        <f t="shared" si="53"/>
        <v>Ипат Дмитриевич Панов</v>
      </c>
      <c r="M412" t="str">
        <f t="shared" si="54"/>
        <v>ИОФ</v>
      </c>
      <c r="N412" t="str">
        <f t="shared" si="55"/>
        <v>Ипат Дмитриевич Панов</v>
      </c>
    </row>
    <row r="413" spans="1:14" x14ac:dyDescent="0.2">
      <c r="A413">
        <v>482</v>
      </c>
      <c r="B413" t="s">
        <v>177</v>
      </c>
      <c r="C413" t="s">
        <v>176</v>
      </c>
      <c r="D413" t="s">
        <v>140</v>
      </c>
      <c r="E413" s="27">
        <v>44679</v>
      </c>
      <c r="F413" t="str">
        <f t="shared" si="48"/>
        <v>+380</v>
      </c>
      <c r="G413" t="str">
        <f>_xlfn.XLOOKUP(F413,'коды стран'!$B$2:$B$7,'коды стран'!$A$2:$A$7,"не найдено",FALSE)</f>
        <v>Украина</v>
      </c>
      <c r="H413" t="str">
        <f t="shared" si="49"/>
        <v>Творимир</v>
      </c>
      <c r="I413" t="str">
        <f t="shared" si="50"/>
        <v>Артурович</v>
      </c>
      <c r="J413" t="str">
        <f t="shared" si="51"/>
        <v>Гришин</v>
      </c>
      <c r="K413" t="str">
        <f t="shared" si="52"/>
        <v>ИОФ</v>
      </c>
      <c r="L413" t="str">
        <f t="shared" si="53"/>
        <v>Творимир Артурович Гришин</v>
      </c>
      <c r="M413" t="str">
        <f t="shared" si="54"/>
        <v>ИОФ</v>
      </c>
      <c r="N413" t="str">
        <f t="shared" si="55"/>
        <v>Творимир Артурович Гришин</v>
      </c>
    </row>
    <row r="414" spans="1:14" x14ac:dyDescent="0.2">
      <c r="A414">
        <v>48</v>
      </c>
      <c r="B414" t="s">
        <v>175</v>
      </c>
      <c r="C414" t="s">
        <v>963</v>
      </c>
      <c r="D414" t="s">
        <v>140</v>
      </c>
      <c r="E414" s="27">
        <v>44856</v>
      </c>
      <c r="F414" t="str">
        <f t="shared" si="48"/>
        <v>+998</v>
      </c>
      <c r="G414" t="str">
        <f>_xlfn.XLOOKUP(F414,'коды стран'!$B$2:$B$7,'коды стран'!$A$2:$A$7,"не найдено",FALSE)</f>
        <v>Узбекистан</v>
      </c>
      <c r="H414" t="str">
        <f t="shared" si="49"/>
        <v>Вера</v>
      </c>
      <c r="I414" t="str">
        <f t="shared" si="50"/>
        <v>Владиславовна</v>
      </c>
      <c r="J414" t="str">
        <f t="shared" si="51"/>
        <v>Лаврентьева</v>
      </c>
      <c r="K414" t="str">
        <f t="shared" si="52"/>
        <v>ИОФ</v>
      </c>
      <c r="L414" t="str">
        <f t="shared" si="53"/>
        <v>Вера Владиславовна Лаврентьева</v>
      </c>
      <c r="M414" t="str">
        <f t="shared" si="54"/>
        <v>ИОФ</v>
      </c>
      <c r="N414" t="str">
        <f t="shared" si="55"/>
        <v>Вера Владиславовна Лаврентьева</v>
      </c>
    </row>
    <row r="415" spans="1:14" x14ac:dyDescent="0.2">
      <c r="A415">
        <v>26</v>
      </c>
      <c r="B415" t="s">
        <v>174</v>
      </c>
      <c r="C415" t="s">
        <v>964</v>
      </c>
      <c r="D415" t="s">
        <v>143</v>
      </c>
      <c r="E415" s="27">
        <v>44819</v>
      </c>
      <c r="F415" t="str">
        <f t="shared" si="48"/>
        <v>+992</v>
      </c>
      <c r="G415" t="str">
        <f>_xlfn.XLOOKUP(F415,'коды стран'!$B$2:$B$7,'коды стран'!$A$2:$A$7,"не найдено",FALSE)</f>
        <v>Таджикистан</v>
      </c>
      <c r="H415" t="str">
        <f t="shared" si="49"/>
        <v>Леон</v>
      </c>
      <c r="I415" t="str">
        <f t="shared" si="50"/>
        <v>Иосипович</v>
      </c>
      <c r="J415" t="str">
        <f t="shared" si="51"/>
        <v>Корнилов</v>
      </c>
      <c r="K415" t="str">
        <f t="shared" si="52"/>
        <v>ИОФ</v>
      </c>
      <c r="L415" t="str">
        <f t="shared" si="53"/>
        <v>Леон Иосипович Корнилов</v>
      </c>
      <c r="M415" t="str">
        <f t="shared" si="54"/>
        <v>ИОФ</v>
      </c>
      <c r="N415" t="str">
        <f t="shared" si="55"/>
        <v>Леон Иосипович Корнилов</v>
      </c>
    </row>
    <row r="416" spans="1:14" x14ac:dyDescent="0.2">
      <c r="A416">
        <v>417</v>
      </c>
      <c r="B416" t="s">
        <v>173</v>
      </c>
      <c r="C416" t="s">
        <v>965</v>
      </c>
      <c r="D416" t="s">
        <v>140</v>
      </c>
      <c r="E416" s="27">
        <v>44608</v>
      </c>
      <c r="F416" t="str">
        <f t="shared" si="48"/>
        <v>+992</v>
      </c>
      <c r="G416" t="str">
        <f>_xlfn.XLOOKUP(F416,'коды стран'!$B$2:$B$7,'коды стран'!$A$2:$A$7,"не найдено",FALSE)</f>
        <v>Таджикистан</v>
      </c>
      <c r="H416" t="str">
        <f t="shared" si="49"/>
        <v>Вера</v>
      </c>
      <c r="I416" t="str">
        <f t="shared" si="50"/>
        <v>Вячеславовна</v>
      </c>
      <c r="J416" t="str">
        <f t="shared" si="51"/>
        <v>Игнатова</v>
      </c>
      <c r="K416" t="str">
        <f t="shared" si="52"/>
        <v>ИОФ</v>
      </c>
      <c r="L416" t="str">
        <f t="shared" si="53"/>
        <v>Вера Вячеславовна Игнатова</v>
      </c>
      <c r="M416" t="str">
        <f t="shared" si="54"/>
        <v>ИОФ</v>
      </c>
      <c r="N416" t="str">
        <f t="shared" si="55"/>
        <v>Вера Вячеславовна Игнатова</v>
      </c>
    </row>
    <row r="417" spans="1:14" x14ac:dyDescent="0.2">
      <c r="A417">
        <v>491</v>
      </c>
      <c r="B417" t="s">
        <v>172</v>
      </c>
      <c r="C417" t="s">
        <v>966</v>
      </c>
      <c r="D417" t="s">
        <v>143</v>
      </c>
      <c r="E417" s="27">
        <v>44752</v>
      </c>
      <c r="F417" t="str">
        <f t="shared" si="48"/>
        <v>+7</v>
      </c>
      <c r="G417" t="str">
        <f>_xlfn.XLOOKUP(F417,'коды стран'!$B$2:$B$7,'коды стран'!$A$2:$A$7,"не найдено",FALSE)</f>
        <v>Россия</v>
      </c>
      <c r="H417" t="str">
        <f t="shared" si="49"/>
        <v>Лора</v>
      </c>
      <c r="I417" t="str">
        <f t="shared" si="50"/>
        <v>Наумовна</v>
      </c>
      <c r="J417" t="str">
        <f t="shared" si="51"/>
        <v>Михайлова</v>
      </c>
      <c r="K417" t="str">
        <f t="shared" si="52"/>
        <v>ИОФ</v>
      </c>
      <c r="L417" t="str">
        <f t="shared" si="53"/>
        <v>Лора Наумовна Михайлова</v>
      </c>
      <c r="M417" t="str">
        <f t="shared" si="54"/>
        <v>ИОФ</v>
      </c>
      <c r="N417" t="str">
        <f t="shared" si="55"/>
        <v>Лора Наумовна Михайлова</v>
      </c>
    </row>
    <row r="418" spans="1:14" x14ac:dyDescent="0.2">
      <c r="A418">
        <v>492</v>
      </c>
      <c r="B418" t="s">
        <v>171</v>
      </c>
      <c r="C418" t="s">
        <v>170</v>
      </c>
      <c r="D418" t="s">
        <v>143</v>
      </c>
      <c r="E418" s="27">
        <v>44688</v>
      </c>
      <c r="F418" t="str">
        <f t="shared" si="48"/>
        <v>+380</v>
      </c>
      <c r="G418" t="str">
        <f>_xlfn.XLOOKUP(F418,'коды стран'!$B$2:$B$7,'коды стран'!$A$2:$A$7,"не найдено",FALSE)</f>
        <v>Украина</v>
      </c>
      <c r="H418" t="str">
        <f t="shared" si="49"/>
        <v>Феликс</v>
      </c>
      <c r="I418" t="str">
        <f t="shared" si="50"/>
        <v>Ааронович</v>
      </c>
      <c r="J418" t="str">
        <f t="shared" si="51"/>
        <v>Яковлев</v>
      </c>
      <c r="K418" t="str">
        <f t="shared" si="52"/>
        <v>ИОФ</v>
      </c>
      <c r="L418" t="str">
        <f t="shared" si="53"/>
        <v>Феликс Ааронович Яковлев</v>
      </c>
      <c r="M418" t="str">
        <f t="shared" si="54"/>
        <v>ИОФ</v>
      </c>
      <c r="N418" t="str">
        <f t="shared" si="55"/>
        <v>Феликс Ааронович Яковлев</v>
      </c>
    </row>
    <row r="419" spans="1:14" x14ac:dyDescent="0.2">
      <c r="A419">
        <v>155</v>
      </c>
      <c r="B419" t="s">
        <v>169</v>
      </c>
      <c r="C419" t="s">
        <v>967</v>
      </c>
      <c r="D419" t="s">
        <v>140</v>
      </c>
      <c r="E419" s="27">
        <v>44564</v>
      </c>
      <c r="F419" t="str">
        <f t="shared" si="48"/>
        <v>+380</v>
      </c>
      <c r="G419" t="str">
        <f>_xlfn.XLOOKUP(F419,'коды стран'!$B$2:$B$7,'коды стран'!$A$2:$A$7,"не найдено",FALSE)</f>
        <v>Украина</v>
      </c>
      <c r="H419" t="str">
        <f t="shared" si="49"/>
        <v>Игорь</v>
      </c>
      <c r="I419" t="str">
        <f t="shared" si="50"/>
        <v>Андреевич</v>
      </c>
      <c r="J419" t="str">
        <f t="shared" si="51"/>
        <v>Емельянов</v>
      </c>
      <c r="K419" t="str">
        <f t="shared" si="52"/>
        <v>ИОФ</v>
      </c>
      <c r="L419" t="str">
        <f t="shared" si="53"/>
        <v>Игорь Андреевич Емельянов</v>
      </c>
      <c r="M419" t="str">
        <f t="shared" si="54"/>
        <v>ИОФ</v>
      </c>
      <c r="N419" t="str">
        <f t="shared" si="55"/>
        <v>Игорь Андреевич Емельянов</v>
      </c>
    </row>
    <row r="420" spans="1:14" x14ac:dyDescent="0.2">
      <c r="A420">
        <v>430</v>
      </c>
      <c r="B420" t="s">
        <v>168</v>
      </c>
      <c r="C420" t="s">
        <v>167</v>
      </c>
      <c r="D420" t="s">
        <v>140</v>
      </c>
      <c r="E420" s="27">
        <v>44799</v>
      </c>
      <c r="F420" t="str">
        <f t="shared" si="48"/>
        <v>+992</v>
      </c>
      <c r="G420" t="str">
        <f>_xlfn.XLOOKUP(F420,'коды стран'!$B$2:$B$7,'коды стран'!$A$2:$A$7,"не найдено",FALSE)</f>
        <v>Таджикистан</v>
      </c>
      <c r="H420" t="str">
        <f t="shared" si="49"/>
        <v>Любосмысл</v>
      </c>
      <c r="I420" t="str">
        <f t="shared" si="50"/>
        <v>Тихонович</v>
      </c>
      <c r="J420" t="str">
        <f t="shared" si="51"/>
        <v>Веселов</v>
      </c>
      <c r="K420" t="str">
        <f t="shared" si="52"/>
        <v>ИОФ</v>
      </c>
      <c r="L420" t="str">
        <f t="shared" si="53"/>
        <v>Любосмысл Тихонович Веселов</v>
      </c>
      <c r="M420" t="str">
        <f t="shared" si="54"/>
        <v>ИОФ</v>
      </c>
      <c r="N420" t="str">
        <f t="shared" si="55"/>
        <v>Любосмысл Тихонович Веселов</v>
      </c>
    </row>
    <row r="421" spans="1:14" x14ac:dyDescent="0.2">
      <c r="A421">
        <v>488</v>
      </c>
      <c r="B421" t="s">
        <v>166</v>
      </c>
      <c r="C421" t="s">
        <v>165</v>
      </c>
      <c r="D421" t="s">
        <v>143</v>
      </c>
      <c r="E421" s="27">
        <v>44738</v>
      </c>
      <c r="F421" t="str">
        <f t="shared" si="48"/>
        <v>+375</v>
      </c>
      <c r="G421" t="str">
        <f>_xlfn.XLOOKUP(F421,'коды стран'!$B$2:$B$7,'коды стран'!$A$2:$A$7,"не найдено",FALSE)</f>
        <v>Беларусь</v>
      </c>
      <c r="H421" t="str">
        <f t="shared" si="49"/>
        <v>Ольга</v>
      </c>
      <c r="I421" t="str">
        <f t="shared" si="50"/>
        <v>Аскольдовна</v>
      </c>
      <c r="J421" t="str">
        <f t="shared" si="51"/>
        <v>Данилова</v>
      </c>
      <c r="K421" t="str">
        <f t="shared" si="52"/>
        <v>ИОФ</v>
      </c>
      <c r="L421" t="str">
        <f t="shared" si="53"/>
        <v>Ольга Аскольдовна Данилова</v>
      </c>
      <c r="M421" t="str">
        <f t="shared" si="54"/>
        <v>ИОФ</v>
      </c>
      <c r="N421" t="str">
        <f t="shared" si="55"/>
        <v>Ольга Аскольдовна Данилова</v>
      </c>
    </row>
    <row r="422" spans="1:14" x14ac:dyDescent="0.2">
      <c r="A422">
        <v>6</v>
      </c>
      <c r="B422" t="s">
        <v>164</v>
      </c>
      <c r="C422" t="s">
        <v>163</v>
      </c>
      <c r="D422" t="s">
        <v>140</v>
      </c>
      <c r="E422" s="27">
        <v>44710</v>
      </c>
      <c r="F422" t="str">
        <f t="shared" si="48"/>
        <v>+380</v>
      </c>
      <c r="G422" t="str">
        <f>_xlfn.XLOOKUP(F422,'коды стран'!$B$2:$B$7,'коды стран'!$A$2:$A$7,"не найдено",FALSE)</f>
        <v>Украина</v>
      </c>
      <c r="H422" t="str">
        <f t="shared" si="49"/>
        <v>Эмилия</v>
      </c>
      <c r="I422" t="str">
        <f t="shared" si="50"/>
        <v>Болеславовна</v>
      </c>
      <c r="J422" t="str">
        <f t="shared" si="51"/>
        <v>Цветкова</v>
      </c>
      <c r="K422" t="str">
        <f t="shared" si="52"/>
        <v>ИОФ</v>
      </c>
      <c r="L422" t="str">
        <f t="shared" si="53"/>
        <v>Эмилия Болеславовна Цветкова</v>
      </c>
      <c r="M422" t="str">
        <f t="shared" si="54"/>
        <v>ИОФ</v>
      </c>
      <c r="N422" t="str">
        <f t="shared" si="55"/>
        <v>Эмилия Болеславовна Цветкова</v>
      </c>
    </row>
    <row r="423" spans="1:14" x14ac:dyDescent="0.2">
      <c r="A423">
        <v>400</v>
      </c>
      <c r="B423" t="s">
        <v>162</v>
      </c>
      <c r="C423" t="s">
        <v>968</v>
      </c>
      <c r="D423" t="s">
        <v>143</v>
      </c>
      <c r="E423" s="27">
        <v>44765</v>
      </c>
      <c r="F423" t="str">
        <f t="shared" si="48"/>
        <v>+375</v>
      </c>
      <c r="G423" t="str">
        <f>_xlfn.XLOOKUP(F423,'коды стран'!$B$2:$B$7,'коды стран'!$A$2:$A$7,"не найдено",FALSE)</f>
        <v>Беларусь</v>
      </c>
      <c r="H423" t="str">
        <f t="shared" si="49"/>
        <v>Милован</v>
      </c>
      <c r="I423" t="str">
        <f t="shared" si="50"/>
        <v>Денисович</v>
      </c>
      <c r="J423" t="str">
        <f t="shared" si="51"/>
        <v>Константинов</v>
      </c>
      <c r="K423" t="str">
        <f t="shared" si="52"/>
        <v>ИОФ</v>
      </c>
      <c r="L423" t="str">
        <f t="shared" si="53"/>
        <v>Милован Денисович Константинов</v>
      </c>
      <c r="M423" t="str">
        <f t="shared" si="54"/>
        <v>ИОФ</v>
      </c>
      <c r="N423" t="str">
        <f t="shared" si="55"/>
        <v>Милован Денисович Константинов</v>
      </c>
    </row>
    <row r="424" spans="1:14" x14ac:dyDescent="0.2">
      <c r="A424">
        <v>282</v>
      </c>
      <c r="B424" t="s">
        <v>161</v>
      </c>
      <c r="C424" t="s">
        <v>160</v>
      </c>
      <c r="D424" t="s">
        <v>143</v>
      </c>
      <c r="E424" s="27">
        <v>44735</v>
      </c>
      <c r="F424" t="str">
        <f t="shared" si="48"/>
        <v>+998</v>
      </c>
      <c r="G424" t="str">
        <f>_xlfn.XLOOKUP(F424,'коды стран'!$B$2:$B$7,'коды стран'!$A$2:$A$7,"не найдено",FALSE)</f>
        <v>Узбекистан</v>
      </c>
      <c r="H424" t="str">
        <f t="shared" si="49"/>
        <v>Светлана</v>
      </c>
      <c r="I424" t="str">
        <f t="shared" si="50"/>
        <v>Семеновна</v>
      </c>
      <c r="J424" t="str">
        <f t="shared" si="51"/>
        <v>Николаева</v>
      </c>
      <c r="K424" t="str">
        <f t="shared" si="52"/>
        <v>ИОФ</v>
      </c>
      <c r="L424" t="str">
        <f t="shared" si="53"/>
        <v>Светлана Семеновна Николаева</v>
      </c>
      <c r="M424" t="str">
        <f t="shared" si="54"/>
        <v>ИОФ</v>
      </c>
      <c r="N424" t="str">
        <f t="shared" si="55"/>
        <v>Светлана Семеновна Николаева</v>
      </c>
    </row>
    <row r="425" spans="1:14" x14ac:dyDescent="0.2">
      <c r="A425">
        <v>433</v>
      </c>
      <c r="B425" t="s">
        <v>159</v>
      </c>
      <c r="C425" t="s">
        <v>158</v>
      </c>
      <c r="D425" t="s">
        <v>143</v>
      </c>
      <c r="E425" s="27">
        <v>44832</v>
      </c>
      <c r="F425" t="str">
        <f t="shared" si="48"/>
        <v>+992</v>
      </c>
      <c r="G425" t="str">
        <f>_xlfn.XLOOKUP(F425,'коды стран'!$B$2:$B$7,'коды стран'!$A$2:$A$7,"не найдено",FALSE)</f>
        <v>Таджикистан</v>
      </c>
      <c r="H425" t="str">
        <f t="shared" si="49"/>
        <v>Людмила</v>
      </c>
      <c r="I425" t="str">
        <f t="shared" si="50"/>
        <v>Борисовна</v>
      </c>
      <c r="J425" t="str">
        <f t="shared" si="51"/>
        <v>Иванова</v>
      </c>
      <c r="K425" t="str">
        <f t="shared" si="52"/>
        <v>ИОФ</v>
      </c>
      <c r="L425" t="str">
        <f t="shared" si="53"/>
        <v>Людмила Борисовна Иванова</v>
      </c>
      <c r="M425" t="str">
        <f t="shared" si="54"/>
        <v>ИОФ</v>
      </c>
      <c r="N425" t="str">
        <f t="shared" si="55"/>
        <v>Людмила Борисовна Иванова</v>
      </c>
    </row>
    <row r="426" spans="1:14" x14ac:dyDescent="0.2">
      <c r="A426">
        <v>212</v>
      </c>
      <c r="B426" t="s">
        <v>157</v>
      </c>
      <c r="C426" t="s">
        <v>156</v>
      </c>
      <c r="D426" t="s">
        <v>140</v>
      </c>
      <c r="E426" s="27">
        <v>44815</v>
      </c>
      <c r="F426" t="str">
        <f t="shared" si="48"/>
        <v>+998</v>
      </c>
      <c r="G426" t="str">
        <f>_xlfn.XLOOKUP(F426,'коды стран'!$B$2:$B$7,'коды стран'!$A$2:$A$7,"не найдено",FALSE)</f>
        <v>Узбекистан</v>
      </c>
      <c r="H426" t="str">
        <f t="shared" si="49"/>
        <v>Амос</v>
      </c>
      <c r="I426" t="str">
        <f t="shared" si="50"/>
        <v>Гордеевич</v>
      </c>
      <c r="J426" t="str">
        <f t="shared" si="51"/>
        <v>Евсеев</v>
      </c>
      <c r="K426" t="str">
        <f t="shared" si="52"/>
        <v>ИОФ</v>
      </c>
      <c r="L426" t="str">
        <f t="shared" si="53"/>
        <v>Амос Гордеевич Евсеев</v>
      </c>
      <c r="M426" t="str">
        <f t="shared" si="54"/>
        <v>ИОФ</v>
      </c>
      <c r="N426" t="str">
        <f t="shared" si="55"/>
        <v>Амос Гордеевич Евсеев</v>
      </c>
    </row>
    <row r="427" spans="1:14" x14ac:dyDescent="0.2">
      <c r="A427">
        <v>499</v>
      </c>
      <c r="B427" t="s">
        <v>155</v>
      </c>
      <c r="C427" t="s">
        <v>154</v>
      </c>
      <c r="D427" t="s">
        <v>143</v>
      </c>
      <c r="E427" s="27">
        <v>44798</v>
      </c>
      <c r="F427" t="str">
        <f t="shared" si="48"/>
        <v>+375</v>
      </c>
      <c r="G427" t="str">
        <f>_xlfn.XLOOKUP(F427,'коды стран'!$B$2:$B$7,'коды стран'!$A$2:$A$7,"не найдено",FALSE)</f>
        <v>Беларусь</v>
      </c>
      <c r="H427" t="str">
        <f t="shared" si="49"/>
        <v>Якуб</v>
      </c>
      <c r="I427" t="str">
        <f t="shared" si="50"/>
        <v>Филатович</v>
      </c>
      <c r="J427" t="str">
        <f t="shared" si="51"/>
        <v>Молчанов</v>
      </c>
      <c r="K427" t="str">
        <f t="shared" si="52"/>
        <v>ИОФ</v>
      </c>
      <c r="L427" t="str">
        <f t="shared" si="53"/>
        <v>Якуб Филатович Молчанов</v>
      </c>
      <c r="M427" t="str">
        <f t="shared" si="54"/>
        <v>ИОФ</v>
      </c>
      <c r="N427" t="str">
        <f t="shared" si="55"/>
        <v>Якуб Филатович Молчанов</v>
      </c>
    </row>
    <row r="428" spans="1:14" x14ac:dyDescent="0.2">
      <c r="A428">
        <v>347</v>
      </c>
      <c r="B428" t="s">
        <v>153</v>
      </c>
      <c r="C428" t="s">
        <v>969</v>
      </c>
      <c r="D428" t="s">
        <v>143</v>
      </c>
      <c r="E428" s="27">
        <v>44588</v>
      </c>
      <c r="F428" t="str">
        <f t="shared" si="48"/>
        <v>+992</v>
      </c>
      <c r="G428" t="str">
        <f>_xlfn.XLOOKUP(F428,'коды стран'!$B$2:$B$7,'коды стран'!$A$2:$A$7,"не найдено",FALSE)</f>
        <v>Таджикистан</v>
      </c>
      <c r="H428" t="str">
        <f t="shared" si="49"/>
        <v>Кузьма</v>
      </c>
      <c r="I428" t="str">
        <f t="shared" si="50"/>
        <v>Исидорович</v>
      </c>
      <c r="J428" t="str">
        <f t="shared" si="51"/>
        <v>Афанасьев</v>
      </c>
      <c r="K428" t="str">
        <f t="shared" si="52"/>
        <v>ИОФ</v>
      </c>
      <c r="L428" t="str">
        <f t="shared" si="53"/>
        <v>Кузьма Исидорович Афанасьев</v>
      </c>
      <c r="M428" t="str">
        <f t="shared" si="54"/>
        <v>ИОФ</v>
      </c>
      <c r="N428" t="str">
        <f t="shared" si="55"/>
        <v>Кузьма Исидорович Афанасьев</v>
      </c>
    </row>
    <row r="429" spans="1:14" x14ac:dyDescent="0.2">
      <c r="A429">
        <v>469</v>
      </c>
      <c r="B429" t="s">
        <v>152</v>
      </c>
      <c r="C429" t="s">
        <v>151</v>
      </c>
      <c r="D429" t="s">
        <v>143</v>
      </c>
      <c r="E429" s="27">
        <v>44659</v>
      </c>
      <c r="F429" t="str">
        <f t="shared" si="48"/>
        <v>+7</v>
      </c>
      <c r="G429" t="str">
        <f>_xlfn.XLOOKUP(F429,'коды стран'!$B$2:$B$7,'коды стран'!$A$2:$A$7,"не найдено",FALSE)</f>
        <v>Россия</v>
      </c>
      <c r="H429" t="str">
        <f t="shared" si="49"/>
        <v>Лариса</v>
      </c>
      <c r="I429" t="str">
        <f t="shared" si="50"/>
        <v>Романовна</v>
      </c>
      <c r="J429" t="str">
        <f t="shared" si="51"/>
        <v>Крюкова</v>
      </c>
      <c r="K429" t="str">
        <f t="shared" si="52"/>
        <v>ИОФ</v>
      </c>
      <c r="L429" t="str">
        <f t="shared" si="53"/>
        <v>Лариса Романовна Крюкова</v>
      </c>
      <c r="M429" t="str">
        <f t="shared" si="54"/>
        <v>ИОФ</v>
      </c>
      <c r="N429" t="str">
        <f t="shared" si="55"/>
        <v>Лариса Романовна Крюкова</v>
      </c>
    </row>
    <row r="430" spans="1:14" x14ac:dyDescent="0.2">
      <c r="A430">
        <v>93</v>
      </c>
      <c r="B430" t="s">
        <v>150</v>
      </c>
      <c r="C430" t="s">
        <v>970</v>
      </c>
      <c r="D430" t="s">
        <v>140</v>
      </c>
      <c r="E430" s="27">
        <v>44905</v>
      </c>
      <c r="F430" t="str">
        <f t="shared" si="48"/>
        <v>+380</v>
      </c>
      <c r="G430" t="str">
        <f>_xlfn.XLOOKUP(F430,'коды стран'!$B$2:$B$7,'коды стран'!$A$2:$A$7,"не найдено",FALSE)</f>
        <v>Украина</v>
      </c>
      <c r="H430" t="str">
        <f t="shared" si="49"/>
        <v>Олимпий</v>
      </c>
      <c r="I430" t="str">
        <f t="shared" si="50"/>
        <v>Жанович</v>
      </c>
      <c r="J430" t="str">
        <f t="shared" si="51"/>
        <v>Авдеев</v>
      </c>
      <c r="K430" t="str">
        <f t="shared" si="52"/>
        <v>ИОФ</v>
      </c>
      <c r="L430" t="str">
        <f t="shared" si="53"/>
        <v>Олимпий Жанович Авдеев</v>
      </c>
      <c r="M430" t="str">
        <f t="shared" si="54"/>
        <v>ИОФ</v>
      </c>
      <c r="N430" t="str">
        <f t="shared" si="55"/>
        <v>Олимпий Жанович Авдеев</v>
      </c>
    </row>
    <row r="431" spans="1:14" x14ac:dyDescent="0.2">
      <c r="A431">
        <v>200</v>
      </c>
      <c r="B431" t="s">
        <v>149</v>
      </c>
      <c r="C431" t="s">
        <v>971</v>
      </c>
      <c r="D431" t="s">
        <v>143</v>
      </c>
      <c r="E431" s="27">
        <v>44783</v>
      </c>
      <c r="F431" t="str">
        <f t="shared" si="48"/>
        <v>+998</v>
      </c>
      <c r="G431" t="str">
        <f>_xlfn.XLOOKUP(F431,'коды стран'!$B$2:$B$7,'коды стран'!$A$2:$A$7,"не найдено",FALSE)</f>
        <v>Узбекистан</v>
      </c>
      <c r="H431" t="str">
        <f t="shared" si="49"/>
        <v>Анжела</v>
      </c>
      <c r="I431" t="str">
        <f t="shared" si="50"/>
        <v>Аскольдовна</v>
      </c>
      <c r="J431" t="str">
        <f t="shared" si="51"/>
        <v>Воробьева</v>
      </c>
      <c r="K431" t="str">
        <f t="shared" si="52"/>
        <v>ИОФ</v>
      </c>
      <c r="L431" t="str">
        <f t="shared" si="53"/>
        <v>Анжела Аскольдовна Воробьева</v>
      </c>
      <c r="M431" t="str">
        <f t="shared" si="54"/>
        <v>ИОФ</v>
      </c>
      <c r="N431" t="str">
        <f t="shared" si="55"/>
        <v>Анжела Аскольдовна Воробьева</v>
      </c>
    </row>
    <row r="432" spans="1:14" x14ac:dyDescent="0.2">
      <c r="A432">
        <v>95</v>
      </c>
      <c r="B432" t="s">
        <v>148</v>
      </c>
      <c r="C432" t="s">
        <v>972</v>
      </c>
      <c r="D432" t="s">
        <v>140</v>
      </c>
      <c r="E432" s="27">
        <v>44704</v>
      </c>
      <c r="F432" t="str">
        <f t="shared" si="48"/>
        <v>+998</v>
      </c>
      <c r="G432" t="str">
        <f>_xlfn.XLOOKUP(F432,'коды стран'!$B$2:$B$7,'коды стран'!$A$2:$A$7,"не найдено",FALSE)</f>
        <v>Узбекистан</v>
      </c>
      <c r="H432" t="str">
        <f t="shared" si="49"/>
        <v>Жанна</v>
      </c>
      <c r="I432" t="str">
        <f t="shared" si="50"/>
        <v>Кузьминична</v>
      </c>
      <c r="J432" t="str">
        <f t="shared" si="51"/>
        <v>Белоусова</v>
      </c>
      <c r="K432" t="str">
        <f t="shared" si="52"/>
        <v>ИОФ</v>
      </c>
      <c r="L432" t="str">
        <f t="shared" si="53"/>
        <v>Жанна Кузьминична Белоусова</v>
      </c>
      <c r="M432" t="str">
        <f t="shared" si="54"/>
        <v>ИОФ</v>
      </c>
      <c r="N432" t="str">
        <f t="shared" si="55"/>
        <v>Жанна Кузьминична Белоусова</v>
      </c>
    </row>
    <row r="433" spans="1:14" x14ac:dyDescent="0.2">
      <c r="A433">
        <v>20</v>
      </c>
      <c r="B433" t="s">
        <v>147</v>
      </c>
      <c r="C433" t="s">
        <v>146</v>
      </c>
      <c r="D433" t="s">
        <v>140</v>
      </c>
      <c r="E433" s="27">
        <v>44691</v>
      </c>
      <c r="F433" t="str">
        <f t="shared" si="48"/>
        <v>+998</v>
      </c>
      <c r="G433" t="str">
        <f>_xlfn.XLOOKUP(F433,'коды стран'!$B$2:$B$7,'коды стран'!$A$2:$A$7,"не найдено",FALSE)</f>
        <v>Узбекистан</v>
      </c>
      <c r="H433" t="str">
        <f t="shared" si="49"/>
        <v>Амвросий</v>
      </c>
      <c r="I433" t="str">
        <f t="shared" si="50"/>
        <v>Игнатович</v>
      </c>
      <c r="J433" t="str">
        <f t="shared" si="51"/>
        <v>Юдин</v>
      </c>
      <c r="K433" t="str">
        <f t="shared" si="52"/>
        <v>ИОФ</v>
      </c>
      <c r="L433" t="str">
        <f t="shared" si="53"/>
        <v>Амвросий Игнатович Юдин</v>
      </c>
      <c r="M433" t="str">
        <f t="shared" si="54"/>
        <v>ИОФ</v>
      </c>
      <c r="N433" t="str">
        <f t="shared" si="55"/>
        <v>Амвросий Игнатович Юдин</v>
      </c>
    </row>
    <row r="434" spans="1:14" x14ac:dyDescent="0.2">
      <c r="A434">
        <v>94</v>
      </c>
      <c r="B434" t="s">
        <v>145</v>
      </c>
      <c r="C434" t="s">
        <v>144</v>
      </c>
      <c r="D434" t="s">
        <v>143</v>
      </c>
      <c r="E434" s="27">
        <v>44723</v>
      </c>
      <c r="F434" t="str">
        <f t="shared" si="48"/>
        <v>+380</v>
      </c>
      <c r="G434" t="str">
        <f>_xlfn.XLOOKUP(F434,'коды стран'!$B$2:$B$7,'коды стран'!$A$2:$A$7,"не найдено",FALSE)</f>
        <v>Украина</v>
      </c>
      <c r="H434" t="str">
        <f t="shared" si="49"/>
        <v>Евдокия</v>
      </c>
      <c r="I434" t="str">
        <f t="shared" si="50"/>
        <v>Эдуардовна</v>
      </c>
      <c r="J434" t="str">
        <f t="shared" si="51"/>
        <v>Соловьева</v>
      </c>
      <c r="K434" t="str">
        <f t="shared" si="52"/>
        <v>ИОФ</v>
      </c>
      <c r="L434" t="str">
        <f t="shared" si="53"/>
        <v>Евдокия Эдуардовна Соловьева</v>
      </c>
      <c r="M434" t="str">
        <f t="shared" si="54"/>
        <v>ИОФ</v>
      </c>
      <c r="N434" t="str">
        <f t="shared" si="55"/>
        <v>Евдокия Эдуардовна Соловьева</v>
      </c>
    </row>
    <row r="435" spans="1:14" x14ac:dyDescent="0.2">
      <c r="A435">
        <v>427</v>
      </c>
      <c r="B435" t="s">
        <v>142</v>
      </c>
      <c r="C435" t="s">
        <v>141</v>
      </c>
      <c r="D435" t="s">
        <v>140</v>
      </c>
      <c r="E435" s="27">
        <v>44834</v>
      </c>
      <c r="F435" t="str">
        <f t="shared" si="48"/>
        <v>+7</v>
      </c>
      <c r="G435" t="str">
        <f>_xlfn.XLOOKUP(F435,'коды стран'!$B$2:$B$7,'коды стран'!$A$2:$A$7,"не найдено",FALSE)</f>
        <v>Россия</v>
      </c>
      <c r="H435" t="str">
        <f t="shared" si="49"/>
        <v>Лидия</v>
      </c>
      <c r="I435" t="str">
        <f t="shared" si="50"/>
        <v>Андреевна</v>
      </c>
      <c r="J435" t="str">
        <f t="shared" si="51"/>
        <v>Крюкова</v>
      </c>
      <c r="K435" t="str">
        <f t="shared" si="52"/>
        <v>ИОФ</v>
      </c>
      <c r="L435" t="str">
        <f t="shared" si="53"/>
        <v>Лидия Андреевна Крюкова</v>
      </c>
      <c r="M435" t="str">
        <f t="shared" si="54"/>
        <v>ИОФ</v>
      </c>
      <c r="N435" t="str">
        <f t="shared" si="55"/>
        <v>Лидия Андреевна Крюкова</v>
      </c>
    </row>
  </sheetData>
  <phoneticPr fontId="12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EB49-02E6-2448-81DB-FC5F6DC7D67D}">
  <dimension ref="A1:B7"/>
  <sheetViews>
    <sheetView workbookViewId="0"/>
  </sheetViews>
  <sheetFormatPr baseColWidth="10" defaultColWidth="8.83203125" defaultRowHeight="15" x14ac:dyDescent="0.2"/>
  <cols>
    <col min="2" max="2" width="6.6640625" customWidth="1"/>
  </cols>
  <sheetData>
    <row r="1" spans="1:2" x14ac:dyDescent="0.2">
      <c r="A1" s="1" t="s">
        <v>139</v>
      </c>
      <c r="B1" s="1" t="s">
        <v>138</v>
      </c>
    </row>
    <row r="2" spans="1:2" x14ac:dyDescent="0.2">
      <c r="A2" t="s">
        <v>137</v>
      </c>
      <c r="B2" t="s">
        <v>135</v>
      </c>
    </row>
    <row r="3" spans="1:2" x14ac:dyDescent="0.2">
      <c r="A3" t="s">
        <v>136</v>
      </c>
      <c r="B3" t="s">
        <v>135</v>
      </c>
    </row>
    <row r="4" spans="1:2" x14ac:dyDescent="0.2">
      <c r="A4" t="s">
        <v>134</v>
      </c>
      <c r="B4" t="s">
        <v>133</v>
      </c>
    </row>
    <row r="5" spans="1:2" x14ac:dyDescent="0.2">
      <c r="A5" t="s">
        <v>132</v>
      </c>
      <c r="B5" t="s">
        <v>131</v>
      </c>
    </row>
    <row r="6" spans="1:2" x14ac:dyDescent="0.2">
      <c r="A6" t="s">
        <v>130</v>
      </c>
      <c r="B6" t="s">
        <v>129</v>
      </c>
    </row>
    <row r="7" spans="1:2" x14ac:dyDescent="0.2">
      <c r="A7" t="s">
        <v>128</v>
      </c>
      <c r="B7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DA12-445F-EC48-B6A9-1444018941C6}">
  <dimension ref="B2:AD128"/>
  <sheetViews>
    <sheetView showGridLines="0" tabSelected="1" topLeftCell="A98" zoomScale="80" zoomScaleNormal="80" workbookViewId="0">
      <selection activeCell="AA44" sqref="AA44"/>
    </sheetView>
  </sheetViews>
  <sheetFormatPr baseColWidth="10" defaultRowHeight="15" x14ac:dyDescent="0.2"/>
  <cols>
    <col min="1" max="3" width="10.83203125" style="39"/>
    <col min="4" max="4" width="10.83203125" style="39" customWidth="1"/>
    <col min="5" max="16384" width="10.83203125" style="39"/>
  </cols>
  <sheetData>
    <row r="2" spans="2:26" ht="27" customHeight="1" x14ac:dyDescent="0.3">
      <c r="B2" s="42" t="s">
        <v>804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55" spans="2:27" ht="26" x14ac:dyDescent="0.3">
      <c r="B55" s="43" t="s">
        <v>808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81" spans="2:30" ht="26" x14ac:dyDescent="0.3">
      <c r="B81" s="43" t="s">
        <v>806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</row>
    <row r="98" spans="2:30" ht="26" x14ac:dyDescent="0.3">
      <c r="B98" s="43" t="s">
        <v>807</v>
      </c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</row>
    <row r="116" spans="2:10" ht="16" x14ac:dyDescent="0.2">
      <c r="B116" s="46" t="s">
        <v>828</v>
      </c>
      <c r="C116" s="45"/>
      <c r="D116" s="45"/>
      <c r="E116" s="45"/>
      <c r="F116" s="45"/>
      <c r="G116" s="45"/>
      <c r="H116" s="45"/>
      <c r="I116" s="45"/>
      <c r="J116" s="45"/>
    </row>
    <row r="117" spans="2:10" ht="16" x14ac:dyDescent="0.2">
      <c r="B117" s="47" t="s">
        <v>1331</v>
      </c>
      <c r="C117" s="45"/>
      <c r="D117" s="45"/>
      <c r="E117" s="45"/>
      <c r="F117" s="45"/>
      <c r="G117" s="45"/>
      <c r="H117" s="45"/>
      <c r="I117" s="45"/>
      <c r="J117" s="45"/>
    </row>
    <row r="118" spans="2:10" ht="16" x14ac:dyDescent="0.2">
      <c r="B118" s="47" t="s">
        <v>1332</v>
      </c>
      <c r="C118" s="45"/>
      <c r="D118" s="45"/>
      <c r="E118" s="45"/>
      <c r="F118" s="45"/>
      <c r="G118" s="45"/>
      <c r="H118" s="45"/>
      <c r="I118" s="45"/>
      <c r="J118" s="45"/>
    </row>
    <row r="119" spans="2:10" ht="16" x14ac:dyDescent="0.2">
      <c r="B119" s="47" t="s">
        <v>1333</v>
      </c>
      <c r="C119" s="45"/>
      <c r="D119" s="45"/>
      <c r="E119" s="45"/>
      <c r="F119" s="45"/>
      <c r="G119" s="45"/>
      <c r="H119" s="45"/>
      <c r="I119" s="45"/>
      <c r="J119" s="45"/>
    </row>
    <row r="120" spans="2:10" ht="16" x14ac:dyDescent="0.2">
      <c r="B120" s="47" t="s">
        <v>1334</v>
      </c>
      <c r="C120" s="45"/>
      <c r="D120" s="45"/>
      <c r="E120" s="45"/>
      <c r="F120" s="45"/>
      <c r="G120" s="45"/>
      <c r="H120" s="45"/>
      <c r="I120" s="45"/>
      <c r="J120" s="45"/>
    </row>
    <row r="121" spans="2:10" ht="16" x14ac:dyDescent="0.2">
      <c r="B121" s="47" t="s">
        <v>1335</v>
      </c>
      <c r="C121" s="45"/>
      <c r="D121" s="45"/>
      <c r="E121" s="45"/>
      <c r="F121" s="45"/>
      <c r="G121" s="45"/>
      <c r="H121" s="45"/>
      <c r="I121" s="45"/>
      <c r="J121" s="45"/>
    </row>
    <row r="122" spans="2:10" ht="16" x14ac:dyDescent="0.2">
      <c r="B122" s="47" t="s">
        <v>1336</v>
      </c>
      <c r="C122" s="45"/>
      <c r="D122" s="45"/>
      <c r="E122" s="45"/>
      <c r="F122" s="45"/>
      <c r="G122" s="45"/>
      <c r="H122" s="45"/>
      <c r="I122" s="45"/>
      <c r="J122" s="45"/>
    </row>
    <row r="123" spans="2:10" ht="16" x14ac:dyDescent="0.2">
      <c r="B123" s="47" t="s">
        <v>1337</v>
      </c>
      <c r="C123" s="45"/>
      <c r="D123" s="45"/>
      <c r="E123" s="45"/>
      <c r="F123" s="45"/>
      <c r="G123" s="45"/>
      <c r="H123" s="45"/>
      <c r="I123" s="45"/>
      <c r="J123" s="45"/>
    </row>
    <row r="124" spans="2:10" ht="16" x14ac:dyDescent="0.2">
      <c r="B124" s="47" t="s">
        <v>1338</v>
      </c>
      <c r="C124" s="45"/>
      <c r="D124" s="45"/>
      <c r="E124" s="45"/>
      <c r="F124" s="45"/>
      <c r="G124" s="45"/>
      <c r="H124" s="45"/>
      <c r="I124" s="45"/>
      <c r="J124" s="45"/>
    </row>
    <row r="125" spans="2:10" ht="16" x14ac:dyDescent="0.2">
      <c r="B125" s="47" t="s">
        <v>1339</v>
      </c>
      <c r="C125" s="45"/>
      <c r="D125" s="45"/>
      <c r="E125" s="45"/>
      <c r="F125" s="45"/>
      <c r="G125" s="45"/>
      <c r="H125" s="45"/>
      <c r="I125" s="45"/>
      <c r="J125" s="45"/>
    </row>
    <row r="126" spans="2:10" ht="16" x14ac:dyDescent="0.2">
      <c r="B126" s="47" t="s">
        <v>1340</v>
      </c>
      <c r="C126" s="45"/>
      <c r="D126" s="45"/>
      <c r="E126" s="45"/>
      <c r="F126" s="45"/>
      <c r="G126" s="45"/>
      <c r="H126" s="45"/>
      <c r="I126" s="45"/>
      <c r="J126" s="45"/>
    </row>
    <row r="127" spans="2:10" ht="16" x14ac:dyDescent="0.2">
      <c r="B127" s="47" t="s">
        <v>1341</v>
      </c>
      <c r="C127" s="45"/>
      <c r="D127" s="45"/>
      <c r="E127" s="45"/>
      <c r="F127" s="45"/>
      <c r="G127" s="45"/>
      <c r="H127" s="45"/>
      <c r="I127" s="45"/>
      <c r="J127" s="45"/>
    </row>
    <row r="128" spans="2:10" ht="16" x14ac:dyDescent="0.2">
      <c r="B128" s="47" t="s">
        <v>1342</v>
      </c>
      <c r="C128" s="45"/>
      <c r="D128" s="45"/>
      <c r="E128" s="45"/>
      <c r="F128" s="45"/>
      <c r="G128" s="45"/>
      <c r="H128" s="45"/>
      <c r="I128" s="45"/>
      <c r="J128" s="45"/>
    </row>
  </sheetData>
  <mergeCells count="4">
    <mergeCell ref="B2:Z2"/>
    <mergeCell ref="B55:AA55"/>
    <mergeCell ref="B81:AD81"/>
    <mergeCell ref="B98:AD98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E259-F1F5-0641-8B14-031025D6107D}">
  <dimension ref="A3:B24"/>
  <sheetViews>
    <sheetView workbookViewId="0">
      <selection activeCell="J30" sqref="J30"/>
    </sheetView>
  </sheetViews>
  <sheetFormatPr baseColWidth="10" defaultRowHeight="15" x14ac:dyDescent="0.2"/>
  <cols>
    <col min="1" max="1" width="20.1640625" bestFit="1" customWidth="1"/>
    <col min="2" max="2" width="9.6640625" bestFit="1" customWidth="1"/>
  </cols>
  <sheetData>
    <row r="3" spans="1:2" x14ac:dyDescent="0.2">
      <c r="A3" s="16" t="s">
        <v>854</v>
      </c>
      <c r="B3" t="s">
        <v>855</v>
      </c>
    </row>
    <row r="4" spans="1:2" x14ac:dyDescent="0.2">
      <c r="A4" s="17" t="s">
        <v>22</v>
      </c>
      <c r="B4" s="33">
        <v>52844</v>
      </c>
    </row>
    <row r="5" spans="1:2" x14ac:dyDescent="0.2">
      <c r="A5" s="17" t="s">
        <v>17</v>
      </c>
      <c r="B5" s="33">
        <v>51789</v>
      </c>
    </row>
    <row r="6" spans="1:2" x14ac:dyDescent="0.2">
      <c r="A6" s="17" t="s">
        <v>15</v>
      </c>
      <c r="B6" s="33">
        <v>49580</v>
      </c>
    </row>
    <row r="7" spans="1:2" x14ac:dyDescent="0.2">
      <c r="A7" s="17" t="s">
        <v>12</v>
      </c>
      <c r="B7" s="33">
        <v>48746</v>
      </c>
    </row>
    <row r="8" spans="1:2" x14ac:dyDescent="0.2">
      <c r="A8" s="17" t="s">
        <v>11</v>
      </c>
      <c r="B8" s="33">
        <v>47028</v>
      </c>
    </row>
    <row r="9" spans="1:2" x14ac:dyDescent="0.2">
      <c r="A9" s="17" t="s">
        <v>10</v>
      </c>
      <c r="B9" s="33">
        <v>43098</v>
      </c>
    </row>
    <row r="10" spans="1:2" x14ac:dyDescent="0.2">
      <c r="A10" s="17" t="s">
        <v>23</v>
      </c>
      <c r="B10" s="33">
        <v>42837</v>
      </c>
    </row>
    <row r="11" spans="1:2" x14ac:dyDescent="0.2">
      <c r="A11" s="17" t="s">
        <v>25</v>
      </c>
      <c r="B11" s="33">
        <v>41106</v>
      </c>
    </row>
    <row r="12" spans="1:2" x14ac:dyDescent="0.2">
      <c r="A12" s="17" t="s">
        <v>8</v>
      </c>
      <c r="B12" s="33">
        <v>41010</v>
      </c>
    </row>
    <row r="13" spans="1:2" x14ac:dyDescent="0.2">
      <c r="A13" s="17" t="s">
        <v>14</v>
      </c>
      <c r="B13" s="33">
        <v>40029</v>
      </c>
    </row>
    <row r="14" spans="1:2" x14ac:dyDescent="0.2">
      <c r="A14" s="17" t="s">
        <v>19</v>
      </c>
      <c r="B14" s="33">
        <v>39168</v>
      </c>
    </row>
    <row r="15" spans="1:2" x14ac:dyDescent="0.2">
      <c r="A15" s="17" t="s">
        <v>18</v>
      </c>
      <c r="B15" s="33">
        <v>38312</v>
      </c>
    </row>
    <row r="16" spans="1:2" x14ac:dyDescent="0.2">
      <c r="A16" s="17" t="s">
        <v>24</v>
      </c>
      <c r="B16" s="33">
        <v>37636</v>
      </c>
    </row>
    <row r="17" spans="1:2" x14ac:dyDescent="0.2">
      <c r="A17" s="17" t="s">
        <v>27</v>
      </c>
      <c r="B17" s="33">
        <v>36448</v>
      </c>
    </row>
    <row r="18" spans="1:2" x14ac:dyDescent="0.2">
      <c r="A18" s="17" t="s">
        <v>16</v>
      </c>
      <c r="B18" s="33">
        <v>36436</v>
      </c>
    </row>
    <row r="19" spans="1:2" x14ac:dyDescent="0.2">
      <c r="A19" s="17" t="s">
        <v>13</v>
      </c>
      <c r="B19" s="33">
        <v>35012</v>
      </c>
    </row>
    <row r="20" spans="1:2" x14ac:dyDescent="0.2">
      <c r="A20" s="17" t="s">
        <v>9</v>
      </c>
      <c r="B20" s="33">
        <v>32463</v>
      </c>
    </row>
    <row r="21" spans="1:2" x14ac:dyDescent="0.2">
      <c r="A21" s="17" t="s">
        <v>26</v>
      </c>
      <c r="B21" s="33">
        <v>31954</v>
      </c>
    </row>
    <row r="22" spans="1:2" x14ac:dyDescent="0.2">
      <c r="A22" s="17" t="s">
        <v>21</v>
      </c>
      <c r="B22" s="33">
        <v>27662</v>
      </c>
    </row>
    <row r="23" spans="1:2" x14ac:dyDescent="0.2">
      <c r="A23" s="17" t="s">
        <v>20</v>
      </c>
      <c r="B23" s="33">
        <v>27275</v>
      </c>
    </row>
    <row r="24" spans="1:2" x14ac:dyDescent="0.2">
      <c r="A24" s="17" t="s">
        <v>835</v>
      </c>
      <c r="B24" s="23">
        <v>800433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5FB6C-AF4B-0442-927D-349FBBF4DE5E}">
  <dimension ref="A3:B9"/>
  <sheetViews>
    <sheetView workbookViewId="0">
      <selection activeCell="G32" sqref="G32"/>
    </sheetView>
  </sheetViews>
  <sheetFormatPr baseColWidth="10" defaultRowHeight="15" x14ac:dyDescent="0.2"/>
  <cols>
    <col min="1" max="1" width="11.33203125" bestFit="1" customWidth="1"/>
    <col min="2" max="2" width="12" bestFit="1" customWidth="1"/>
  </cols>
  <sheetData>
    <row r="3" spans="1:2" x14ac:dyDescent="0.2">
      <c r="A3" s="16" t="s">
        <v>869</v>
      </c>
      <c r="B3" t="s">
        <v>855</v>
      </c>
    </row>
    <row r="4" spans="1:2" x14ac:dyDescent="0.2">
      <c r="A4" s="17" t="s">
        <v>137</v>
      </c>
      <c r="B4" s="33">
        <v>251330</v>
      </c>
    </row>
    <row r="5" spans="1:2" x14ac:dyDescent="0.2">
      <c r="A5" s="17" t="s">
        <v>132</v>
      </c>
      <c r="B5" s="33">
        <v>163294</v>
      </c>
    </row>
    <row r="6" spans="1:2" x14ac:dyDescent="0.2">
      <c r="A6" s="17" t="s">
        <v>128</v>
      </c>
      <c r="B6" s="33">
        <v>147543</v>
      </c>
    </row>
    <row r="7" spans="1:2" x14ac:dyDescent="0.2">
      <c r="A7" s="17" t="s">
        <v>130</v>
      </c>
      <c r="B7" s="33">
        <v>139473</v>
      </c>
    </row>
    <row r="8" spans="1:2" x14ac:dyDescent="0.2">
      <c r="A8" s="17" t="s">
        <v>134</v>
      </c>
      <c r="B8" s="33">
        <v>98793</v>
      </c>
    </row>
    <row r="9" spans="1:2" x14ac:dyDescent="0.2">
      <c r="A9" s="17" t="s">
        <v>835</v>
      </c>
      <c r="B9">
        <v>800433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26A7-9B2A-B745-BD57-9392C476C516}">
  <dimension ref="A3:B47"/>
  <sheetViews>
    <sheetView workbookViewId="0">
      <selection activeCell="I43" sqref="I43"/>
    </sheetView>
  </sheetViews>
  <sheetFormatPr baseColWidth="10" defaultRowHeight="15" x14ac:dyDescent="0.2"/>
  <cols>
    <col min="1" max="1" width="17.6640625" bestFit="1" customWidth="1"/>
    <col min="2" max="2" width="26.33203125" bestFit="1" customWidth="1"/>
  </cols>
  <sheetData>
    <row r="3" spans="1:2" x14ac:dyDescent="0.2">
      <c r="A3" s="16" t="s">
        <v>873</v>
      </c>
      <c r="B3" t="s">
        <v>855</v>
      </c>
    </row>
    <row r="4" spans="1:2" x14ac:dyDescent="0.2">
      <c r="A4" s="17" t="s">
        <v>40</v>
      </c>
      <c r="B4" s="33">
        <v>66945</v>
      </c>
    </row>
    <row r="5" spans="1:2" x14ac:dyDescent="0.2">
      <c r="A5" s="17" t="s">
        <v>48</v>
      </c>
      <c r="B5" s="33">
        <v>48797</v>
      </c>
    </row>
    <row r="6" spans="1:2" x14ac:dyDescent="0.2">
      <c r="A6" s="17" t="s">
        <v>108</v>
      </c>
      <c r="B6" s="33">
        <v>47223</v>
      </c>
    </row>
    <row r="7" spans="1:2" x14ac:dyDescent="0.2">
      <c r="A7" s="17" t="s">
        <v>33</v>
      </c>
      <c r="B7" s="33">
        <v>45862</v>
      </c>
    </row>
    <row r="8" spans="1:2" x14ac:dyDescent="0.2">
      <c r="A8" s="17" t="s">
        <v>72</v>
      </c>
      <c r="B8" s="33">
        <v>44539</v>
      </c>
    </row>
    <row r="9" spans="1:2" x14ac:dyDescent="0.2">
      <c r="A9" s="17" t="s">
        <v>76</v>
      </c>
      <c r="B9" s="33">
        <v>44468</v>
      </c>
    </row>
    <row r="10" spans="1:2" x14ac:dyDescent="0.2">
      <c r="A10" s="17" t="s">
        <v>50</v>
      </c>
      <c r="B10" s="33">
        <v>44265</v>
      </c>
    </row>
    <row r="11" spans="1:2" x14ac:dyDescent="0.2">
      <c r="A11" s="17" t="s">
        <v>29</v>
      </c>
      <c r="B11" s="33">
        <v>44151</v>
      </c>
    </row>
    <row r="12" spans="1:2" x14ac:dyDescent="0.2">
      <c r="A12" s="17" t="s">
        <v>60</v>
      </c>
      <c r="B12" s="33">
        <v>43626</v>
      </c>
    </row>
    <row r="13" spans="1:2" x14ac:dyDescent="0.2">
      <c r="A13" s="17" t="s">
        <v>37</v>
      </c>
      <c r="B13" s="33">
        <v>42352</v>
      </c>
    </row>
    <row r="14" spans="1:2" x14ac:dyDescent="0.2">
      <c r="A14" s="17" t="s">
        <v>44</v>
      </c>
      <c r="B14" s="33">
        <v>42165</v>
      </c>
    </row>
    <row r="15" spans="1:2" x14ac:dyDescent="0.2">
      <c r="A15" s="17" t="s">
        <v>46</v>
      </c>
      <c r="B15" s="33">
        <v>41745</v>
      </c>
    </row>
    <row r="16" spans="1:2" x14ac:dyDescent="0.2">
      <c r="A16" s="17" t="s">
        <v>69</v>
      </c>
      <c r="B16" s="33">
        <v>39632</v>
      </c>
    </row>
    <row r="17" spans="1:2" x14ac:dyDescent="0.2">
      <c r="A17" s="17" t="s">
        <v>35</v>
      </c>
      <c r="B17" s="33">
        <v>33802</v>
      </c>
    </row>
    <row r="18" spans="1:2" x14ac:dyDescent="0.2">
      <c r="A18" s="17" t="s">
        <v>55</v>
      </c>
      <c r="B18" s="33">
        <v>32430</v>
      </c>
    </row>
    <row r="19" spans="1:2" x14ac:dyDescent="0.2">
      <c r="A19" s="17" t="s">
        <v>31</v>
      </c>
      <c r="B19" s="33">
        <v>31147</v>
      </c>
    </row>
    <row r="20" spans="1:2" x14ac:dyDescent="0.2">
      <c r="A20" s="17" t="s">
        <v>53</v>
      </c>
      <c r="B20" s="33">
        <v>30543</v>
      </c>
    </row>
    <row r="21" spans="1:2" x14ac:dyDescent="0.2">
      <c r="A21" s="17" t="s">
        <v>42</v>
      </c>
      <c r="B21" s="33">
        <v>28053</v>
      </c>
    </row>
    <row r="22" spans="1:2" x14ac:dyDescent="0.2">
      <c r="A22" s="17" t="s">
        <v>90</v>
      </c>
      <c r="B22" s="33">
        <v>27375</v>
      </c>
    </row>
    <row r="23" spans="1:2" x14ac:dyDescent="0.2">
      <c r="A23" s="17" t="s">
        <v>57</v>
      </c>
      <c r="B23" s="33">
        <v>21313</v>
      </c>
    </row>
    <row r="24" spans="1:2" x14ac:dyDescent="0.2">
      <c r="A24" s="17" t="s">
        <v>835</v>
      </c>
      <c r="B24" s="33">
        <v>800433</v>
      </c>
    </row>
    <row r="26" spans="1:2" x14ac:dyDescent="0.2">
      <c r="A26" s="16" t="s">
        <v>873</v>
      </c>
      <c r="B26" t="s">
        <v>875</v>
      </c>
    </row>
    <row r="27" spans="1:2" x14ac:dyDescent="0.2">
      <c r="A27" s="17" t="s">
        <v>40</v>
      </c>
      <c r="B27" s="30">
        <v>86</v>
      </c>
    </row>
    <row r="28" spans="1:2" x14ac:dyDescent="0.2">
      <c r="A28" s="17" t="s">
        <v>50</v>
      </c>
      <c r="B28" s="30">
        <v>63</v>
      </c>
    </row>
    <row r="29" spans="1:2" x14ac:dyDescent="0.2">
      <c r="A29" s="17" t="s">
        <v>48</v>
      </c>
      <c r="B29" s="30">
        <v>62</v>
      </c>
    </row>
    <row r="30" spans="1:2" x14ac:dyDescent="0.2">
      <c r="A30" s="17" t="s">
        <v>29</v>
      </c>
      <c r="B30" s="30">
        <v>59</v>
      </c>
    </row>
    <row r="31" spans="1:2" x14ac:dyDescent="0.2">
      <c r="A31" s="17" t="s">
        <v>46</v>
      </c>
      <c r="B31" s="30">
        <v>59</v>
      </c>
    </row>
    <row r="32" spans="1:2" x14ac:dyDescent="0.2">
      <c r="A32" s="17" t="s">
        <v>33</v>
      </c>
      <c r="B32" s="30">
        <v>58</v>
      </c>
    </row>
    <row r="33" spans="1:2" x14ac:dyDescent="0.2">
      <c r="A33" s="17" t="s">
        <v>108</v>
      </c>
      <c r="B33" s="30">
        <v>55</v>
      </c>
    </row>
    <row r="34" spans="1:2" x14ac:dyDescent="0.2">
      <c r="A34" s="17" t="s">
        <v>60</v>
      </c>
      <c r="B34" s="30">
        <v>55</v>
      </c>
    </row>
    <row r="35" spans="1:2" x14ac:dyDescent="0.2">
      <c r="A35" s="17" t="s">
        <v>76</v>
      </c>
      <c r="B35" s="30">
        <v>53</v>
      </c>
    </row>
    <row r="36" spans="1:2" x14ac:dyDescent="0.2">
      <c r="A36" s="17" t="s">
        <v>72</v>
      </c>
      <c r="B36" s="30">
        <v>51</v>
      </c>
    </row>
    <row r="37" spans="1:2" x14ac:dyDescent="0.2">
      <c r="A37" s="17" t="s">
        <v>69</v>
      </c>
      <c r="B37" s="30">
        <v>47</v>
      </c>
    </row>
    <row r="38" spans="1:2" x14ac:dyDescent="0.2">
      <c r="A38" s="17" t="s">
        <v>37</v>
      </c>
      <c r="B38" s="30">
        <v>44</v>
      </c>
    </row>
    <row r="39" spans="1:2" x14ac:dyDescent="0.2">
      <c r="A39" s="17" t="s">
        <v>42</v>
      </c>
      <c r="B39" s="30">
        <v>43</v>
      </c>
    </row>
    <row r="40" spans="1:2" x14ac:dyDescent="0.2">
      <c r="A40" s="17" t="s">
        <v>35</v>
      </c>
      <c r="B40" s="30">
        <v>43</v>
      </c>
    </row>
    <row r="41" spans="1:2" x14ac:dyDescent="0.2">
      <c r="A41" s="17" t="s">
        <v>44</v>
      </c>
      <c r="B41" s="30">
        <v>42</v>
      </c>
    </row>
    <row r="42" spans="1:2" x14ac:dyDescent="0.2">
      <c r="A42" s="17" t="s">
        <v>53</v>
      </c>
      <c r="B42" s="30">
        <v>42</v>
      </c>
    </row>
    <row r="43" spans="1:2" x14ac:dyDescent="0.2">
      <c r="A43" s="17" t="s">
        <v>31</v>
      </c>
      <c r="B43" s="30">
        <v>41</v>
      </c>
    </row>
    <row r="44" spans="1:2" x14ac:dyDescent="0.2">
      <c r="A44" s="17" t="s">
        <v>55</v>
      </c>
      <c r="B44" s="30">
        <v>39</v>
      </c>
    </row>
    <row r="45" spans="1:2" x14ac:dyDescent="0.2">
      <c r="A45" s="17" t="s">
        <v>90</v>
      </c>
      <c r="B45" s="30">
        <v>32</v>
      </c>
    </row>
    <row r="46" spans="1:2" x14ac:dyDescent="0.2">
      <c r="A46" s="17" t="s">
        <v>57</v>
      </c>
      <c r="B46" s="30">
        <v>26</v>
      </c>
    </row>
    <row r="47" spans="1:2" x14ac:dyDescent="0.2">
      <c r="A47" s="17" t="s">
        <v>835</v>
      </c>
      <c r="B47" s="30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CDC0-B474-AD42-83B5-0044A0582664}">
  <dimension ref="A1:B8"/>
  <sheetViews>
    <sheetView workbookViewId="0">
      <selection activeCell="B4" sqref="B4:B82"/>
    </sheetView>
  </sheetViews>
  <sheetFormatPr baseColWidth="10" defaultRowHeight="15" x14ac:dyDescent="0.2"/>
  <cols>
    <col min="1" max="1" width="16" bestFit="1" customWidth="1"/>
    <col min="2" max="2" width="31.83203125" bestFit="1" customWidth="1"/>
  </cols>
  <sheetData>
    <row r="1" spans="1:2" x14ac:dyDescent="0.2">
      <c r="A1" s="16" t="s">
        <v>850</v>
      </c>
      <c r="B1" t="s">
        <v>48</v>
      </c>
    </row>
    <row r="3" spans="1:2" x14ac:dyDescent="0.2">
      <c r="A3" s="16" t="s">
        <v>834</v>
      </c>
      <c r="B3" t="s">
        <v>879</v>
      </c>
    </row>
    <row r="4" spans="1:2" x14ac:dyDescent="0.2">
      <c r="A4" s="17" t="s">
        <v>64</v>
      </c>
      <c r="B4" s="30">
        <v>250.25925925925927</v>
      </c>
    </row>
    <row r="5" spans="1:2" x14ac:dyDescent="0.2">
      <c r="A5" s="17" t="s">
        <v>47</v>
      </c>
      <c r="B5" s="30">
        <v>268</v>
      </c>
    </row>
    <row r="6" spans="1:2" x14ac:dyDescent="0.2">
      <c r="A6" s="17" t="s">
        <v>83</v>
      </c>
      <c r="B6" s="30">
        <v>273.625</v>
      </c>
    </row>
    <row r="7" spans="1:2" x14ac:dyDescent="0.2">
      <c r="A7" s="17" t="s">
        <v>80</v>
      </c>
      <c r="B7" s="30">
        <v>288.23809523809524</v>
      </c>
    </row>
    <row r="8" spans="1:2" x14ac:dyDescent="0.2">
      <c r="A8" s="17" t="s">
        <v>835</v>
      </c>
      <c r="B8" s="30">
        <v>267.85483870967744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6AFF-DB84-8944-B72A-578F163C48A3}">
  <dimension ref="A3:B8"/>
  <sheetViews>
    <sheetView workbookViewId="0">
      <selection activeCell="A4" sqref="A4"/>
    </sheetView>
  </sheetViews>
  <sheetFormatPr baseColWidth="10" defaultRowHeight="15" x14ac:dyDescent="0.2"/>
  <cols>
    <col min="1" max="1" width="16" bestFit="1" customWidth="1"/>
    <col min="2" max="2" width="23.5" bestFit="1" customWidth="1"/>
  </cols>
  <sheetData>
    <row r="3" spans="1:2" x14ac:dyDescent="0.2">
      <c r="A3" s="16" t="s">
        <v>834</v>
      </c>
      <c r="B3" t="s">
        <v>838</v>
      </c>
    </row>
    <row r="4" spans="1:2" x14ac:dyDescent="0.2">
      <c r="A4" s="17" t="s">
        <v>64</v>
      </c>
      <c r="B4">
        <v>20462</v>
      </c>
    </row>
    <row r="5" spans="1:2" x14ac:dyDescent="0.2">
      <c r="A5" s="17" t="s">
        <v>80</v>
      </c>
      <c r="B5">
        <v>16874</v>
      </c>
    </row>
    <row r="6" spans="1:2" x14ac:dyDescent="0.2">
      <c r="A6" s="17" t="s">
        <v>83</v>
      </c>
      <c r="B6">
        <v>6162</v>
      </c>
    </row>
    <row r="7" spans="1:2" x14ac:dyDescent="0.2">
      <c r="A7" s="17" t="s">
        <v>47</v>
      </c>
      <c r="B7">
        <v>5299</v>
      </c>
    </row>
    <row r="8" spans="1:2" x14ac:dyDescent="0.2">
      <c r="A8" s="17" t="s">
        <v>835</v>
      </c>
      <c r="B8">
        <v>48797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874F-1102-4944-A0D4-3BF98896E416}">
  <dimension ref="A1:B23"/>
  <sheetViews>
    <sheetView workbookViewId="0">
      <selection activeCell="J27" sqref="J27"/>
    </sheetView>
  </sheetViews>
  <sheetFormatPr baseColWidth="10" defaultRowHeight="15" x14ac:dyDescent="0.2"/>
  <cols>
    <col min="1" max="1" width="16" bestFit="1" customWidth="1"/>
    <col min="2" max="2" width="23.5" bestFit="1" customWidth="1"/>
  </cols>
  <sheetData>
    <row r="1" spans="1:2" x14ac:dyDescent="0.2">
      <c r="A1" s="16" t="s">
        <v>6</v>
      </c>
      <c r="B1" t="s">
        <v>1330</v>
      </c>
    </row>
    <row r="3" spans="1:2" x14ac:dyDescent="0.2">
      <c r="A3" s="16" t="s">
        <v>834</v>
      </c>
      <c r="B3" t="s">
        <v>838</v>
      </c>
    </row>
    <row r="4" spans="1:2" x14ac:dyDescent="0.2">
      <c r="A4" s="17" t="s">
        <v>836</v>
      </c>
      <c r="B4" s="48">
        <v>558737</v>
      </c>
    </row>
    <row r="5" spans="1:2" x14ac:dyDescent="0.2">
      <c r="A5" s="18" t="s">
        <v>839</v>
      </c>
      <c r="B5" s="48">
        <v>45507</v>
      </c>
    </row>
    <row r="6" spans="1:2" x14ac:dyDescent="0.2">
      <c r="A6" s="18" t="s">
        <v>840</v>
      </c>
      <c r="B6" s="48">
        <v>40447</v>
      </c>
    </row>
    <row r="7" spans="1:2" x14ac:dyDescent="0.2">
      <c r="A7" s="18" t="s">
        <v>841</v>
      </c>
      <c r="B7" s="48">
        <v>48913</v>
      </c>
    </row>
    <row r="8" spans="1:2" x14ac:dyDescent="0.2">
      <c r="A8" s="18" t="s">
        <v>842</v>
      </c>
      <c r="B8" s="48">
        <v>54634</v>
      </c>
    </row>
    <row r="9" spans="1:2" x14ac:dyDescent="0.2">
      <c r="A9" s="18" t="s">
        <v>843</v>
      </c>
      <c r="B9" s="48">
        <v>38840</v>
      </c>
    </row>
    <row r="10" spans="1:2" x14ac:dyDescent="0.2">
      <c r="A10" s="18" t="s">
        <v>870</v>
      </c>
      <c r="B10" s="48">
        <v>51217</v>
      </c>
    </row>
    <row r="11" spans="1:2" x14ac:dyDescent="0.2">
      <c r="A11" s="18" t="s">
        <v>844</v>
      </c>
      <c r="B11" s="48">
        <v>44811</v>
      </c>
    </row>
    <row r="12" spans="1:2" x14ac:dyDescent="0.2">
      <c r="A12" s="18" t="s">
        <v>845</v>
      </c>
      <c r="B12" s="48">
        <v>57485</v>
      </c>
    </row>
    <row r="13" spans="1:2" x14ac:dyDescent="0.2">
      <c r="A13" s="18" t="s">
        <v>846</v>
      </c>
      <c r="B13" s="48">
        <v>50501</v>
      </c>
    </row>
    <row r="14" spans="1:2" x14ac:dyDescent="0.2">
      <c r="A14" s="18" t="s">
        <v>847</v>
      </c>
      <c r="B14" s="48">
        <v>35515</v>
      </c>
    </row>
    <row r="15" spans="1:2" x14ac:dyDescent="0.2">
      <c r="A15" s="18" t="s">
        <v>848</v>
      </c>
      <c r="B15" s="48">
        <v>43185</v>
      </c>
    </row>
    <row r="16" spans="1:2" x14ac:dyDescent="0.2">
      <c r="A16" s="18" t="s">
        <v>849</v>
      </c>
      <c r="B16" s="48">
        <v>47682</v>
      </c>
    </row>
    <row r="17" spans="1:2" x14ac:dyDescent="0.2">
      <c r="A17" s="17" t="s">
        <v>837</v>
      </c>
      <c r="B17" s="48">
        <v>206684</v>
      </c>
    </row>
    <row r="18" spans="1:2" x14ac:dyDescent="0.2">
      <c r="A18" s="18" t="s">
        <v>839</v>
      </c>
      <c r="B18" s="48">
        <v>47868</v>
      </c>
    </row>
    <row r="19" spans="1:2" x14ac:dyDescent="0.2">
      <c r="A19" s="18" t="s">
        <v>840</v>
      </c>
      <c r="B19" s="48">
        <v>38804</v>
      </c>
    </row>
    <row r="20" spans="1:2" x14ac:dyDescent="0.2">
      <c r="A20" s="18" t="s">
        <v>841</v>
      </c>
      <c r="B20" s="48">
        <v>53686</v>
      </c>
    </row>
    <row r="21" spans="1:2" x14ac:dyDescent="0.2">
      <c r="A21" s="18" t="s">
        <v>842</v>
      </c>
      <c r="B21" s="48">
        <v>45343</v>
      </c>
    </row>
    <row r="22" spans="1:2" x14ac:dyDescent="0.2">
      <c r="A22" s="18" t="s">
        <v>843</v>
      </c>
      <c r="B22" s="48">
        <v>20983</v>
      </c>
    </row>
    <row r="23" spans="1:2" x14ac:dyDescent="0.2">
      <c r="A23" s="17" t="s">
        <v>835</v>
      </c>
      <c r="B23" s="48">
        <v>765421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A13A-1C82-0E47-AC9D-AEB63EAED2CB}">
  <dimension ref="A3:B23"/>
  <sheetViews>
    <sheetView topLeftCell="C1" workbookViewId="0">
      <selection activeCell="H34" sqref="H34"/>
    </sheetView>
  </sheetViews>
  <sheetFormatPr baseColWidth="10" defaultRowHeight="15" x14ac:dyDescent="0.2"/>
  <cols>
    <col min="1" max="1" width="20.1640625" bestFit="1" customWidth="1"/>
    <col min="2" max="2" width="32.33203125" bestFit="1" customWidth="1"/>
  </cols>
  <sheetData>
    <row r="3" spans="1:2" x14ac:dyDescent="0.2">
      <c r="A3" s="16" t="s">
        <v>834</v>
      </c>
      <c r="B3" t="s">
        <v>853</v>
      </c>
    </row>
    <row r="4" spans="1:2" x14ac:dyDescent="0.2">
      <c r="A4" s="17" t="s">
        <v>18</v>
      </c>
      <c r="B4" s="22">
        <v>0.10062698971238108</v>
      </c>
    </row>
    <row r="5" spans="1:2" x14ac:dyDescent="0.2">
      <c r="A5" s="17" t="s">
        <v>25</v>
      </c>
      <c r="B5" s="22">
        <v>8.1840255375316515E-2</v>
      </c>
    </row>
    <row r="6" spans="1:2" x14ac:dyDescent="0.2">
      <c r="A6" s="17" t="s">
        <v>10</v>
      </c>
      <c r="B6" s="22">
        <v>5.8968409942088303E-2</v>
      </c>
    </row>
    <row r="7" spans="1:2" x14ac:dyDescent="0.2">
      <c r="A7" s="17" t="s">
        <v>20</v>
      </c>
      <c r="B7" s="22">
        <v>5.6287665956558271E-2</v>
      </c>
    </row>
    <row r="8" spans="1:2" x14ac:dyDescent="0.2">
      <c r="A8" s="17" t="s">
        <v>19</v>
      </c>
      <c r="B8" s="22">
        <v>4.7135772995875888E-2</v>
      </c>
    </row>
    <row r="9" spans="1:2" x14ac:dyDescent="0.2">
      <c r="A9" s="17" t="s">
        <v>27</v>
      </c>
      <c r="B9" s="22">
        <v>3.613108366981542E-2</v>
      </c>
    </row>
    <row r="10" spans="1:2" x14ac:dyDescent="0.2">
      <c r="A10" s="17" t="s">
        <v>15</v>
      </c>
      <c r="B10" s="22">
        <v>2.3330793858908173E-2</v>
      </c>
    </row>
    <row r="11" spans="1:2" x14ac:dyDescent="0.2">
      <c r="A11" s="17" t="s">
        <v>14</v>
      </c>
      <c r="B11" s="22">
        <v>1.0296276612656797E-2</v>
      </c>
    </row>
    <row r="12" spans="1:2" x14ac:dyDescent="0.2">
      <c r="A12" s="17" t="s">
        <v>13</v>
      </c>
      <c r="B12" s="22">
        <v>7.0069984701864327E-3</v>
      </c>
    </row>
    <row r="13" spans="1:2" x14ac:dyDescent="0.2">
      <c r="A13" s="17" t="s">
        <v>23</v>
      </c>
      <c r="B13" s="22">
        <v>5.2821684960563031E-3</v>
      </c>
    </row>
    <row r="14" spans="1:2" x14ac:dyDescent="0.2">
      <c r="A14" s="17" t="s">
        <v>8</v>
      </c>
      <c r="B14" s="22">
        <v>-8.094054282908528E-3</v>
      </c>
    </row>
    <row r="15" spans="1:2" x14ac:dyDescent="0.2">
      <c r="A15" s="17" t="s">
        <v>9</v>
      </c>
      <c r="B15" s="22">
        <v>-9.4885770216267366E-3</v>
      </c>
    </row>
    <row r="16" spans="1:2" x14ac:dyDescent="0.2">
      <c r="A16" s="17" t="s">
        <v>26</v>
      </c>
      <c r="B16" s="22">
        <v>-1.1341839275218986E-2</v>
      </c>
    </row>
    <row r="17" spans="1:2" x14ac:dyDescent="0.2">
      <c r="A17" s="17" t="s">
        <v>17</v>
      </c>
      <c r="B17" s="22">
        <v>-2.959425010257517E-2</v>
      </c>
    </row>
    <row r="18" spans="1:2" x14ac:dyDescent="0.2">
      <c r="A18" s="17" t="s">
        <v>24</v>
      </c>
      <c r="B18" s="22">
        <v>-3.2883513853600721E-2</v>
      </c>
    </row>
    <row r="19" spans="1:2" x14ac:dyDescent="0.2">
      <c r="A19" s="17" t="s">
        <v>22</v>
      </c>
      <c r="B19" s="22">
        <v>-3.9462244779638118E-2</v>
      </c>
    </row>
    <row r="20" spans="1:2" x14ac:dyDescent="0.2">
      <c r="A20" s="17" t="s">
        <v>16</v>
      </c>
      <c r="B20" s="22">
        <v>-4.2441773613568989E-2</v>
      </c>
    </row>
    <row r="21" spans="1:2" x14ac:dyDescent="0.2">
      <c r="A21" s="17" t="s">
        <v>11</v>
      </c>
      <c r="B21" s="22">
        <v>-5.0380082409471671E-2</v>
      </c>
    </row>
    <row r="22" spans="1:2" x14ac:dyDescent="0.2">
      <c r="A22" s="17" t="s">
        <v>12</v>
      </c>
      <c r="B22" s="22">
        <v>-6.3289069364215592E-2</v>
      </c>
    </row>
    <row r="23" spans="1:2" x14ac:dyDescent="0.2">
      <c r="A23" s="17" t="s">
        <v>21</v>
      </c>
      <c r="B23" s="22">
        <v>-0.10170732495505042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интро</vt:lpstr>
      <vt:lpstr>Dashboard</vt:lpstr>
      <vt:lpstr>Суммарные продажи по сетям</vt:lpstr>
      <vt:lpstr>Платежеспособность по странам</vt:lpstr>
      <vt:lpstr>продажи по категориям</vt:lpstr>
      <vt:lpstr>цены по категориям и поставщика</vt:lpstr>
      <vt:lpstr>продажи по поставщикам</vt:lpstr>
      <vt:lpstr>Продажи магазинов</vt:lpstr>
      <vt:lpstr>выгода клиентам</vt:lpstr>
      <vt:lpstr>продажи</vt:lpstr>
      <vt:lpstr>товар</vt:lpstr>
      <vt:lpstr>География клиентов</vt:lpstr>
      <vt:lpstr>частотность имен</vt:lpstr>
      <vt:lpstr>клиенты</vt:lpstr>
      <vt:lpstr>коды стран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михаил скрипцов</cp:lastModifiedBy>
  <dcterms:created xsi:type="dcterms:W3CDTF">2024-05-23T18:05:44Z</dcterms:created>
  <dcterms:modified xsi:type="dcterms:W3CDTF">2024-10-06T03:03:19Z</dcterms:modified>
</cp:coreProperties>
</file>