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yus\Downloads\"/>
    </mc:Choice>
  </mc:AlternateContent>
  <bookViews>
    <workbookView xWindow="0" yWindow="0" windowWidth="28800" windowHeight="12180" activeTab="1"/>
  </bookViews>
  <sheets>
    <sheet name="Participants" sheetId="1" r:id="rId1"/>
    <sheet name="Companies" sheetId="2" r:id="rId2"/>
  </sheets>
  <definedNames>
    <definedName name="_xlnm._FilterDatabase" localSheetId="0" hidden="1">Participants!$B$2:$T$42</definedName>
    <definedName name="Z_A0658E91_4633_4501_A43B_D353F04E2CBC_.wvu.FilterData" localSheetId="0" hidden="1">Participants!$B$2:$T$42</definedName>
  </definedNames>
  <calcPr calcId="162913"/>
  <customWorkbookViews>
    <customWorkbookView name="Filter 1" guid="{A0658E91-4633-4501-A43B-D353F04E2CBC}" maximized="1" windowWidth="0" windowHeight="0" activeSheetId="0"/>
  </customWorkbookViews>
  <fileRecoveryPr repairLoad="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H7" i="2"/>
  <c r="C15" i="2" s="1"/>
  <c r="E15" i="2" s="1"/>
  <c r="F15" i="2" s="1"/>
  <c r="E7" i="2"/>
  <c r="D7" i="2" s="1"/>
  <c r="H6" i="2"/>
  <c r="E6" i="2"/>
  <c r="D6" i="2" s="1"/>
  <c r="H5" i="2"/>
  <c r="E5" i="2"/>
  <c r="D5" i="2" s="1"/>
  <c r="H4" i="2"/>
  <c r="E4" i="2"/>
  <c r="D4" i="2" s="1"/>
  <c r="H3" i="2"/>
  <c r="E3" i="2"/>
  <c r="D3" i="2" s="1"/>
  <c r="I44" i="1"/>
  <c r="H44" i="1"/>
  <c r="G44" i="1"/>
  <c r="F44" i="1"/>
  <c r="E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<sst xmlns="http://schemas.openxmlformats.org/spreadsheetml/2006/main" count="90" uniqueCount="78">
  <si>
    <t>no. of shares</t>
  </si>
  <si>
    <t>Initial Deposits</t>
  </si>
  <si>
    <t>Name</t>
  </si>
  <si>
    <t>Budget</t>
  </si>
  <si>
    <t>NAZAAKAT</t>
  </si>
  <si>
    <t>PAISA DE</t>
  </si>
  <si>
    <t>CHAI SUTTA BAR</t>
  </si>
  <si>
    <t>VOLT ELECTRIC</t>
  </si>
  <si>
    <t>Mogu Snacks</t>
  </si>
  <si>
    <t>Valuation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</si>
  <si>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</si>
  <si>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</si>
  <si>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</si>
  <si>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</si>
  <si>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</si>
  <si>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</si>
  <si>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</si>
  <si>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</si>
  <si>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</si>
  <si>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</si>
  <si>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Anjana</t>
  </si>
  <si>
    <t>shiva prashad</t>
  </si>
  <si>
    <t>Rathi</t>
  </si>
  <si>
    <t>yashwant T</t>
  </si>
  <si>
    <t>lokesh</t>
  </si>
  <si>
    <t>Suraj</t>
  </si>
  <si>
    <t>anubhav</t>
  </si>
  <si>
    <t>dheeraj</t>
  </si>
  <si>
    <t>Revanth</t>
  </si>
  <si>
    <t>siddharth</t>
  </si>
  <si>
    <t>Aman Gupta</t>
  </si>
  <si>
    <t xml:space="preserve"> kush B</t>
  </si>
  <si>
    <t>ashmit</t>
  </si>
  <si>
    <t>Shubam S</t>
  </si>
  <si>
    <t>Rupak</t>
  </si>
  <si>
    <t>Yathin</t>
  </si>
  <si>
    <t xml:space="preserve">Chetan </t>
  </si>
  <si>
    <t>Jay Punjabi</t>
  </si>
  <si>
    <t>M Aneesh</t>
  </si>
  <si>
    <t>Vaibhav k</t>
  </si>
  <si>
    <t>Arjun</t>
  </si>
  <si>
    <t>anish</t>
  </si>
  <si>
    <t>shivang</t>
  </si>
  <si>
    <t>mayank</t>
  </si>
  <si>
    <t>Uday Kiran</t>
  </si>
  <si>
    <t>Muralidahr</t>
  </si>
  <si>
    <t>snigdha</t>
  </si>
  <si>
    <t>kARTHIK kALE</t>
  </si>
  <si>
    <t>raghav B</t>
  </si>
  <si>
    <t>Satvik</t>
  </si>
  <si>
    <t>sathvik y</t>
  </si>
  <si>
    <t>Sanuj Shende</t>
  </si>
  <si>
    <t>KS Devisri</t>
  </si>
  <si>
    <t>Keerthi</t>
  </si>
  <si>
    <t>Sandeep</t>
  </si>
  <si>
    <t>Kinshuk Yadav</t>
  </si>
  <si>
    <t xml:space="preserve"> </t>
  </si>
  <si>
    <t>TNA</t>
  </si>
  <si>
    <t xml:space="preserve">Total Shares Sold </t>
  </si>
  <si>
    <t>Company</t>
  </si>
  <si>
    <t>Share Price</t>
  </si>
  <si>
    <t>Available shares</t>
  </si>
  <si>
    <t>Shares sold</t>
  </si>
  <si>
    <t>CEO shares</t>
  </si>
  <si>
    <t>Total shares</t>
  </si>
  <si>
    <t>Share Value</t>
  </si>
  <si>
    <t>Nazakat</t>
  </si>
  <si>
    <t>Paise De</t>
  </si>
  <si>
    <t>CSB</t>
  </si>
  <si>
    <t>VE</t>
  </si>
  <si>
    <t>Share value</t>
  </si>
  <si>
    <t>Current Revenue</t>
  </si>
  <si>
    <t>Total Valuation</t>
  </si>
  <si>
    <t>Exp. Share Price</t>
  </si>
  <si>
    <t>R0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</si>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</sst>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1F1F1F"/>
      <name val="&quot;Google Sans&quot;"/>
    </font>
    <font>
      <i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0" xfId="0" applyFont="1"/>
    <xf numFmtId="0" fontId="1" fillId="0" borderId="5" xfId="0" applyFont="1" applyBorder="1" applyAlignment="1"/>
    <xf numFmtId="0" fontId="3" fillId="0" borderId="0" xfId="0" applyFont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0" xfId="0" applyFont="1"/>
    <xf numFmtId="0" fontId="1" fillId="0" borderId="5" xfId="0" applyFont="1" applyBorder="1"/>
    <xf numFmtId="0" fontId="1" fillId="0" borderId="10" xfId="0" applyFont="1" applyBorder="1" applyAlignment="1"/>
    <xf numFmtId="0" fontId="1" fillId="0" borderId="7" xfId="0" applyFont="1" applyBorder="1"/>
    <xf numFmtId="0" fontId="1" fillId="0" borderId="11" xfId="0" applyFont="1" applyBorder="1"/>
    <xf numFmtId="0" fontId="1" fillId="0" borderId="0" xfId="0" applyFont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T44"/>
  <sheetViews>
    <sheetView workbookViewId="0">
      <pane ySplit="2" topLeftCell="A3" activePane="bottomLeft" state="frozen"/>
      <selection pane="bottomLeft" activeCell="J7" sqref="J7"/>
    </sheetView>
  </sheetViews>
  <sheetFormatPr defaultColWidth="12.5703125" defaultRowHeight="15.75" customHeight="1"/>
  <cols>
    <col min="4" max="4" width="15.7109375" customWidth="1"/>
    <col min="8" max="8" width="14.28515625" customWidth="1"/>
  </cols>
  <sheetData>
    <row r="1" spans="2:20">
      <c r="F1" s="1" t="s">
        <v>0</v>
      </c>
      <c r="G1" s="2" t="s">
        <v>0</v>
      </c>
      <c r="H1" s="2" t="s">
        <v>0</v>
      </c>
      <c r="I1" s="2" t="s">
        <v>0</v>
      </c>
      <c r="K1" s="1" t="s">
        <v>1</v>
      </c>
    </row>
    <row r="2" spans="2:20">
      <c r="B2" s="3" t="s">
        <v>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5" t="s">
        <v>19</v>
      </c>
    </row>
    <row r="3" spans="2:20" ht="12.75">
      <c r="B3" s="6">
        <v>14</v>
      </c>
      <c r="C3" s="1" t="s">
        <v>20</v>
      </c>
      <c r="D3" s="1">
        <f>SUM(K3:T3)</f>
        <v>-1250</v>
      </c>
      <c r="E3" s="1">
        <v>200</v>
      </c>
      <c r="G3" s="1">
        <v>200</v>
      </c>
      <c r="H3" s="1">
        <v>350</v>
      </c>
      <c r="I3" s="1">
        <v>1000</v>
      </c>
      <c r="J3" s="15">
        <f>(E3*Companies!$C$3)+(Participants!F3*Companies!$C$4)+(Participants!G3*Companies!$C$5)+(Participants!H3*Companies!$C$6)+(Participants!I3*Companies!$C$7)</f>
        <v>823852.90999999992</v>
      </c>
      <c r="K3" s="1">
        <v>50000</v>
      </c>
      <c r="L3" s="1">
        <v>-30000</v>
      </c>
      <c r="M3" s="1">
        <v>-20000</v>
      </c>
      <c r="N3" s="1">
        <v>-90000</v>
      </c>
      <c r="O3" s="1">
        <v>-61250</v>
      </c>
      <c r="T3" s="8">
        <v>150000</v>
      </c>
    </row>
    <row r="4" spans="2:20" ht="12.75">
      <c r="B4" s="6">
        <v>31</v>
      </c>
      <c r="C4" s="1" t="s">
        <v>21</v>
      </c>
      <c r="D4" s="1">
        <f>SUM(K4:T4)</f>
        <v>40000</v>
      </c>
      <c r="E4" s="1">
        <v>500</v>
      </c>
      <c r="G4" s="1">
        <v>300</v>
      </c>
      <c r="I4" s="1">
        <v>200</v>
      </c>
      <c r="J4" s="15">
        <f>(E4*Companies!$C$3)+(Participants!F4*Companies!$C$4)+(Participants!G4*Companies!$C$5)+(Participants!H4*Companies!$C$6)+(Participants!I4*Companies!$C$7)</f>
        <v>747043.34999999986</v>
      </c>
      <c r="K4" s="1">
        <v>50000</v>
      </c>
      <c r="L4" s="1">
        <v>-37000</v>
      </c>
      <c r="M4" s="1">
        <v>-72000</v>
      </c>
      <c r="N4" s="1">
        <v>-51000</v>
      </c>
      <c r="T4" s="8">
        <v>150000</v>
      </c>
    </row>
    <row r="5" spans="2:20" ht="12.75">
      <c r="B5" s="6">
        <v>18</v>
      </c>
      <c r="C5" s="1" t="s">
        <v>22</v>
      </c>
      <c r="D5" s="1">
        <f>SUM(K5:T5)</f>
        <v>110</v>
      </c>
      <c r="E5" s="1">
        <v>218</v>
      </c>
      <c r="G5" s="1">
        <v>500</v>
      </c>
      <c r="H5" s="1">
        <v>500</v>
      </c>
      <c r="I5" s="1">
        <v>100</v>
      </c>
      <c r="J5" s="15">
        <f>(E5*Companies!$C$3)+(Participants!F5*Companies!$C$4)+(Participants!G5*Companies!$C$5)+(Participants!H5*Companies!$C$6)+(Participants!I5*Companies!$C$7)</f>
        <v>707800.05739999993</v>
      </c>
      <c r="K5" s="1">
        <v>50000</v>
      </c>
      <c r="L5" s="1">
        <v>-28000</v>
      </c>
      <c r="M5" s="1">
        <v>-22000</v>
      </c>
      <c r="N5" s="1">
        <v>-11500</v>
      </c>
      <c r="O5" s="1">
        <v>-6390</v>
      </c>
      <c r="P5" s="1">
        <v>-68000</v>
      </c>
      <c r="Q5" s="1">
        <v>-64000</v>
      </c>
      <c r="T5" s="8">
        <v>150000</v>
      </c>
    </row>
    <row r="6" spans="2:20" ht="12.75">
      <c r="B6" s="6">
        <v>28</v>
      </c>
      <c r="C6" s="1" t="s">
        <v>23</v>
      </c>
      <c r="D6" s="1">
        <f>SUM(K6:T6)</f>
        <v>80</v>
      </c>
      <c r="E6" s="1">
        <v>588</v>
      </c>
      <c r="J6" s="15">
        <f>(E6*Companies!$C$3)+(Participants!F6*Companies!$C$4)+(Participants!G6*Companies!$C$5)+(Participants!H6*Companies!$C$6)+(Participants!I6*Companies!$C$7)</f>
        <v>653352.84840000002</v>
      </c>
      <c r="K6" s="1">
        <v>50000</v>
      </c>
      <c r="L6" s="1">
        <v>-199920</v>
      </c>
      <c r="T6" s="8">
        <v>150000</v>
      </c>
    </row>
    <row r="7" spans="2:20" ht="12.75">
      <c r="B7" s="6">
        <v>2</v>
      </c>
      <c r="C7" s="1" t="s">
        <v>24</v>
      </c>
      <c r="D7" s="1">
        <f>SUM(K7:T7)</f>
        <v>0</v>
      </c>
      <c r="E7" s="1">
        <v>500</v>
      </c>
      <c r="F7" s="1">
        <v>50</v>
      </c>
      <c r="H7" s="1">
        <v>100</v>
      </c>
      <c r="J7" s="15">
        <f>(E7*Companies!$C$3)+(Participants!F7*Companies!$C$4)+(Participants!G7*Companies!$C$5)+(Participants!H7*Companies!$C$6)+(Participants!I7*Companies!$C$7)</f>
        <v>623943.19999999995</v>
      </c>
      <c r="K7" s="1">
        <v>50000</v>
      </c>
      <c r="L7" s="1">
        <v>-25000</v>
      </c>
      <c r="M7" s="1">
        <v>-25000</v>
      </c>
      <c r="N7" s="1">
        <v>-150000</v>
      </c>
      <c r="T7" s="8">
        <v>150000</v>
      </c>
    </row>
    <row r="8" spans="2:20" ht="12.75">
      <c r="B8" s="6">
        <v>17</v>
      </c>
      <c r="C8" s="1" t="s">
        <v>25</v>
      </c>
      <c r="D8" s="1">
        <f>SUM(K8:T8)</f>
        <v>53400</v>
      </c>
      <c r="E8" s="1">
        <v>200</v>
      </c>
      <c r="G8" s="1">
        <v>200</v>
      </c>
      <c r="H8" s="1">
        <v>400</v>
      </c>
      <c r="I8" s="1">
        <v>200</v>
      </c>
      <c r="J8" s="15">
        <f>(E8*Companies!$C$3)+(Participants!F8*Companies!$C$4)+(Participants!G8*Companies!$C$5)+(Participants!H8*Companies!$C$6)+(Participants!I8*Companies!$C$7)</f>
        <v>558400.25999999989</v>
      </c>
      <c r="K8" s="1">
        <v>50000</v>
      </c>
      <c r="L8" s="1">
        <v>-13000</v>
      </c>
      <c r="M8" s="1">
        <v>-3600</v>
      </c>
      <c r="N8" s="1">
        <v>-22000</v>
      </c>
      <c r="O8" s="1">
        <v>-36000</v>
      </c>
      <c r="P8" s="1">
        <v>-36000</v>
      </c>
      <c r="Q8" s="1">
        <v>-36000</v>
      </c>
      <c r="T8" s="8">
        <v>150000</v>
      </c>
    </row>
    <row r="9" spans="2:20" ht="12.75">
      <c r="B9" s="6">
        <v>34</v>
      </c>
      <c r="C9" s="1" t="s">
        <v>26</v>
      </c>
      <c r="D9" s="1">
        <f>SUM(K9:T9)</f>
        <v>10000</v>
      </c>
      <c r="E9" s="1">
        <v>500</v>
      </c>
      <c r="J9" s="15">
        <f>(E9*Companies!$C$3)+(Participants!F9*Companies!$C$4)+(Participants!G9*Companies!$C$5)+(Participants!H9*Companies!$C$6)+(Participants!I9*Companies!$C$7)</f>
        <v>555572.14999999991</v>
      </c>
      <c r="K9" s="1">
        <v>50000</v>
      </c>
      <c r="L9" s="1">
        <v>-190000</v>
      </c>
      <c r="T9" s="8">
        <v>150000</v>
      </c>
    </row>
    <row r="10" spans="2:20" ht="12.75">
      <c r="B10" s="6">
        <v>1</v>
      </c>
      <c r="C10" s="1" t="s">
        <v>27</v>
      </c>
      <c r="D10" s="1">
        <f>SUM(K10:T10)</f>
        <v>26000</v>
      </c>
      <c r="E10" s="1">
        <v>300</v>
      </c>
      <c r="F10" s="1">
        <v>50</v>
      </c>
      <c r="G10" s="1">
        <v>100</v>
      </c>
      <c r="H10" s="1">
        <v>300</v>
      </c>
      <c r="I10" s="1">
        <v>0</v>
      </c>
      <c r="J10" s="15">
        <f>(E10*Companies!$C$3)+(Participants!F10*Companies!$C$4)+(Participants!G10*Companies!$C$5)+(Participants!H10*Companies!$C$6)+(Participants!I10*Companies!$C$7)</f>
        <v>533735.93999999994</v>
      </c>
      <c r="K10" s="1">
        <v>50000</v>
      </c>
      <c r="L10" s="1">
        <v>-25000</v>
      </c>
      <c r="M10" s="1">
        <v>-25000</v>
      </c>
      <c r="N10" s="1">
        <v>-93000</v>
      </c>
      <c r="O10" s="1">
        <v>-15500</v>
      </c>
      <c r="P10" s="1">
        <v>-15500</v>
      </c>
      <c r="T10" s="8">
        <v>150000</v>
      </c>
    </row>
    <row r="11" spans="2:20" ht="12.75">
      <c r="B11" s="6">
        <v>19</v>
      </c>
      <c r="C11" s="1" t="s">
        <v>28</v>
      </c>
      <c r="D11" s="1">
        <f>SUM(K11:T11)</f>
        <v>13000</v>
      </c>
      <c r="E11" s="1">
        <v>100</v>
      </c>
      <c r="F11" s="1">
        <v>100</v>
      </c>
      <c r="G11" s="1">
        <v>200</v>
      </c>
      <c r="I11" s="1">
        <v>800</v>
      </c>
      <c r="J11" s="15">
        <f>(E11*Companies!$C$3)+(Participants!F11*Companies!$C$4)+(Participants!G11*Companies!$C$5)+(Participants!H11*Companies!$C$6)+(Participants!I11*Companies!$C$7)</f>
        <v>523690.73</v>
      </c>
      <c r="K11" s="1">
        <v>50000</v>
      </c>
      <c r="L11" s="1">
        <v>-13500</v>
      </c>
      <c r="M11" s="1">
        <v>-30000</v>
      </c>
      <c r="N11" s="1">
        <v>-50000</v>
      </c>
      <c r="O11" s="1">
        <v>-50000</v>
      </c>
      <c r="P11" s="1">
        <v>-11500</v>
      </c>
      <c r="Q11" s="1">
        <v>-32000</v>
      </c>
      <c r="T11" s="8">
        <v>150000</v>
      </c>
    </row>
    <row r="12" spans="2:20" ht="12.75">
      <c r="B12" s="6">
        <v>23</v>
      </c>
      <c r="C12" s="1" t="s">
        <v>29</v>
      </c>
      <c r="D12" s="1">
        <f>SUM(K12:T12)</f>
        <v>24000</v>
      </c>
      <c r="E12" s="1">
        <v>100</v>
      </c>
      <c r="G12" s="1">
        <v>1000</v>
      </c>
      <c r="J12" s="15">
        <f>(E12*Companies!$C$3)+(Participants!F12*Companies!$C$4)+(Participants!G12*Companies!$C$5)+(Participants!H12*Companies!$C$6)+(Participants!I12*Companies!$C$7)</f>
        <v>508924.43</v>
      </c>
      <c r="K12" s="1">
        <v>50000</v>
      </c>
      <c r="M12" s="1">
        <v>-40000</v>
      </c>
      <c r="N12" s="1">
        <v>-36000</v>
      </c>
      <c r="O12" s="1">
        <v>-80000</v>
      </c>
      <c r="P12" s="1">
        <v>-20000</v>
      </c>
      <c r="T12" s="8">
        <v>150000</v>
      </c>
    </row>
    <row r="13" spans="2:20" ht="12.75">
      <c r="B13" s="6">
        <v>20</v>
      </c>
      <c r="C13" s="1" t="s">
        <v>30</v>
      </c>
      <c r="D13" s="1">
        <f>SUM(K13:T13)</f>
        <v>12000</v>
      </c>
      <c r="E13" s="1">
        <v>0</v>
      </c>
      <c r="H13" s="1">
        <v>1100</v>
      </c>
      <c r="J13" s="15">
        <f>(E13*Companies!$C$3)+(Participants!F13*Companies!$C$4)+(Participants!G13*Companies!$C$5)+(Participants!H13*Companies!$C$6)+(Participants!I13*Companies!$C$7)</f>
        <v>507323.3</v>
      </c>
      <c r="K13" s="1">
        <v>50000</v>
      </c>
      <c r="L13" s="1">
        <v>-48000</v>
      </c>
      <c r="M13" s="1">
        <v>-140000</v>
      </c>
      <c r="T13" s="8">
        <v>150000</v>
      </c>
    </row>
    <row r="14" spans="2:20" ht="12.75">
      <c r="B14" s="6">
        <v>27</v>
      </c>
      <c r="C14" s="1" t="s">
        <v>31</v>
      </c>
      <c r="D14" s="1">
        <f>SUM(K14:T14)</f>
        <v>28000</v>
      </c>
      <c r="E14" s="1">
        <v>100</v>
      </c>
      <c r="H14" s="1">
        <v>800</v>
      </c>
      <c r="J14" s="15">
        <f>(E14*Companies!$C$3)+(Participants!F14*Companies!$C$4)+(Participants!G14*Companies!$C$5)+(Participants!H14*Companies!$C$6)+(Participants!I14*Companies!$C$7)</f>
        <v>480076.82999999996</v>
      </c>
      <c r="K14" s="1">
        <v>50000</v>
      </c>
      <c r="L14" s="1">
        <v>-136000</v>
      </c>
      <c r="M14" s="1">
        <v>-36000</v>
      </c>
      <c r="T14" s="8">
        <v>150000</v>
      </c>
    </row>
    <row r="15" spans="2:20" ht="12.75">
      <c r="B15" s="6">
        <v>3</v>
      </c>
      <c r="C15" s="1" t="s">
        <v>32</v>
      </c>
      <c r="D15" s="1">
        <f>SUM(K15:T15)</f>
        <v>15000</v>
      </c>
      <c r="E15" s="1">
        <v>200</v>
      </c>
      <c r="F15" s="1">
        <v>0</v>
      </c>
      <c r="G15" s="1">
        <v>100</v>
      </c>
      <c r="H15" s="1">
        <v>500</v>
      </c>
      <c r="J15" s="15">
        <f>(E15*Companies!$C$3)+(Participants!F15*Companies!$C$4)+(Participants!G15*Companies!$C$5)+(Participants!H15*Companies!$C$6)+(Participants!I15*Companies!$C$7)</f>
        <v>492611.36</v>
      </c>
      <c r="K15" s="1">
        <v>50000</v>
      </c>
      <c r="M15" s="1">
        <v>-25000</v>
      </c>
      <c r="N15" s="1">
        <v>-16000</v>
      </c>
      <c r="O15" s="1">
        <v>-72000</v>
      </c>
      <c r="P15" s="1">
        <v>-72000</v>
      </c>
      <c r="T15" s="8">
        <v>150000</v>
      </c>
    </row>
    <row r="16" spans="2:20" ht="12.75">
      <c r="B16" s="6">
        <v>11</v>
      </c>
      <c r="C16" s="1" t="s">
        <v>33</v>
      </c>
      <c r="D16" s="1">
        <f>SUM(K16:T16)</f>
        <v>40000</v>
      </c>
      <c r="E16" s="1">
        <v>100</v>
      </c>
      <c r="G16" s="1">
        <v>200</v>
      </c>
      <c r="H16" s="1">
        <v>200</v>
      </c>
      <c r="I16" s="1">
        <v>500</v>
      </c>
      <c r="J16" s="15">
        <f>(E16*Companies!$C$3)+(Participants!F16*Companies!$C$4)+(Participants!G16*Companies!$C$5)+(Participants!H16*Companies!$C$6)+(Participants!I16*Companies!$C$7)</f>
        <v>463237.52999999997</v>
      </c>
      <c r="K16" s="1">
        <v>50000</v>
      </c>
      <c r="L16" s="1">
        <v>-40000</v>
      </c>
      <c r="M16" s="1">
        <v>-57500</v>
      </c>
      <c r="N16" s="1">
        <v>-32500</v>
      </c>
      <c r="O16" s="1">
        <v>-30000</v>
      </c>
      <c r="T16" s="8">
        <v>150000</v>
      </c>
    </row>
    <row r="17" spans="2:20" ht="12.75">
      <c r="B17" s="6">
        <v>25</v>
      </c>
      <c r="C17" s="1" t="s">
        <v>34</v>
      </c>
      <c r="D17" s="1">
        <f>SUM(K17:T17)</f>
        <v>64000</v>
      </c>
      <c r="E17" s="1">
        <v>200</v>
      </c>
      <c r="G17" s="1">
        <v>100</v>
      </c>
      <c r="H17" s="1">
        <v>300</v>
      </c>
      <c r="I17" s="1">
        <v>100</v>
      </c>
      <c r="J17" s="15">
        <f>(E17*Companies!$C$3)+(Participants!F17*Companies!$C$4)+(Participants!G17*Companies!$C$5)+(Participants!H17*Companies!$C$6)+(Participants!I17*Companies!$C$7)</f>
        <v>436434.86</v>
      </c>
      <c r="K17" s="1">
        <v>50000</v>
      </c>
      <c r="L17" s="1">
        <v>-10000</v>
      </c>
      <c r="M17" s="1">
        <v>-12000</v>
      </c>
      <c r="N17" s="1">
        <v>-60000</v>
      </c>
      <c r="O17" s="1">
        <v>-54000</v>
      </c>
      <c r="T17" s="8">
        <v>150000</v>
      </c>
    </row>
    <row r="18" spans="2:20" ht="12.75">
      <c r="B18" s="6">
        <v>6</v>
      </c>
      <c r="C18" s="1" t="s">
        <v>35</v>
      </c>
      <c r="D18" s="1">
        <f>SUM(K18:T18)</f>
        <v>120500</v>
      </c>
      <c r="E18" s="1">
        <v>300</v>
      </c>
      <c r="F18" s="1">
        <v>100</v>
      </c>
      <c r="J18" s="15">
        <f>(E18*Companies!$C$3)+(Participants!F18*Companies!$C$4)+(Participants!G18*Companies!$C$5)+(Participants!H18*Companies!$C$6)+(Participants!I18*Companies!$C$7)</f>
        <v>377844.79</v>
      </c>
      <c r="K18" s="1">
        <v>50000</v>
      </c>
      <c r="L18" s="1">
        <v>-32500</v>
      </c>
      <c r="M18" s="1">
        <v>-13000</v>
      </c>
      <c r="N18" s="1">
        <v>-34000</v>
      </c>
      <c r="T18" s="8">
        <v>150000</v>
      </c>
    </row>
    <row r="19" spans="2:20" ht="12.75">
      <c r="B19" s="6">
        <v>26</v>
      </c>
      <c r="C19" s="1" t="s">
        <v>36</v>
      </c>
      <c r="D19" s="1">
        <f>SUM(K19:T19)</f>
        <v>6000</v>
      </c>
      <c r="E19" s="1">
        <v>100</v>
      </c>
      <c r="F19" s="1">
        <v>100</v>
      </c>
      <c r="I19" s="1">
        <v>900</v>
      </c>
      <c r="J19" s="15">
        <f>(E19*Companies!$C$3)+(Participants!F19*Companies!$C$4)+(Participants!G19*Companies!$C$5)+(Participants!H19*Companies!$C$6)+(Participants!I19*Companies!$C$7)</f>
        <v>480192.83</v>
      </c>
      <c r="K19" s="1">
        <v>50000</v>
      </c>
      <c r="L19" s="1">
        <v>-42000</v>
      </c>
      <c r="M19" s="1">
        <v>-60000</v>
      </c>
      <c r="N19" s="1">
        <v>-55000</v>
      </c>
      <c r="O19" s="1">
        <v>-37000</v>
      </c>
      <c r="T19" s="8">
        <v>150000</v>
      </c>
    </row>
    <row r="20" spans="2:20" ht="12.75">
      <c r="B20" s="6">
        <v>8</v>
      </c>
      <c r="C20" s="1" t="s">
        <v>37</v>
      </c>
      <c r="D20" s="1">
        <f>SUM(K20:T20)</f>
        <v>46500</v>
      </c>
      <c r="E20" s="1">
        <v>0</v>
      </c>
      <c r="G20" s="1">
        <v>400</v>
      </c>
      <c r="H20" s="1">
        <v>500</v>
      </c>
      <c r="I20" s="1">
        <v>100</v>
      </c>
      <c r="J20" s="15">
        <f>(E20*Companies!$C$3)+(Participants!F20*Companies!$C$4)+(Participants!G20*Companies!$C$5)+(Participants!H20*Companies!$C$6)+(Participants!I20*Companies!$C$7)</f>
        <v>425789.6</v>
      </c>
      <c r="K20" s="1">
        <v>50000</v>
      </c>
      <c r="L20" s="1">
        <v>-20000</v>
      </c>
      <c r="M20" s="1">
        <v>-24000</v>
      </c>
      <c r="N20" s="1">
        <v>-11500</v>
      </c>
      <c r="O20" s="1">
        <v>-70000</v>
      </c>
      <c r="P20" s="1">
        <v>-28000</v>
      </c>
      <c r="T20" s="8">
        <v>150000</v>
      </c>
    </row>
    <row r="21" spans="2:20" ht="12.75">
      <c r="B21" s="6">
        <v>22</v>
      </c>
      <c r="C21" s="1" t="s">
        <v>38</v>
      </c>
      <c r="D21" s="1">
        <f>SUM(K21:T21)</f>
        <v>41000</v>
      </c>
      <c r="E21" s="1">
        <v>200</v>
      </c>
      <c r="G21" s="1">
        <v>100</v>
      </c>
      <c r="H21" s="1">
        <v>200</v>
      </c>
      <c r="I21" s="1">
        <v>200</v>
      </c>
      <c r="J21" s="15">
        <f>(E21*Companies!$C$3)+(Participants!F21*Companies!$C$4)+(Participants!G21*Companies!$C$5)+(Participants!H21*Companies!$C$6)+(Participants!I21*Companies!$C$7)</f>
        <v>426378.66</v>
      </c>
      <c r="K21" s="1">
        <v>50000</v>
      </c>
      <c r="L21" s="1">
        <v>-24000</v>
      </c>
      <c r="M21" s="1">
        <v>-13000</v>
      </c>
      <c r="N21" s="1">
        <v>-68000</v>
      </c>
      <c r="O21" s="1">
        <v>-16000</v>
      </c>
      <c r="P21" s="1">
        <v>-16000</v>
      </c>
      <c r="Q21" s="1">
        <v>-22000</v>
      </c>
      <c r="T21" s="8">
        <v>150000</v>
      </c>
    </row>
    <row r="22" spans="2:20" ht="12.75">
      <c r="B22" s="6">
        <v>7</v>
      </c>
      <c r="C22" s="1" t="s">
        <v>39</v>
      </c>
      <c r="D22" s="1">
        <f>SUM(K22:T22)</f>
        <v>86500</v>
      </c>
      <c r="E22" s="1">
        <v>0</v>
      </c>
      <c r="G22" s="1">
        <v>100</v>
      </c>
      <c r="H22" s="1">
        <v>600</v>
      </c>
      <c r="I22" s="1">
        <v>100</v>
      </c>
      <c r="J22" s="15">
        <f>(E22*Companies!$C$3)+(Participants!F22*Companies!$C$4)+(Participants!G22*Companies!$C$5)+(Participants!H22*Companies!$C$6)+(Participants!I22*Companies!$C$7)</f>
        <v>352566.89999999997</v>
      </c>
      <c r="K22" s="1">
        <v>50000</v>
      </c>
      <c r="L22" s="1">
        <v>-20000</v>
      </c>
      <c r="M22" s="1">
        <v>-12000</v>
      </c>
      <c r="N22" s="1">
        <v>-11500</v>
      </c>
      <c r="O22" s="1">
        <v>-70000</v>
      </c>
      <c r="T22" s="8">
        <v>150000</v>
      </c>
    </row>
    <row r="23" spans="2:20" ht="12.75">
      <c r="B23" s="6">
        <v>13</v>
      </c>
      <c r="C23" s="1" t="s">
        <v>40</v>
      </c>
      <c r="D23" s="9">
        <f>SUM(K23:T23)</f>
        <v>10000</v>
      </c>
      <c r="E23" s="1">
        <v>0</v>
      </c>
      <c r="F23" s="1">
        <v>300</v>
      </c>
      <c r="I23" s="1">
        <v>700</v>
      </c>
      <c r="J23" s="15">
        <f>(E23*Companies!$C$3)+(Participants!F23*Companies!$C$4)+(Participants!G23*Companies!$C$5)+(Participants!H23*Companies!$C$6)+(Participants!I23*Companies!$C$7)</f>
        <v>385953.2</v>
      </c>
      <c r="K23" s="1">
        <v>50000</v>
      </c>
      <c r="L23" s="1">
        <v>-36000</v>
      </c>
      <c r="M23" s="1">
        <v>-14000</v>
      </c>
      <c r="N23" s="1">
        <v>-60000</v>
      </c>
      <c r="O23" s="1">
        <v>-80000</v>
      </c>
      <c r="T23" s="8">
        <v>150000</v>
      </c>
    </row>
    <row r="24" spans="2:20" ht="12.75">
      <c r="B24" s="6">
        <v>4</v>
      </c>
      <c r="C24" s="1" t="s">
        <v>41</v>
      </c>
      <c r="D24" s="1">
        <f>SUM(K24:T24)</f>
        <v>70000</v>
      </c>
      <c r="E24" s="1">
        <v>100</v>
      </c>
      <c r="F24" s="1">
        <v>0</v>
      </c>
      <c r="G24" s="1">
        <v>500</v>
      </c>
      <c r="I24" s="1"/>
      <c r="J24" s="15">
        <f>(E24*Companies!$C$3)+(Participants!F24*Companies!$C$4)+(Participants!G24*Companies!$C$5)+(Participants!H24*Companies!$C$6)+(Participants!I24*Companies!$C$7)</f>
        <v>310019.43</v>
      </c>
      <c r="K24" s="1">
        <v>50000</v>
      </c>
      <c r="L24" s="1">
        <v>-30000</v>
      </c>
      <c r="M24" s="1">
        <v>-48000</v>
      </c>
      <c r="N24" s="1">
        <v>-22000</v>
      </c>
      <c r="O24" s="1">
        <v>-30000</v>
      </c>
      <c r="T24" s="8">
        <v>150000</v>
      </c>
    </row>
    <row r="25" spans="2:20" ht="12.75">
      <c r="B25" s="6">
        <v>5</v>
      </c>
      <c r="C25" s="1" t="s">
        <v>42</v>
      </c>
      <c r="D25" s="1">
        <f>SUM(K25:T25)</f>
        <v>120500</v>
      </c>
      <c r="F25" s="1">
        <v>0</v>
      </c>
      <c r="G25" s="1">
        <v>300</v>
      </c>
      <c r="H25" s="1">
        <v>200</v>
      </c>
      <c r="J25" s="15">
        <f>(E25*Companies!$C$3)+(Participants!F25*Companies!$C$4)+(Participants!G25*Companies!$C$5)+(Participants!H25*Companies!$C$6)+(Participants!I25*Companies!$C$7)</f>
        <v>211583.59999999998</v>
      </c>
      <c r="K25" s="1">
        <v>50000</v>
      </c>
      <c r="L25" s="1">
        <v>-36000</v>
      </c>
      <c r="M25" s="1">
        <v>-43500</v>
      </c>
      <c r="T25" s="8">
        <v>150000</v>
      </c>
    </row>
    <row r="26" spans="2:20" ht="12.75">
      <c r="B26" s="6">
        <v>33</v>
      </c>
      <c r="C26" s="1" t="s">
        <v>43</v>
      </c>
      <c r="D26" s="1">
        <f>SUM(K26:T26)</f>
        <v>14500</v>
      </c>
      <c r="E26" s="1">
        <v>200</v>
      </c>
      <c r="F26" s="1">
        <v>100</v>
      </c>
      <c r="I26" s="1">
        <v>100</v>
      </c>
      <c r="J26" s="15">
        <f>(E26*Companies!$C$3)+(Participants!F26*Companies!$C$4)+(Participants!G26*Companies!$C$5)+(Participants!H26*Companies!$C$6)+(Participants!I26*Companies!$C$7)</f>
        <v>302794.45999999996</v>
      </c>
      <c r="K26" s="1">
        <v>50000</v>
      </c>
      <c r="L26" s="1">
        <v>-68000</v>
      </c>
      <c r="M26" s="1">
        <v>-40000</v>
      </c>
      <c r="N26" s="1">
        <v>-77500</v>
      </c>
      <c r="T26" s="8">
        <v>150000</v>
      </c>
    </row>
    <row r="27" spans="2:20" ht="12.75">
      <c r="B27" s="6">
        <v>15</v>
      </c>
      <c r="C27" s="1" t="s">
        <v>44</v>
      </c>
      <c r="D27" s="1">
        <f>SUM(K27:T27)</f>
        <v>15000</v>
      </c>
      <c r="E27" s="1">
        <v>0</v>
      </c>
      <c r="G27" s="1">
        <v>500</v>
      </c>
      <c r="H27" s="1">
        <v>200</v>
      </c>
      <c r="J27" s="15">
        <f>(E27*Companies!$C$3)+(Participants!F27*Companies!$C$4)+(Participants!G27*Companies!$C$5)+(Participants!H27*Companies!$C$6)+(Participants!I27*Companies!$C$7)</f>
        <v>291145.59999999998</v>
      </c>
      <c r="K27" s="1">
        <v>50000</v>
      </c>
      <c r="L27" s="1">
        <v>-35000</v>
      </c>
      <c r="M27" s="1">
        <v>-150000</v>
      </c>
      <c r="T27" s="8">
        <v>150000</v>
      </c>
    </row>
    <row r="28" spans="2:20" ht="12.75">
      <c r="B28" s="6">
        <v>10</v>
      </c>
      <c r="C28" s="1" t="s">
        <v>45</v>
      </c>
      <c r="D28" s="1">
        <f>SUM(K28:T28)</f>
        <v>176000</v>
      </c>
      <c r="E28" s="1">
        <v>0</v>
      </c>
      <c r="G28" s="1">
        <v>200</v>
      </c>
      <c r="J28" s="15">
        <f>(E28*Companies!$C$3)+(Participants!F28*Companies!$C$4)+(Participants!G28*Companies!$C$5)+(Participants!H28*Companies!$C$6)+(Participants!I28*Companies!$C$7)</f>
        <v>79562</v>
      </c>
      <c r="K28" s="1">
        <v>50000</v>
      </c>
      <c r="M28" s="1">
        <v>-24000</v>
      </c>
      <c r="T28" s="8">
        <v>150000</v>
      </c>
    </row>
    <row r="29" spans="2:20" ht="12.75">
      <c r="B29" s="6">
        <v>32</v>
      </c>
      <c r="C29" s="1" t="s">
        <v>46</v>
      </c>
      <c r="D29" s="1">
        <f>SUM(K29:T29)</f>
        <v>129000</v>
      </c>
      <c r="E29" s="1">
        <v>100</v>
      </c>
      <c r="J29" s="15">
        <f>(E29*Companies!$C$3)+(Participants!F29*Companies!$C$4)+(Participants!G29*Companies!$C$5)+(Participants!H29*Companies!$C$6)+(Participants!I29*Companies!$C$7)</f>
        <v>111114.43</v>
      </c>
      <c r="K29" s="1">
        <v>50000</v>
      </c>
      <c r="L29" s="1">
        <v>-31000</v>
      </c>
      <c r="M29" s="1">
        <v>-40000</v>
      </c>
      <c r="T29" s="8">
        <v>150000</v>
      </c>
    </row>
    <row r="30" spans="2:20" ht="12.75">
      <c r="B30" s="6">
        <v>29</v>
      </c>
      <c r="C30" s="1" t="s">
        <v>47</v>
      </c>
      <c r="D30" s="1">
        <f>SUM(K30:T30)</f>
        <v>180000</v>
      </c>
      <c r="H30" s="1">
        <v>100</v>
      </c>
      <c r="J30" s="15">
        <f>(E30*Companies!$C$3)+(Participants!F30*Companies!$C$4)+(Participants!G30*Companies!$C$5)+(Participants!H30*Companies!$C$6)+(Participants!I30*Companies!$C$7)</f>
        <v>46120.299999999996</v>
      </c>
      <c r="K30" s="1">
        <v>50000</v>
      </c>
      <c r="L30" s="1">
        <v>-20000</v>
      </c>
      <c r="T30" s="8">
        <v>150000</v>
      </c>
    </row>
    <row r="31" spans="2:20" ht="12.75">
      <c r="B31" s="6">
        <v>30</v>
      </c>
      <c r="C31" s="1" t="s">
        <v>48</v>
      </c>
      <c r="D31" s="1">
        <f>SUM(K31:T31)</f>
        <v>-12000</v>
      </c>
      <c r="F31" s="1">
        <v>500</v>
      </c>
      <c r="J31" s="15">
        <f>(E31*Companies!$C$3)+(Participants!F31*Companies!$C$4)+(Participants!G31*Companies!$C$5)+(Participants!H31*Companies!$C$6)+(Participants!I31*Companies!$C$7)</f>
        <v>222507.5</v>
      </c>
      <c r="K31" s="1">
        <v>50000</v>
      </c>
      <c r="L31" s="1">
        <v>-12000</v>
      </c>
      <c r="M31" s="1">
        <v>-200000</v>
      </c>
      <c r="T31" s="8">
        <v>150000</v>
      </c>
    </row>
    <row r="32" spans="2:20" ht="12.75">
      <c r="B32" s="6">
        <v>16</v>
      </c>
      <c r="C32" s="1" t="s">
        <v>49</v>
      </c>
      <c r="D32" s="1">
        <f>SUM(K32:T32)</f>
        <v>200000</v>
      </c>
      <c r="E32" s="1">
        <v>0</v>
      </c>
      <c r="J32" s="15">
        <f>(E32*Companies!$C$3)+(Participants!F32*Companies!$C$4)+(Participants!G32*Companies!$C$5)+(Participants!H32*Companies!$C$6)+(Participants!I32*Companies!$C$7)</f>
        <v>0</v>
      </c>
      <c r="K32" s="1">
        <v>50000</v>
      </c>
      <c r="T32" s="8">
        <v>150000</v>
      </c>
    </row>
    <row r="33" spans="2:20" ht="12.75">
      <c r="B33" s="6">
        <v>35</v>
      </c>
      <c r="C33" s="1" t="s">
        <v>50</v>
      </c>
      <c r="D33" s="1">
        <f>SUM(K33:T33)</f>
        <v>200000</v>
      </c>
      <c r="J33" s="15">
        <f>(E33*Companies!$C$3)+(Participants!F33*Companies!$C$4)+(Participants!G33*Companies!$C$5)+(Participants!H33*Companies!$C$6)+(Participants!I33*Companies!$C$7)</f>
        <v>0</v>
      </c>
      <c r="K33" s="1">
        <v>50000</v>
      </c>
      <c r="T33" s="8">
        <v>150000</v>
      </c>
    </row>
    <row r="34" spans="2:20" ht="12.75">
      <c r="B34" s="6">
        <v>36</v>
      </c>
      <c r="C34" s="1" t="s">
        <v>51</v>
      </c>
      <c r="D34" s="1">
        <f>SUM(K34:T34)</f>
        <v>200000</v>
      </c>
      <c r="J34" s="15">
        <f>(E34*Companies!$C$3)+(Participants!F34*Companies!$C$4)+(Participants!G34*Companies!$C$5)+(Participants!H34*Companies!$C$6)+(Participants!I34*Companies!$C$7)</f>
        <v>0</v>
      </c>
      <c r="K34" s="1">
        <v>50000</v>
      </c>
      <c r="T34" s="8">
        <v>150000</v>
      </c>
    </row>
    <row r="35" spans="2:20" ht="12.75">
      <c r="B35" s="6">
        <v>37</v>
      </c>
      <c r="C35" s="1" t="s">
        <v>52</v>
      </c>
      <c r="D35" s="1">
        <f>SUM(K35:T35)</f>
        <v>200000</v>
      </c>
      <c r="J35" s="15">
        <f>(E35*Companies!$C$3)+(Participants!F35*Companies!$C$4)+(Participants!G35*Companies!$C$5)+(Participants!H35*Companies!$C$6)+(Participants!I35*Companies!$C$7)</f>
        <v>0</v>
      </c>
      <c r="K35" s="1">
        <v>50000</v>
      </c>
      <c r="T35" s="8">
        <v>150000</v>
      </c>
    </row>
    <row r="36" spans="2:20" ht="12.75">
      <c r="B36" s="6">
        <v>38</v>
      </c>
      <c r="C36" s="1" t="s">
        <v>53</v>
      </c>
      <c r="D36" s="1">
        <f>SUM(K36:T36)</f>
        <v>200000</v>
      </c>
      <c r="J36" s="15">
        <f>(E36*Companies!$C$3)+(Participants!F36*Companies!$C$4)+(Participants!G36*Companies!$C$5)+(Participants!H36*Companies!$C$6)+(Participants!I36*Companies!$C$7)</f>
        <v>0</v>
      </c>
      <c r="K36" s="1">
        <v>50000</v>
      </c>
      <c r="T36" s="8">
        <v>150000</v>
      </c>
    </row>
    <row r="37" spans="2:20" ht="12.75">
      <c r="B37" s="6">
        <v>39</v>
      </c>
      <c r="C37" s="1" t="s">
        <v>54</v>
      </c>
      <c r="D37" s="1">
        <f>SUM(K37:T37)</f>
        <v>200000</v>
      </c>
      <c r="J37" s="15">
        <f>(E37*Companies!$C$3)+(Participants!F37*Companies!$C$4)+(Participants!G37*Companies!$C$5)+(Participants!H37*Companies!$C$6)+(Participants!I37*Companies!$C$7)</f>
        <v>0</v>
      </c>
      <c r="K37" s="1">
        <v>50000</v>
      </c>
      <c r="T37" s="8">
        <v>150000</v>
      </c>
    </row>
    <row r="38" spans="2:20" ht="12.75">
      <c r="B38" s="6">
        <v>40</v>
      </c>
      <c r="D38" s="1">
        <f>SUM(K38:T38)</f>
        <v>200000</v>
      </c>
      <c r="F38" s="1"/>
      <c r="J38" s="15">
        <f>(E38*Companies!$C$3)+(Participants!F38*Companies!$C$4)+(Participants!G38*Companies!$C$5)+(Participants!H38*Companies!$C$6)+(Participants!I38*Companies!$C$7)</f>
        <v>0</v>
      </c>
      <c r="K38" s="1">
        <v>50000</v>
      </c>
      <c r="T38" s="8">
        <v>150000</v>
      </c>
    </row>
    <row r="39" spans="2:20" ht="12.75">
      <c r="B39" s="6">
        <v>9</v>
      </c>
      <c r="C39" s="1" t="s">
        <v>55</v>
      </c>
      <c r="D39" s="1">
        <f>SUM(K39:T39)</f>
        <v>220</v>
      </c>
      <c r="E39" s="1">
        <v>0</v>
      </c>
      <c r="F39" s="1">
        <v>431</v>
      </c>
      <c r="H39" s="1">
        <v>0</v>
      </c>
      <c r="J39" s="15">
        <f>(E39*Companies!$C$3)+(Participants!F39*Companies!$C$4)+(Participants!G39*Companies!$C$5)+(Participants!H39*Companies!$C$6)+(Participants!I39*Companies!$C$7)</f>
        <v>191801.465</v>
      </c>
      <c r="K39" s="1">
        <v>50000</v>
      </c>
      <c r="L39" s="1">
        <v>-49780</v>
      </c>
      <c r="N39" s="1">
        <v>-150000</v>
      </c>
      <c r="T39" s="8">
        <v>150000</v>
      </c>
    </row>
    <row r="40" spans="2:20" ht="12.75">
      <c r="B40" s="6">
        <v>24</v>
      </c>
      <c r="C40" s="21"/>
      <c r="D40" s="1">
        <f>SUM(K40:T40)</f>
        <v>150000</v>
      </c>
      <c r="E40" s="21"/>
      <c r="F40" s="21"/>
      <c r="G40" s="21"/>
      <c r="H40" s="20"/>
      <c r="I40" s="21"/>
      <c r="J40" s="15">
        <f>(E40*Companies!$C$3)+(Participants!F40*Companies!$C$4)+(Participants!G40*Companies!$C$5)+(Participants!H40*Companies!$C$6)+(Participants!I40*Companies!$C$7)</f>
        <v>0</v>
      </c>
      <c r="K40" s="1">
        <v>50000</v>
      </c>
      <c r="L40" s="20">
        <v>-30000</v>
      </c>
      <c r="M40" s="20">
        <v>-20000</v>
      </c>
      <c r="N40" s="21"/>
      <c r="O40" s="21"/>
      <c r="P40" s="21"/>
      <c r="Q40" s="21"/>
      <c r="R40" s="21"/>
      <c r="S40" s="21"/>
      <c r="T40" s="8">
        <v>150000</v>
      </c>
    </row>
    <row r="41" spans="2:20" ht="12.75">
      <c r="B41" s="6">
        <v>21</v>
      </c>
      <c r="D41" s="1">
        <f>SUM(K41:T41)</f>
        <v>188000</v>
      </c>
      <c r="E41" s="1">
        <v>300</v>
      </c>
      <c r="I41" s="1" t="s">
        <v>56</v>
      </c>
      <c r="J41" s="15" t="e">
        <f>(E41*Companies!$C$3)+(Participants!F41*Companies!$C$4)+(Participants!G41*Companies!$C$5)+(Participants!H41*Companies!$C$6)+(Participants!I41*Companies!$C$7)</f>
        <v>#VALUE!</v>
      </c>
      <c r="K41" s="1">
        <v>50000</v>
      </c>
      <c r="L41" s="1">
        <v>-12000</v>
      </c>
      <c r="T41" s="8">
        <v>150000</v>
      </c>
    </row>
    <row r="42" spans="2:20" ht="13.5" thickBot="1">
      <c r="B42" s="10">
        <v>12</v>
      </c>
      <c r="C42" s="11" t="s">
        <v>57</v>
      </c>
      <c r="D42" s="1">
        <f>SUM(K42:T42)</f>
        <v>7900</v>
      </c>
      <c r="E42" s="11">
        <v>0</v>
      </c>
      <c r="F42" s="18"/>
      <c r="G42" s="11">
        <v>100</v>
      </c>
      <c r="H42" s="11">
        <v>650</v>
      </c>
      <c r="I42" s="11" t="s">
        <v>56</v>
      </c>
      <c r="J42" s="15" t="e">
        <f>(E42*Companies!$C$3)+(Participants!F42*Companies!$C$4)+(Participants!G42*Companies!$C$5)+(Participants!H42*Companies!$C$6)+(Participants!I42*Companies!$C$7)</f>
        <v>#VALUE!</v>
      </c>
      <c r="K42" s="1">
        <v>50000</v>
      </c>
      <c r="L42" s="11">
        <v>-31600</v>
      </c>
      <c r="M42" s="11">
        <v>-12000</v>
      </c>
      <c r="N42" s="11">
        <v>-148500</v>
      </c>
      <c r="O42" s="18"/>
      <c r="P42" s="18"/>
      <c r="Q42" s="18"/>
      <c r="R42" s="18"/>
      <c r="S42" s="18"/>
      <c r="T42" s="8">
        <v>150000</v>
      </c>
    </row>
    <row r="44" spans="2:20">
      <c r="D44" s="1" t="s">
        <v>58</v>
      </c>
      <c r="E44" s="7">
        <f t="shared" ref="E44:I44" si="0">SUM(E3:E42)</f>
        <v>5106</v>
      </c>
      <c r="F44" s="7">
        <f t="shared" si="0"/>
        <v>1731</v>
      </c>
      <c r="G44" s="7">
        <f t="shared" si="0"/>
        <v>5100</v>
      </c>
      <c r="H44" s="7">
        <f t="shared" si="0"/>
        <v>7000</v>
      </c>
      <c r="I44" s="7">
        <f t="shared" si="0"/>
        <v>5000</v>
      </c>
    </row>
  </sheetData>
  <autoFilter ref="B2:T42">
    <sortState ref="B3:T42">
      <sortCondition descending="1" ref="J2:J42"/>
      <sortCondition descending="1" ref="E2:E42"/>
    </sortState>
  </autoFilter>
  <customSheetViews>
    <customSheetView guid="{A0658E91-4633-4501-A43B-D353F04E2CBC}" filter="1" showAutoFilter="1">
      <pageMargins left="0.7" right="0.7" top="0.75" bottom="0.75" header="0.3" footer="0.3"/>
      <autoFilter ref="B2:T42">
        <sortState ref="B2:T42">
          <sortCondition descending="1" ref="J2:J42"/>
          <sortCondition descending="1" ref="I2:I42"/>
        </sortState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J15"/>
  <sheetViews>
    <sheetView tabSelected="1" workbookViewId="0">
      <selection activeCell="H23" sqref="H23"/>
    </sheetView>
  </sheetViews>
  <sheetFormatPr defaultColWidth="12.5703125" defaultRowHeight="15.75" customHeight="1"/>
  <sheetData>
    <row r="2" spans="2:10">
      <c r="B2" s="13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4" t="s">
        <v>64</v>
      </c>
      <c r="H2" s="5" t="s">
        <v>65</v>
      </c>
    </row>
    <row r="3" spans="2:10">
      <c r="B3" s="14" t="s">
        <v>66</v>
      </c>
      <c r="C3" s="15">
        <v>1111.1442999999999</v>
      </c>
      <c r="D3" s="7">
        <f t="shared" ref="D3:D7" si="0">$G3-($E3+$F3)</f>
        <v>0</v>
      </c>
      <c r="E3" s="7">
        <f>SUM(Participants!E3:E42)</f>
        <v>5106</v>
      </c>
      <c r="F3" s="1">
        <v>4894</v>
      </c>
      <c r="G3" s="1">
        <v>10000</v>
      </c>
      <c r="H3" s="16">
        <f t="shared" ref="H3:H7" si="1">$C3*$G3</f>
        <v>11111443</v>
      </c>
    </row>
    <row r="4" spans="2:10">
      <c r="B4" s="14" t="s">
        <v>67</v>
      </c>
      <c r="C4" s="15">
        <v>445.01499999999999</v>
      </c>
      <c r="D4" s="7">
        <f t="shared" si="0"/>
        <v>3269</v>
      </c>
      <c r="E4" s="7">
        <f>SUM(Participants!F3:F42)</f>
        <v>1731</v>
      </c>
      <c r="F4" s="1">
        <v>5000</v>
      </c>
      <c r="G4" s="1">
        <v>10000</v>
      </c>
      <c r="H4" s="16">
        <f t="shared" si="1"/>
        <v>4450150</v>
      </c>
    </row>
    <row r="5" spans="2:10">
      <c r="B5" s="14" t="s">
        <v>68</v>
      </c>
      <c r="C5" s="15">
        <v>397.81</v>
      </c>
      <c r="D5" s="7">
        <f t="shared" si="0"/>
        <v>0</v>
      </c>
      <c r="E5" s="7">
        <f>SUM(Participants!G3:G42)</f>
        <v>5100</v>
      </c>
      <c r="F5" s="1">
        <v>4900</v>
      </c>
      <c r="G5" s="1">
        <v>10000</v>
      </c>
      <c r="H5" s="16">
        <f t="shared" si="1"/>
        <v>3978100</v>
      </c>
    </row>
    <row r="6" spans="2:10">
      <c r="B6" s="14" t="s">
        <v>69</v>
      </c>
      <c r="C6" s="15">
        <v>461.20299999999997</v>
      </c>
      <c r="D6" s="7">
        <f t="shared" si="0"/>
        <v>0</v>
      </c>
      <c r="E6" s="7">
        <f>SUM(Participants!H3:H42)</f>
        <v>7000</v>
      </c>
      <c r="F6" s="1">
        <v>3000</v>
      </c>
      <c r="G6" s="1">
        <v>10000</v>
      </c>
      <c r="H6" s="16">
        <f t="shared" si="1"/>
        <v>4612030</v>
      </c>
    </row>
    <row r="7" spans="2:10">
      <c r="B7" s="17" t="s">
        <v>8</v>
      </c>
      <c r="C7" s="18">
        <v>360.64100000000002</v>
      </c>
      <c r="D7" s="12">
        <f t="shared" si="0"/>
        <v>0</v>
      </c>
      <c r="E7" s="12">
        <f>SUM(Participants!I3:I42)</f>
        <v>5000</v>
      </c>
      <c r="F7" s="1">
        <v>5000</v>
      </c>
      <c r="G7" s="11">
        <v>10000</v>
      </c>
      <c r="H7" s="19">
        <f t="shared" si="1"/>
        <v>3606410</v>
      </c>
    </row>
    <row r="10" spans="2:10">
      <c r="B10" s="13" t="s">
        <v>59</v>
      </c>
      <c r="C10" s="4" t="s">
        <v>70</v>
      </c>
      <c r="D10" s="4" t="s">
        <v>71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5" t="s">
        <v>77</v>
      </c>
    </row>
    <row r="11" spans="2:10">
      <c r="B11" s="14" t="s">
        <v>66</v>
      </c>
      <c r="C11" s="7">
        <f t="shared" ref="C11:C15" si="2">H3</f>
        <v>11111443</v>
      </c>
      <c r="D11" s="8">
        <v>9811443</v>
      </c>
      <c r="E11" s="7">
        <f t="shared" ref="E11:E15" si="3">$C11+$D11</f>
        <v>20922886</v>
      </c>
      <c r="F11" s="7">
        <f t="shared" ref="F11:F15" si="4">$E11/$G3</f>
        <v>2092.2885999999999</v>
      </c>
      <c r="G11" s="1">
        <v>100000</v>
      </c>
      <c r="H11" s="1">
        <v>269000</v>
      </c>
      <c r="I11" s="8">
        <v>9811443</v>
      </c>
      <c r="J11" s="16"/>
    </row>
    <row r="12" spans="2:10">
      <c r="B12" s="14" t="s">
        <v>67</v>
      </c>
      <c r="C12" s="7">
        <f t="shared" si="2"/>
        <v>4450150</v>
      </c>
      <c r="D12" s="1">
        <v>3450150</v>
      </c>
      <c r="E12" s="7">
        <f t="shared" si="3"/>
        <v>7900300</v>
      </c>
      <c r="F12" s="7">
        <f t="shared" si="4"/>
        <v>790.03</v>
      </c>
      <c r="G12" s="1">
        <v>150000</v>
      </c>
      <c r="H12" s="1">
        <v>286076</v>
      </c>
      <c r="I12" s="1">
        <v>3450150</v>
      </c>
      <c r="J12" s="16"/>
    </row>
    <row r="13" spans="2:10">
      <c r="B13" s="14" t="s">
        <v>68</v>
      </c>
      <c r="C13" s="7">
        <f t="shared" si="2"/>
        <v>3978100</v>
      </c>
      <c r="D13" s="1">
        <v>2978100</v>
      </c>
      <c r="E13" s="7">
        <f t="shared" si="3"/>
        <v>6956200</v>
      </c>
      <c r="F13" s="7">
        <f t="shared" si="4"/>
        <v>695.62</v>
      </c>
      <c r="G13" s="1">
        <v>300000</v>
      </c>
      <c r="H13" s="1">
        <v>425035</v>
      </c>
      <c r="I13" s="1">
        <v>2978100</v>
      </c>
      <c r="J13" s="16"/>
    </row>
    <row r="14" spans="2:10">
      <c r="B14" s="14" t="s">
        <v>69</v>
      </c>
      <c r="C14" s="7">
        <f t="shared" si="2"/>
        <v>4612030</v>
      </c>
      <c r="D14" s="1">
        <v>3612030</v>
      </c>
      <c r="E14" s="7">
        <f t="shared" si="3"/>
        <v>8224060</v>
      </c>
      <c r="F14" s="7">
        <f t="shared" si="4"/>
        <v>822.40599999999995</v>
      </c>
      <c r="G14" s="1">
        <v>500000</v>
      </c>
      <c r="H14" s="1">
        <v>588282</v>
      </c>
      <c r="I14" s="1">
        <v>3612030</v>
      </c>
      <c r="J14" s="16"/>
    </row>
    <row r="15" spans="2:10">
      <c r="B15" s="17" t="s">
        <v>8</v>
      </c>
      <c r="C15" s="12">
        <f t="shared" si="2"/>
        <v>3606410</v>
      </c>
      <c r="D15" s="8">
        <v>2606410</v>
      </c>
      <c r="E15" s="12">
        <f t="shared" si="3"/>
        <v>6212820</v>
      </c>
      <c r="F15" s="12">
        <f t="shared" si="4"/>
        <v>621.28200000000004</v>
      </c>
      <c r="G15" s="11">
        <v>100000</v>
      </c>
      <c r="H15" s="11">
        <v>104760</v>
      </c>
      <c r="I15" s="8">
        <v>2606410</v>
      </c>
      <c r="J1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Naidu</dc:creator>
  <cp:lastModifiedBy>Piyush Naidu</cp:lastModifiedBy>
  <dcterms:created xsi:type="dcterms:W3CDTF">2023-04-27T06:08:16Z</dcterms:created>
  <dcterms:modified xsi:type="dcterms:W3CDTF">2023-04-27T06:08:16Z</dcterms:modified>
</cp:coreProperties>
</file>