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ger\Documents\GitHub\ConduiteProjet\"/>
    </mc:Choice>
  </mc:AlternateContent>
  <bookViews>
    <workbookView xWindow="0" yWindow="0" windowWidth="20490" windowHeight="834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H19" i="1" l="1"/>
  <c r="H4" i="1"/>
  <c r="H20" i="1"/>
  <c r="H18" i="1"/>
  <c r="H17" i="1"/>
  <c r="H16" i="1"/>
  <c r="H12" i="1"/>
  <c r="H11" i="1"/>
  <c r="H10" i="1"/>
  <c r="H9" i="1"/>
  <c r="H8" i="1"/>
  <c r="H5" i="1"/>
  <c r="H3" i="1"/>
  <c r="E17" i="1"/>
  <c r="L10" i="1"/>
  <c r="M3" i="1"/>
  <c r="M4" i="1"/>
  <c r="M5" i="1"/>
  <c r="M6" i="1"/>
  <c r="M7" i="1"/>
  <c r="M8" i="1"/>
  <c r="M9" i="1"/>
  <c r="M10" i="1" s="1"/>
  <c r="H22" i="1" l="1"/>
  <c r="H24" i="1" s="1"/>
</calcChain>
</file>

<file path=xl/sharedStrings.xml><?xml version="1.0" encoding="utf-8"?>
<sst xmlns="http://schemas.openxmlformats.org/spreadsheetml/2006/main" count="49" uniqueCount="31">
  <si>
    <t>TOTAL</t>
  </si>
  <si>
    <t>Jour/Homme</t>
  </si>
  <si>
    <t>Document Conception Projet</t>
  </si>
  <si>
    <t>Démarrage</t>
  </si>
  <si>
    <t>Serveur</t>
  </si>
  <si>
    <t>PDA Indus.</t>
  </si>
  <si>
    <t>Base de Données</t>
  </si>
  <si>
    <t>Acquisition</t>
  </si>
  <si>
    <t>Echange</t>
  </si>
  <si>
    <t>BackOffice</t>
  </si>
  <si>
    <t>Manuel Utilisateur</t>
  </si>
  <si>
    <t>Manuel Administrateur</t>
  </si>
  <si>
    <t>Installation</t>
  </si>
  <si>
    <t>Recette</t>
  </si>
  <si>
    <t>Formation</t>
  </si>
  <si>
    <t>Tarif négocié</t>
  </si>
  <si>
    <t>Techncien (TS)</t>
  </si>
  <si>
    <t>Ingé. Logiciel Débutant (ID)</t>
  </si>
  <si>
    <t>Ingé. Logiciel Expérimenté (IE)</t>
  </si>
  <si>
    <t>Ingé. Système (IS)</t>
  </si>
  <si>
    <t>DBA (DB)</t>
  </si>
  <si>
    <t>Chef Projet (CP)</t>
  </si>
  <si>
    <t>Jours travaillés</t>
  </si>
  <si>
    <t xml:space="preserve">Coût </t>
  </si>
  <si>
    <t>Permanence CP</t>
  </si>
  <si>
    <t>59j à 50% soit 30 + 10j à 100% soit en tout 40</t>
  </si>
  <si>
    <t>Coût total du projet (sans permanence)</t>
  </si>
  <si>
    <t>Coût total du projet (avec permanence)</t>
  </si>
  <si>
    <t>Coût lot matériel</t>
  </si>
  <si>
    <t>Coût lot logiciel</t>
  </si>
  <si>
    <t>Coût lot pilotage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</si>
</sst>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5"/>
  <sheetViews>
    <sheetView tabSelected="1" topLeftCell="J1" zoomScaleNormal="100" workbookViewId="0">
      <selection activeCell="L9" sqref="L9"/>
    </sheetView>
  </sheetViews>
  <sheetFormatPr defaultColWidth="11.42578125" defaultRowHeight="15" x14ac:dyDescent="0.25"/>
  <cols>
    <col min="4" max="4" width="27.140625" bestFit="1" customWidth="1"/>
    <col min="5" max="5" width="12.5703125" bestFit="1" customWidth="1"/>
    <col min="7" max="7" width="36.42578125" bestFit="1" customWidth="1"/>
    <col min="8" max="8" width="16.140625" customWidth="1"/>
    <col min="9" max="9" width="16.140625" bestFit="1" customWidth="1"/>
    <col min="10" max="10" width="28.42578125" bestFit="1" customWidth="1"/>
    <col min="11" max="11" width="12.42578125" customWidth="1"/>
    <col min="12" max="12" width="14.28515625" bestFit="1" customWidth="1"/>
    <col min="13" max="13" width="6" bestFit="1" customWidth="1"/>
  </cols>
  <sheetData>
    <row r="2" spans="4:15" x14ac:dyDescent="0.25">
      <c r="D2" s="3"/>
      <c r="E2" s="5" t="s">
        <v>1</v>
      </c>
      <c r="H2" s="5" t="s">
        <v>28</v>
      </c>
      <c r="J2" s="1"/>
      <c r="K2" s="5" t="s">
        <v>15</v>
      </c>
      <c r="L2" s="5" t="s">
        <v>22</v>
      </c>
      <c r="M2" s="5" t="s">
        <v>23</v>
      </c>
    </row>
    <row r="3" spans="4:15" x14ac:dyDescent="0.25">
      <c r="D3" s="4" t="s">
        <v>3</v>
      </c>
      <c r="E3" s="10">
        <v>1</v>
      </c>
      <c r="G3" s="5" t="s">
        <v>4</v>
      </c>
      <c r="H3" s="2">
        <f>2*550</f>
        <v>1100</v>
      </c>
      <c r="J3" s="5" t="s">
        <v>16</v>
      </c>
      <c r="K3" s="2">
        <v>275</v>
      </c>
      <c r="L3" s="11">
        <v>10</v>
      </c>
      <c r="M3" s="2">
        <f t="shared" ref="M3:M8" si="0">K3*L3</f>
        <v>2750</v>
      </c>
    </row>
    <row r="4" spans="4:15" x14ac:dyDescent="0.25">
      <c r="D4" s="5" t="s">
        <v>2</v>
      </c>
      <c r="E4" s="11">
        <v>5</v>
      </c>
      <c r="G4" s="5" t="s">
        <v>5</v>
      </c>
      <c r="H4" s="2">
        <f>16*275</f>
        <v>4400</v>
      </c>
      <c r="J4" s="5" t="s">
        <v>16</v>
      </c>
      <c r="K4" s="2">
        <v>275</v>
      </c>
      <c r="L4" s="11">
        <v>10</v>
      </c>
      <c r="M4" s="2">
        <f t="shared" si="0"/>
        <v>2750</v>
      </c>
    </row>
    <row r="5" spans="4:15" x14ac:dyDescent="0.25">
      <c r="D5" s="5" t="s">
        <v>4</v>
      </c>
      <c r="E5" s="11">
        <v>2</v>
      </c>
      <c r="G5" s="6" t="s">
        <v>0</v>
      </c>
      <c r="H5" s="9">
        <f>SUM(H3:H4)</f>
        <v>5500</v>
      </c>
      <c r="J5" s="5" t="s">
        <v>17</v>
      </c>
      <c r="K5" s="2">
        <v>350</v>
      </c>
      <c r="L5" s="11">
        <v>39</v>
      </c>
      <c r="M5" s="2">
        <f t="shared" si="0"/>
        <v>13650</v>
      </c>
    </row>
    <row r="6" spans="4:15" x14ac:dyDescent="0.25">
      <c r="D6" s="5" t="s">
        <v>5</v>
      </c>
      <c r="E6" s="11">
        <v>16</v>
      </c>
      <c r="H6" s="1"/>
      <c r="J6" s="5" t="s">
        <v>18</v>
      </c>
      <c r="K6" s="2">
        <v>450</v>
      </c>
      <c r="L6" s="11">
        <v>26</v>
      </c>
      <c r="M6" s="2">
        <f t="shared" si="0"/>
        <v>11700</v>
      </c>
    </row>
    <row r="7" spans="4:15" x14ac:dyDescent="0.25">
      <c r="D7" s="5" t="s">
        <v>6</v>
      </c>
      <c r="E7" s="11">
        <v>5</v>
      </c>
      <c r="H7" s="5" t="s">
        <v>29</v>
      </c>
      <c r="J7" s="5" t="s">
        <v>19</v>
      </c>
      <c r="K7" s="2">
        <v>550</v>
      </c>
      <c r="L7" s="11">
        <v>5</v>
      </c>
      <c r="M7" s="2">
        <f t="shared" si="0"/>
        <v>2750</v>
      </c>
    </row>
    <row r="8" spans="4:15" x14ac:dyDescent="0.25">
      <c r="D8" s="5" t="s">
        <v>7</v>
      </c>
      <c r="E8" s="11">
        <v>8</v>
      </c>
      <c r="G8" s="5" t="s">
        <v>6</v>
      </c>
      <c r="H8" s="2">
        <f>5*600</f>
        <v>3000</v>
      </c>
      <c r="J8" s="5" t="s">
        <v>20</v>
      </c>
      <c r="K8" s="2">
        <v>600</v>
      </c>
      <c r="L8" s="11">
        <v>5</v>
      </c>
      <c r="M8" s="2">
        <f t="shared" si="0"/>
        <v>3000</v>
      </c>
    </row>
    <row r="9" spans="4:15" x14ac:dyDescent="0.25">
      <c r="D9" s="5" t="s">
        <v>8</v>
      </c>
      <c r="E9" s="11">
        <v>13</v>
      </c>
      <c r="G9" s="5" t="s">
        <v>7</v>
      </c>
      <c r="H9" s="2">
        <f>8*450</f>
        <v>3600</v>
      </c>
      <c r="J9" s="5" t="s">
        <v>21</v>
      </c>
      <c r="K9" s="2">
        <v>650</v>
      </c>
      <c r="L9" s="11">
        <v>40</v>
      </c>
      <c r="M9" s="2">
        <f>K9*L9</f>
        <v>26000</v>
      </c>
      <c r="O9" t="s">
        <v>25</v>
      </c>
    </row>
    <row r="10" spans="4:15" x14ac:dyDescent="0.25">
      <c r="D10" s="5" t="s">
        <v>9</v>
      </c>
      <c r="E10" s="11">
        <v>37</v>
      </c>
      <c r="G10" s="5" t="s">
        <v>8</v>
      </c>
      <c r="H10" s="2">
        <f>13*450</f>
        <v>5850</v>
      </c>
      <c r="J10" s="6" t="s">
        <v>0</v>
      </c>
      <c r="K10" s="2"/>
      <c r="L10" s="5">
        <f>L3+L4+L5+L6+L7+L8+L9</f>
        <v>135</v>
      </c>
      <c r="M10" s="5">
        <f>SUM(M3:M9)</f>
        <v>62600</v>
      </c>
    </row>
    <row r="11" spans="4:15" x14ac:dyDescent="0.25">
      <c r="D11" s="5" t="s">
        <v>10</v>
      </c>
      <c r="E11" s="11">
        <v>4</v>
      </c>
      <c r="G11" s="5" t="s">
        <v>9</v>
      </c>
      <c r="H11" s="2">
        <f>33*350+4*450</f>
        <v>13350</v>
      </c>
    </row>
    <row r="12" spans="4:15" x14ac:dyDescent="0.25">
      <c r="D12" s="5" t="s">
        <v>11</v>
      </c>
      <c r="E12" s="11">
        <v>2</v>
      </c>
      <c r="G12" s="6" t="s">
        <v>0</v>
      </c>
      <c r="H12" s="5">
        <f>SUM(H8:H11)</f>
        <v>25800</v>
      </c>
    </row>
    <row r="13" spans="4:15" x14ac:dyDescent="0.25">
      <c r="D13" s="5" t="s">
        <v>12</v>
      </c>
      <c r="E13" s="11">
        <v>5</v>
      </c>
      <c r="H13" s="1"/>
    </row>
    <row r="14" spans="4:15" x14ac:dyDescent="0.25">
      <c r="D14" s="5" t="s">
        <v>13</v>
      </c>
      <c r="E14" s="11">
        <v>6</v>
      </c>
      <c r="H14" s="5" t="s">
        <v>30</v>
      </c>
    </row>
    <row r="15" spans="4:15" x14ac:dyDescent="0.25">
      <c r="D15" s="5" t="s">
        <v>14</v>
      </c>
      <c r="E15" s="11">
        <v>1</v>
      </c>
      <c r="G15" s="5" t="s">
        <v>3</v>
      </c>
      <c r="H15" s="2">
        <v>650</v>
      </c>
    </row>
    <row r="16" spans="4:15" x14ac:dyDescent="0.25">
      <c r="D16" s="7" t="s">
        <v>24</v>
      </c>
      <c r="E16" s="12">
        <v>30</v>
      </c>
      <c r="G16" s="5" t="s">
        <v>2</v>
      </c>
      <c r="H16" s="2">
        <f>5*650</f>
        <v>3250</v>
      </c>
    </row>
    <row r="17" spans="4:8" x14ac:dyDescent="0.25">
      <c r="D17" s="6" t="s">
        <v>0</v>
      </c>
      <c r="E17" s="5">
        <f>SUM(E3:E16)</f>
        <v>135</v>
      </c>
      <c r="G17" s="5" t="s">
        <v>10</v>
      </c>
      <c r="H17" s="2">
        <f>450+3*350</f>
        <v>1500</v>
      </c>
    </row>
    <row r="18" spans="4:8" x14ac:dyDescent="0.25">
      <c r="G18" s="5" t="s">
        <v>11</v>
      </c>
      <c r="H18" s="2">
        <f>2*550</f>
        <v>1100</v>
      </c>
    </row>
    <row r="19" spans="4:8" x14ac:dyDescent="0.25">
      <c r="G19" s="5" t="s">
        <v>12</v>
      </c>
      <c r="H19" s="2">
        <f>1*550+4*275</f>
        <v>1650</v>
      </c>
    </row>
    <row r="20" spans="4:8" x14ac:dyDescent="0.25">
      <c r="G20" s="5" t="s">
        <v>13</v>
      </c>
      <c r="H20" s="2">
        <f>3*650+3*350</f>
        <v>3000</v>
      </c>
    </row>
    <row r="21" spans="4:8" x14ac:dyDescent="0.25">
      <c r="G21" s="5" t="s">
        <v>14</v>
      </c>
      <c r="H21" s="2">
        <v>650</v>
      </c>
    </row>
    <row r="22" spans="4:8" x14ac:dyDescent="0.25">
      <c r="G22" s="6" t="s">
        <v>0</v>
      </c>
      <c r="H22" s="5">
        <f>SUM(H15:H21)</f>
        <v>11800</v>
      </c>
    </row>
    <row r="24" spans="4:8" x14ac:dyDescent="0.25">
      <c r="G24" s="6" t="s">
        <v>26</v>
      </c>
      <c r="H24" s="8">
        <f>H5+H12+H22</f>
        <v>43100</v>
      </c>
    </row>
    <row r="25" spans="4:8" x14ac:dyDescent="0.25">
      <c r="G25" s="6" t="s">
        <v>27</v>
      </c>
      <c r="H25" s="8">
        <v>62600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Véronique</dc:creator>
  <cp:lastModifiedBy>tiger 86</cp:lastModifiedBy>
  <dcterms:created xsi:type="dcterms:W3CDTF">2015-02-25T18:29:33Z</dcterms:created>
  <dcterms:modified xsi:type="dcterms:W3CDTF">2015-03-01T22:25:14Z</dcterms:modified>
</cp:coreProperties>
</file>