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na Averanga\Documents\Doc Jose\taller de sistemas\"/>
    </mc:Choice>
  </mc:AlternateContent>
  <xr:revisionPtr revIDLastSave="0" documentId="8_{9CB9B2FC-839A-4A6A-88D5-9CCB48B0EA76}" xr6:coauthVersionLast="47" xr6:coauthVersionMax="47" xr10:uidLastSave="{00000000-0000-0000-0000-000000000000}"/>
  <bookViews>
    <workbookView xWindow="11448" yWindow="960" windowWidth="11736" windowHeight="8880" xr2:uid="{64DE9620-C2DA-42C7-8FFF-32EF6034B830}"/>
  </bookViews>
  <sheets>
    <sheet name="Hoja1" sheetId="1" r:id="rId1"/>
    <sheet name="Hoja2" sheetId="2" r:id="rId2"/>
  </sheets>
  <definedNames>
    <definedName name="DIAS_DE_TRABAJADOS">Hoja1!$D$7</definedName>
    <definedName name="DIAS_DEL_SPRINT">Hoja1!$I$5:$I$15</definedName>
    <definedName name="FECHA_DE_FINAL_DEL_SPRINT">Hoja1!$D$6</definedName>
    <definedName name="FECHA_DE_INICIO_DEL_SPRINT">Hoja1!$D$5</definedName>
    <definedName name="HORAS_DEL_TRABAJO_POR_DIA">Hoja1!$D$9</definedName>
    <definedName name="HORAS_PRODUCTIVAS">Hoja1!$D$13</definedName>
    <definedName name="PORCENTAJE_DE_HORAS_DISPONIBLES">Hoja1!$D$11</definedName>
    <definedName name="PORCENTAJE_DE_PRODUCTIVIDA">Hoja1!$D$12</definedName>
    <definedName name="PORCENTAJE_DIARIO_DE_HORAS_DISPONIBLES">Hoja1!$D$14</definedName>
    <definedName name="TAMAÑO_DEL_EQUIPO">Hoja1!$D$8</definedName>
    <definedName name="TOTAL_HORAS_DISPONIBLES">Hoja1!$D$10</definedName>
    <definedName name="TOTAL_PENDIENTE">Hoja2!$I$4:$I$14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2" l="1"/>
  <c r="L16" i="1"/>
  <c r="D18" i="2"/>
  <c r="H14" i="2"/>
  <c r="H4" i="2"/>
  <c r="I4" i="2" s="1"/>
  <c r="H5" i="2"/>
  <c r="H6" i="2"/>
  <c r="H7" i="2"/>
  <c r="H8" i="2"/>
  <c r="H9" i="2"/>
  <c r="H10" i="2"/>
  <c r="H11" i="2"/>
  <c r="H12" i="2"/>
  <c r="H13" i="2"/>
  <c r="J5" i="1" a="1"/>
  <c r="J5" i="1" s="1"/>
  <c r="K5" i="1" a="1"/>
  <c r="K5" i="1" s="1"/>
  <c r="D6" i="1"/>
  <c r="D7" i="1" s="1"/>
  <c r="H15" i="2" l="1"/>
  <c r="I5" i="2"/>
  <c r="J4" i="2"/>
  <c r="D12" i="1"/>
  <c r="D10" i="1"/>
  <c r="D11" i="1" l="1"/>
  <c r="D13" i="1"/>
  <c r="D14" i="1" l="1"/>
  <c r="L5" i="1"/>
  <c r="J5" i="2"/>
  <c r="L6" i="1" s="1"/>
  <c r="I6" i="2"/>
  <c r="J6" i="2" s="1"/>
  <c r="L7" i="1" s="1"/>
  <c r="I7" i="2" l="1"/>
  <c r="J7" i="2" s="1"/>
  <c r="L8" i="1" s="1"/>
  <c r="I8" i="2" l="1"/>
  <c r="I9" i="2" s="1"/>
  <c r="J8" i="2" l="1"/>
  <c r="L9" i="1" s="1"/>
  <c r="J9" i="2"/>
  <c r="L10" i="1" s="1"/>
  <c r="I10" i="2"/>
  <c r="I11" i="2" l="1"/>
  <c r="J10" i="2"/>
  <c r="L11" i="1" s="1"/>
  <c r="I12" i="2" l="1"/>
  <c r="J11" i="2"/>
  <c r="L12" i="1" s="1"/>
  <c r="J12" i="2" l="1"/>
  <c r="L13" i="1" s="1"/>
  <c r="I13" i="2"/>
  <c r="I14" i="2" l="1"/>
  <c r="J14" i="2" s="1"/>
  <c r="L15" i="1" s="1"/>
  <c r="J13" i="2"/>
  <c r="L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<sst xmlns="http://schemas.openxmlformats.org/spreadsheetml/2006/main" count="24" uniqueCount="23">
  <si>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GRÁFICA DE TRABAJO PENDIENTE (BURN DOWN CHART)</t>
  </si>
  <si>
    <t>FECHA DE INICIO DEL SPRINT</t>
  </si>
  <si>
    <t>FECHA DE FINAL DEL SPRINT</t>
  </si>
  <si>
    <t>TAMAÑO DEL EQUIPO</t>
  </si>
  <si>
    <t>DIAS DE TRABAJADOS</t>
  </si>
  <si>
    <t>HORAS DEL TRABAJO POR DIA</t>
  </si>
  <si>
    <t>TOTAL HORAS DISPONIBLES</t>
  </si>
  <si>
    <t>PORCENTAJE DE HORAS DISPONIBLES</t>
  </si>
  <si>
    <t>PORCENTAJE DE PRODUCTIVIDA</t>
  </si>
  <si>
    <t>HORAS PRODUCTIVAS</t>
  </si>
  <si>
    <t>PORCENTAJE DIARIO DE HORAS DISPONIBLES</t>
  </si>
  <si>
    <t>DIAS DEL SPRINT</t>
  </si>
  <si>
    <t>OBJETIVO</t>
  </si>
  <si>
    <t>ACTUAL</t>
  </si>
  <si>
    <t>PRONÓSTICO</t>
  </si>
  <si>
    <t>DEVELOPER 1</t>
  </si>
  <si>
    <t>DEVELOPER 2</t>
  </si>
  <si>
    <t>DEVELOPER 3</t>
  </si>
  <si>
    <t>DEVELOPER 4</t>
  </si>
  <si>
    <t>DEVELOPER 5</t>
  </si>
  <si>
    <t>ESFUERZO TOTAL</t>
  </si>
  <si>
    <t>TOTAL PENDIENTE</t>
  </si>
  <si>
    <t>ESFUERZO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</si>
</sst>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9" fontId="0" fillId="0" borderId="1" xfId="1" applyFont="1" applyBorder="1"/>
    <xf numFmtId="2" fontId="0" fillId="0" borderId="1" xfId="0" applyNumberFormat="1" applyBorder="1"/>
    <xf numFmtId="0" fontId="0" fillId="0" borderId="1" xfId="0" applyNumberFormat="1" applyBorder="1"/>
    <xf numFmtId="0" fontId="0" fillId="0" borderId="2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BURN</a:t>
            </a:r>
            <a:r>
              <a:rPr lang="es-BO" baseline="0"/>
              <a:t> DOWN CHART </a:t>
            </a:r>
            <a:br>
              <a:rPr lang="es-BO" baseline="0"/>
            </a:br>
            <a:r>
              <a:rPr lang="es-BO" baseline="0"/>
              <a:t>SPRING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Hoja1!$J$4</c:f>
              <c:strCache>
                <c:ptCount val="1"/>
                <c:pt idx="0">
                  <c:v>PRONÓSTICO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Hoja1!$J$5:$J$15</c:f>
              <c:numCache>
                <c:formatCode>0.00</c:formatCode>
                <c:ptCount val="11"/>
                <c:pt idx="0">
                  <c:v>320</c:v>
                </c:pt>
                <c:pt idx="1">
                  <c:v>290.90909090909093</c:v>
                </c:pt>
                <c:pt idx="2">
                  <c:v>261.81818181818181</c:v>
                </c:pt>
                <c:pt idx="3">
                  <c:v>232.72727272727275</c:v>
                </c:pt>
                <c:pt idx="4">
                  <c:v>203.63636363636363</c:v>
                </c:pt>
                <c:pt idx="5">
                  <c:v>174.54545454545456</c:v>
                </c:pt>
                <c:pt idx="6">
                  <c:v>145.45454545454547</c:v>
                </c:pt>
                <c:pt idx="7">
                  <c:v>116.36363636363637</c:v>
                </c:pt>
                <c:pt idx="8">
                  <c:v>87.27272727272728</c:v>
                </c:pt>
                <c:pt idx="9">
                  <c:v>58.181818181818187</c:v>
                </c:pt>
                <c:pt idx="10">
                  <c:v>29.090909090909122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B-4620-AB5E-456FC4C633E9}"/>
            </c:ext>
          </c:extLst>
        </c:ser>
        <c:ser>
          <c:idx val="1"/>
          <c:order val="1"/>
          <c:tx>
            <c:strRef>
              <c:f>Hoja1!$K$4</c:f>
              <c:strCache>
                <c:ptCount val="1"/>
                <c:pt idx="0">
                  <c:v>OBJETIVO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Hoja1!$K$5:$K$15</c:f>
              <c:numCache>
                <c:formatCode>0.00</c:formatCode>
                <c:ptCount val="11"/>
                <c:pt idx="0">
                  <c:v>440</c:v>
                </c:pt>
                <c:pt idx="1">
                  <c:v>410.90909090909093</c:v>
                </c:pt>
                <c:pt idx="2">
                  <c:v>381.81818181818181</c:v>
                </c:pt>
                <c:pt idx="3">
                  <c:v>352.72727272727275</c:v>
                </c:pt>
                <c:pt idx="4">
                  <c:v>323.63636363636363</c:v>
                </c:pt>
                <c:pt idx="5">
                  <c:v>294.54545454545456</c:v>
                </c:pt>
                <c:pt idx="6">
                  <c:v>265.4545454545455</c:v>
                </c:pt>
                <c:pt idx="7">
                  <c:v>236.36363636363637</c:v>
                </c:pt>
                <c:pt idx="8">
                  <c:v>207.27272727272728</c:v>
                </c:pt>
                <c:pt idx="9">
                  <c:v>178.18181818181819</c:v>
                </c:pt>
                <c:pt idx="10">
                  <c:v>149.09090909090912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B-4620-AB5E-456FC4C633E9}"/>
            </c:ext>
          </c:extLst>
        </c:ser>
        <c:ser>
          <c:idx val="2"/>
          <c:order val="2"/>
          <c:tx>
            <c:strRef>
              <c:f>Hoja1!$L$4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Hoja1!$L$5:$L$15</c:f>
              <c:numCache>
                <c:formatCode>0.00</c:formatCode>
                <c:ptCount val="11"/>
                <c:pt idx="0">
                  <c:v>404</c:v>
                </c:pt>
                <c:pt idx="1">
                  <c:v>372</c:v>
                </c:pt>
                <c:pt idx="2">
                  <c:v>342</c:v>
                </c:pt>
                <c:pt idx="3">
                  <c:v>316</c:v>
                </c:pt>
                <c:pt idx="4">
                  <c:v>282</c:v>
                </c:pt>
                <c:pt idx="5">
                  <c:v>250</c:v>
                </c:pt>
                <c:pt idx="6">
                  <c:v>219</c:v>
                </c:pt>
                <c:pt idx="7">
                  <c:v>180</c:v>
                </c:pt>
                <c:pt idx="8">
                  <c:v>147</c:v>
                </c:pt>
                <c:pt idx="9">
                  <c:v>114</c:v>
                </c:pt>
                <c:pt idx="10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B-4620-AB5E-456FC4C6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63119"/>
        <c:axId val="146781423"/>
      </c:lineChart>
      <c:catAx>
        <c:axId val="14676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81423"/>
        <c:crosses val="autoZero"/>
        <c:auto val="1"/>
        <c:lblAlgn val="ctr"/>
        <c:lblOffset val="100"/>
        <c:noMultiLvlLbl val="0"/>
      </c:catAx>
      <c:valAx>
        <c:axId val="14678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6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1661583</xdr:colOff>
      <xdr:row>19</xdr:row>
      <xdr:rowOff>57150</xdr:rowOff>
    </xdr:from>
    <xdr:to>
      <xdr:col>8</xdr:col>
      <xdr:colOff>402166</xdr:colOff>
      <xdr:row>33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FCDC1B-27F6-4A78-BD70-FEDEC5E4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B20-EDD3-46B6-BE9E-C2276AFB3164}">
  <dimension ref="B2:L16"/>
  <sheetViews>
    <sheetView tabSelected="1" topLeftCell="C6" zoomScale="70" workbookViewId="0">
      <selection activeCell="L17" sqref="L17"/>
    </sheetView>
  </sheetViews>
  <sheetFormatPr baseColWidth="10" defaultRowHeight="14.4" x14ac:dyDescent="0.3"/>
  <cols>
    <col min="2" max="2" width="4.33203125" customWidth="1"/>
    <col min="3" max="3" width="27.109375" customWidth="1"/>
    <col min="4" max="4" width="11.5546875" customWidth="1"/>
  </cols>
  <sheetData>
    <row r="2" spans="2:12" x14ac:dyDescent="0.3">
      <c r="B2" s="2" t="s">
        <v>0</v>
      </c>
      <c r="C2" s="2"/>
      <c r="D2" s="2"/>
      <c r="E2" s="2"/>
      <c r="F2" s="2"/>
      <c r="G2" s="2"/>
      <c r="H2" s="2"/>
    </row>
    <row r="3" spans="2:12" x14ac:dyDescent="0.3">
      <c r="B3" s="2"/>
      <c r="C3" s="2"/>
      <c r="D3" s="2"/>
      <c r="E3" s="2"/>
      <c r="F3" s="2"/>
      <c r="G3" s="2"/>
      <c r="H3" s="2"/>
    </row>
    <row r="4" spans="2:12" x14ac:dyDescent="0.3">
      <c r="B4" s="1"/>
      <c r="C4" s="1"/>
      <c r="D4" s="1"/>
      <c r="E4" s="1"/>
      <c r="F4" s="1"/>
      <c r="G4" s="1"/>
      <c r="H4" s="1"/>
      <c r="I4" s="4" t="s">
        <v>11</v>
      </c>
      <c r="J4" s="4" t="s">
        <v>14</v>
      </c>
      <c r="K4" s="4" t="s">
        <v>12</v>
      </c>
      <c r="L4" s="4" t="s">
        <v>13</v>
      </c>
    </row>
    <row r="5" spans="2:12" ht="30" customHeight="1" x14ac:dyDescent="0.3">
      <c r="B5" s="4">
        <v>1</v>
      </c>
      <c r="C5" s="5" t="s">
        <v>1</v>
      </c>
      <c r="D5" s="6">
        <v>45208</v>
      </c>
      <c r="I5" s="9">
        <v>0</v>
      </c>
      <c r="J5" s="8" cm="1">
        <f t="array" ref="J5:J15">HORAS_PRODUCTIVAS-(DIAS_DEL_SPRINT*PORCENTAJE_DIARIO_DE_HORAS_DISPONIBLES)</f>
        <v>320</v>
      </c>
      <c r="K5" s="8" cm="1">
        <f t="array" ref="K5:K15">TOTAL_HORAS_DISPONIBLES-(DIAS_DEL_SPRINT*PORCENTAJE_DIARIO_DE_HORAS_DISPONIBLES)</f>
        <v>440</v>
      </c>
      <c r="L5" s="8">
        <f>_xlfn.NUMBERVALUE(Hoja2!J4)</f>
        <v>404</v>
      </c>
    </row>
    <row r="6" spans="2:12" ht="30" customHeight="1" x14ac:dyDescent="0.3">
      <c r="B6" s="4">
        <v>2</v>
      </c>
      <c r="C6" s="5" t="s">
        <v>2</v>
      </c>
      <c r="D6" s="6">
        <f>WORKDAY(D5,10)</f>
        <v>45222</v>
      </c>
      <c r="I6" s="9">
        <v>1</v>
      </c>
      <c r="J6" s="8">
        <v>290.90909090909093</v>
      </c>
      <c r="K6" s="8">
        <v>410.90909090909093</v>
      </c>
      <c r="L6" s="8">
        <f>_xlfn.NUMBERVALUE(Hoja2!J5)</f>
        <v>372</v>
      </c>
    </row>
    <row r="7" spans="2:12" ht="30" customHeight="1" x14ac:dyDescent="0.3">
      <c r="B7" s="4">
        <v>3</v>
      </c>
      <c r="C7" s="5" t="s">
        <v>4</v>
      </c>
      <c r="D7" s="4">
        <f>NETWORKDAYS(D5,D6)</f>
        <v>11</v>
      </c>
      <c r="I7" s="9">
        <v>2</v>
      </c>
      <c r="J7" s="8">
        <v>261.81818181818181</v>
      </c>
      <c r="K7" s="8">
        <v>381.81818181818181</v>
      </c>
      <c r="L7" s="8">
        <f>_xlfn.NUMBERVALUE(Hoja2!J6)</f>
        <v>342</v>
      </c>
    </row>
    <row r="8" spans="2:12" ht="30" customHeight="1" x14ac:dyDescent="0.3">
      <c r="B8" s="4">
        <v>4</v>
      </c>
      <c r="C8" s="5" t="s">
        <v>3</v>
      </c>
      <c r="D8" s="4">
        <v>5</v>
      </c>
      <c r="I8" s="9">
        <v>3</v>
      </c>
      <c r="J8" s="8">
        <v>232.72727272727275</v>
      </c>
      <c r="K8" s="8">
        <v>352.72727272727275</v>
      </c>
      <c r="L8" s="8">
        <f>_xlfn.NUMBERVALUE(Hoja2!J7)</f>
        <v>316</v>
      </c>
    </row>
    <row r="9" spans="2:12" ht="30" customHeight="1" x14ac:dyDescent="0.3">
      <c r="B9" s="4">
        <v>5</v>
      </c>
      <c r="C9" s="5" t="s">
        <v>5</v>
      </c>
      <c r="D9" s="4">
        <v>8</v>
      </c>
      <c r="I9" s="9">
        <v>4</v>
      </c>
      <c r="J9" s="8">
        <v>203.63636363636363</v>
      </c>
      <c r="K9" s="8">
        <v>323.63636363636363</v>
      </c>
      <c r="L9" s="8">
        <f>_xlfn.NUMBERVALUE(Hoja2!J8)</f>
        <v>282</v>
      </c>
    </row>
    <row r="10" spans="2:12" ht="30" customHeight="1" x14ac:dyDescent="0.3">
      <c r="B10" s="4">
        <v>6</v>
      </c>
      <c r="C10" s="5" t="s">
        <v>6</v>
      </c>
      <c r="D10" s="4">
        <f>DIAS_DE_TRABAJADOS*TAMAÑO_DEL_EQUIPO*HORAS_DEL_TRABAJO_POR_DIA</f>
        <v>440</v>
      </c>
      <c r="I10" s="9">
        <v>5</v>
      </c>
      <c r="J10" s="8">
        <v>174.54545454545456</v>
      </c>
      <c r="K10" s="8">
        <v>294.54545454545456</v>
      </c>
      <c r="L10" s="8">
        <f>_xlfn.NUMBERVALUE(Hoja2!J9)</f>
        <v>250</v>
      </c>
    </row>
    <row r="11" spans="2:12" ht="30" customHeight="1" x14ac:dyDescent="0.3">
      <c r="B11" s="4">
        <v>7</v>
      </c>
      <c r="C11" s="5" t="s">
        <v>7</v>
      </c>
      <c r="D11" s="4">
        <f>TOTAL_HORAS_DISPONIBLES/HORAS_DEL_TRABAJO_POR_DIA</f>
        <v>55</v>
      </c>
      <c r="I11" s="9">
        <v>6</v>
      </c>
      <c r="J11" s="8">
        <v>145.45454545454547</v>
      </c>
      <c r="K11" s="8">
        <v>265.4545454545455</v>
      </c>
      <c r="L11" s="8">
        <f>_xlfn.NUMBERVALUE(Hoja2!J10)</f>
        <v>219</v>
      </c>
    </row>
    <row r="12" spans="2:12" ht="30" customHeight="1" x14ac:dyDescent="0.3">
      <c r="B12" s="4">
        <v>8</v>
      </c>
      <c r="C12" s="5" t="s">
        <v>8</v>
      </c>
      <c r="D12" s="7">
        <f>HORAS_DEL_TRABAJO_POR_DIA/DIAS_DE_TRABAJADOS</f>
        <v>0.72727272727272729</v>
      </c>
      <c r="I12" s="9">
        <v>7</v>
      </c>
      <c r="J12" s="8">
        <v>116.36363636363637</v>
      </c>
      <c r="K12" s="8">
        <v>236.36363636363637</v>
      </c>
      <c r="L12" s="8">
        <f>_xlfn.NUMBERVALUE(Hoja2!J11)</f>
        <v>180</v>
      </c>
    </row>
    <row r="13" spans="2:12" ht="30" customHeight="1" x14ac:dyDescent="0.3">
      <c r="B13" s="4">
        <v>9</v>
      </c>
      <c r="C13" s="5" t="s">
        <v>9</v>
      </c>
      <c r="D13" s="4">
        <f>TOTAL_HORAS_DISPONIBLES*PORCENTAJE_DE_PRODUCTIVIDA</f>
        <v>320</v>
      </c>
      <c r="I13" s="9">
        <v>8</v>
      </c>
      <c r="J13" s="8">
        <v>87.27272727272728</v>
      </c>
      <c r="K13" s="8">
        <v>207.27272727272728</v>
      </c>
      <c r="L13" s="8">
        <f>_xlfn.NUMBERVALUE(Hoja2!J12)</f>
        <v>147</v>
      </c>
    </row>
    <row r="14" spans="2:12" ht="30" customHeight="1" x14ac:dyDescent="0.3">
      <c r="B14" s="4">
        <v>10</v>
      </c>
      <c r="C14" s="5" t="s">
        <v>10</v>
      </c>
      <c r="D14" s="4">
        <f>HORAS_PRODUCTIVAS/DIAS_DE_TRABAJADOS</f>
        <v>29.09090909090909</v>
      </c>
      <c r="I14" s="9">
        <v>9</v>
      </c>
      <c r="J14" s="8">
        <v>58.181818181818187</v>
      </c>
      <c r="K14" s="8">
        <v>178.18181818181819</v>
      </c>
      <c r="L14" s="8">
        <f>_xlfn.NUMBERVALUE(Hoja2!J13)</f>
        <v>114</v>
      </c>
    </row>
    <row r="15" spans="2:12" x14ac:dyDescent="0.3">
      <c r="I15" s="9">
        <v>10</v>
      </c>
      <c r="J15" s="8">
        <v>29.090909090909122</v>
      </c>
      <c r="K15" s="8">
        <v>149.09090909090912</v>
      </c>
      <c r="L15" s="8">
        <f>_xlfn.NUMBERVALUE(Hoja2!J14)</f>
        <v>74</v>
      </c>
    </row>
    <row r="16" spans="2:12" x14ac:dyDescent="0.3">
      <c r="L16" s="3">
        <f>SUM(L5:L15)</f>
        <v>2700</v>
      </c>
    </row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8608-FC59-4B58-88BD-6D2B1FDD919E}">
  <dimension ref="B3:J18"/>
  <sheetViews>
    <sheetView topLeftCell="B1" zoomScale="65" workbookViewId="0">
      <selection activeCell="J16" sqref="J16"/>
    </sheetView>
  </sheetViews>
  <sheetFormatPr baseColWidth="10" defaultRowHeight="14.4" x14ac:dyDescent="0.3"/>
  <cols>
    <col min="2" max="7" width="15.5546875" customWidth="1"/>
    <col min="8" max="8" width="15.21875" bestFit="1" customWidth="1"/>
    <col min="9" max="9" width="17.88671875" customWidth="1"/>
    <col min="10" max="10" width="17.21875" customWidth="1"/>
  </cols>
  <sheetData>
    <row r="3" spans="2:10" x14ac:dyDescent="0.3">
      <c r="B3" s="4" t="s">
        <v>11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</row>
    <row r="4" spans="2:10" x14ac:dyDescent="0.3">
      <c r="B4" s="4">
        <v>1</v>
      </c>
      <c r="C4" s="4">
        <v>7</v>
      </c>
      <c r="D4" s="4">
        <v>7</v>
      </c>
      <c r="E4" s="4">
        <v>8</v>
      </c>
      <c r="F4" s="4">
        <v>6</v>
      </c>
      <c r="G4" s="4">
        <v>8</v>
      </c>
      <c r="H4" s="4">
        <f>SUM(C4:G4)</f>
        <v>36</v>
      </c>
      <c r="I4" s="4">
        <f>H4</f>
        <v>36</v>
      </c>
      <c r="J4" s="4">
        <f>TOTAL_HORAS_DISPONIBLES-I4</f>
        <v>404</v>
      </c>
    </row>
    <row r="5" spans="2:10" x14ac:dyDescent="0.3">
      <c r="B5" s="4">
        <v>2</v>
      </c>
      <c r="C5" s="4">
        <v>4</v>
      </c>
      <c r="D5" s="4">
        <v>4</v>
      </c>
      <c r="E5" s="4">
        <v>8</v>
      </c>
      <c r="F5" s="4">
        <v>8</v>
      </c>
      <c r="G5" s="4">
        <v>8</v>
      </c>
      <c r="H5" s="4">
        <f t="shared" ref="H5:H14" si="0">SUM(C5:G5)</f>
        <v>32</v>
      </c>
      <c r="I5" s="4">
        <f>I4+H5</f>
        <v>68</v>
      </c>
      <c r="J5" s="4">
        <f>TOTAL_HORAS_DISPONIBLES-I5</f>
        <v>372</v>
      </c>
    </row>
    <row r="6" spans="2:10" x14ac:dyDescent="0.3">
      <c r="B6" s="4">
        <v>3</v>
      </c>
      <c r="C6" s="4">
        <v>4</v>
      </c>
      <c r="D6" s="4">
        <v>8</v>
      </c>
      <c r="E6" s="4">
        <v>8</v>
      </c>
      <c r="F6" s="4">
        <v>4</v>
      </c>
      <c r="G6" s="4">
        <v>6</v>
      </c>
      <c r="H6" s="4">
        <f t="shared" si="0"/>
        <v>30</v>
      </c>
      <c r="I6" s="4">
        <f t="shared" ref="I6:I14" si="1">I5+H6</f>
        <v>98</v>
      </c>
      <c r="J6" s="4">
        <f>TOTAL_HORAS_DISPONIBLES-I6</f>
        <v>342</v>
      </c>
    </row>
    <row r="7" spans="2:10" x14ac:dyDescent="0.3">
      <c r="B7" s="4">
        <v>4</v>
      </c>
      <c r="C7" s="4">
        <v>5</v>
      </c>
      <c r="D7" s="4">
        <v>4</v>
      </c>
      <c r="E7" s="4">
        <v>5</v>
      </c>
      <c r="F7" s="4">
        <v>7</v>
      </c>
      <c r="G7" s="4">
        <v>5</v>
      </c>
      <c r="H7" s="4">
        <f t="shared" si="0"/>
        <v>26</v>
      </c>
      <c r="I7" s="4">
        <f t="shared" si="1"/>
        <v>124</v>
      </c>
      <c r="J7" s="4">
        <f>TOTAL_HORAS_DISPONIBLES-I7</f>
        <v>316</v>
      </c>
    </row>
    <row r="8" spans="2:10" x14ac:dyDescent="0.3">
      <c r="B8" s="4">
        <v>5</v>
      </c>
      <c r="C8" s="4">
        <v>6</v>
      </c>
      <c r="D8" s="4">
        <v>7</v>
      </c>
      <c r="E8" s="4">
        <v>8</v>
      </c>
      <c r="F8" s="4">
        <v>7</v>
      </c>
      <c r="G8" s="4">
        <v>6</v>
      </c>
      <c r="H8" s="4">
        <f t="shared" si="0"/>
        <v>34</v>
      </c>
      <c r="I8" s="4">
        <f t="shared" si="1"/>
        <v>158</v>
      </c>
      <c r="J8" s="4">
        <f>TOTAL_HORAS_DISPONIBLES-I8</f>
        <v>282</v>
      </c>
    </row>
    <row r="9" spans="2:10" x14ac:dyDescent="0.3">
      <c r="B9" s="4">
        <v>6</v>
      </c>
      <c r="C9" s="4">
        <v>4</v>
      </c>
      <c r="D9" s="4">
        <v>7</v>
      </c>
      <c r="E9" s="4">
        <v>6</v>
      </c>
      <c r="F9" s="4">
        <v>8</v>
      </c>
      <c r="G9" s="4">
        <v>7</v>
      </c>
      <c r="H9" s="4">
        <f t="shared" si="0"/>
        <v>32</v>
      </c>
      <c r="I9" s="4">
        <f t="shared" si="1"/>
        <v>190</v>
      </c>
      <c r="J9" s="4">
        <f>TOTAL_HORAS_DISPONIBLES-I9</f>
        <v>250</v>
      </c>
    </row>
    <row r="10" spans="2:10" x14ac:dyDescent="0.3">
      <c r="B10" s="4">
        <v>7</v>
      </c>
      <c r="C10" s="4">
        <v>5</v>
      </c>
      <c r="D10" s="4">
        <v>7</v>
      </c>
      <c r="E10" s="4">
        <v>4</v>
      </c>
      <c r="F10" s="4">
        <v>7</v>
      </c>
      <c r="G10" s="4">
        <v>8</v>
      </c>
      <c r="H10" s="4">
        <f t="shared" si="0"/>
        <v>31</v>
      </c>
      <c r="I10" s="4">
        <f t="shared" si="1"/>
        <v>221</v>
      </c>
      <c r="J10" s="4">
        <f>TOTAL_HORAS_DISPONIBLES-I10</f>
        <v>219</v>
      </c>
    </row>
    <row r="11" spans="2:10" x14ac:dyDescent="0.3">
      <c r="B11" s="4">
        <v>8</v>
      </c>
      <c r="C11" s="4">
        <v>7</v>
      </c>
      <c r="D11" s="4">
        <v>8</v>
      </c>
      <c r="E11" s="4">
        <v>8</v>
      </c>
      <c r="F11" s="4">
        <v>8</v>
      </c>
      <c r="G11" s="4">
        <v>8</v>
      </c>
      <c r="H11" s="4">
        <f t="shared" si="0"/>
        <v>39</v>
      </c>
      <c r="I11" s="4">
        <f t="shared" si="1"/>
        <v>260</v>
      </c>
      <c r="J11" s="4">
        <f>TOTAL_HORAS_DISPONIBLES-I11</f>
        <v>180</v>
      </c>
    </row>
    <row r="12" spans="2:10" x14ac:dyDescent="0.3">
      <c r="B12" s="4">
        <v>9</v>
      </c>
      <c r="C12" s="4">
        <v>6</v>
      </c>
      <c r="D12" s="4">
        <v>5</v>
      </c>
      <c r="E12" s="4">
        <v>6</v>
      </c>
      <c r="F12" s="4">
        <v>8</v>
      </c>
      <c r="G12" s="4">
        <v>8</v>
      </c>
      <c r="H12" s="4">
        <f t="shared" si="0"/>
        <v>33</v>
      </c>
      <c r="I12" s="4">
        <f t="shared" si="1"/>
        <v>293</v>
      </c>
      <c r="J12" s="4">
        <f>TOTAL_HORAS_DISPONIBLES-I12</f>
        <v>147</v>
      </c>
    </row>
    <row r="13" spans="2:10" x14ac:dyDescent="0.3">
      <c r="B13" s="4">
        <v>10</v>
      </c>
      <c r="C13" s="4">
        <v>5</v>
      </c>
      <c r="D13" s="4">
        <v>7</v>
      </c>
      <c r="E13" s="4">
        <v>7</v>
      </c>
      <c r="F13" s="4">
        <v>7</v>
      </c>
      <c r="G13" s="4">
        <v>7</v>
      </c>
      <c r="H13" s="4">
        <f t="shared" si="0"/>
        <v>33</v>
      </c>
      <c r="I13" s="4">
        <f t="shared" si="1"/>
        <v>326</v>
      </c>
      <c r="J13" s="4">
        <f>TOTAL_HORAS_DISPONIBLES-I13</f>
        <v>114</v>
      </c>
    </row>
    <row r="14" spans="2:10" x14ac:dyDescent="0.3">
      <c r="B14" s="4">
        <v>11</v>
      </c>
      <c r="C14" s="4">
        <v>8</v>
      </c>
      <c r="D14" s="4">
        <v>8</v>
      </c>
      <c r="E14" s="4">
        <v>8</v>
      </c>
      <c r="F14" s="4">
        <v>8</v>
      </c>
      <c r="G14" s="4">
        <v>8</v>
      </c>
      <c r="H14" s="4">
        <f t="shared" si="0"/>
        <v>40</v>
      </c>
      <c r="I14" s="4">
        <f t="shared" si="1"/>
        <v>366</v>
      </c>
      <c r="J14" s="4">
        <f>TOTAL_HORAS_DISPONIBLES-I14</f>
        <v>74</v>
      </c>
    </row>
    <row r="15" spans="2:10" x14ac:dyDescent="0.3">
      <c r="E15" s="10"/>
      <c r="H15" s="10">
        <f>SUM(H4:H14)</f>
        <v>366</v>
      </c>
      <c r="J15" s="10">
        <f>SUM(J4:J14)</f>
        <v>2700</v>
      </c>
    </row>
    <row r="18" spans="4:4" x14ac:dyDescent="0.3">
      <c r="D18">
        <f ca="1">RANDBETWEEN(4,8)</f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Hoja1</vt:lpstr>
      <vt:lpstr>Hoja2</vt:lpstr>
      <vt:lpstr>DIAS_DE_TRABAJADOS</vt:lpstr>
      <vt:lpstr>DIAS_DEL_SPRINT</vt:lpstr>
      <vt:lpstr>FECHA_DE_FINAL_DEL_SPRINT</vt:lpstr>
      <vt:lpstr>FECHA_DE_INICIO_DEL_SPRINT</vt:lpstr>
      <vt:lpstr>HORAS_DEL_TRABAJO_POR_DIA</vt:lpstr>
      <vt:lpstr>HORAS_PRODUCTIVAS</vt:lpstr>
      <vt:lpstr>PORCENTAJE_DE_HORAS_DISPONIBLES</vt:lpstr>
      <vt:lpstr>PORCENTAJE_DE_PRODUCTIVIDA</vt:lpstr>
      <vt:lpstr>PORCENTAJE_DIARIO_DE_HORAS_DISPONIBLES</vt:lpstr>
      <vt:lpstr>TAMAÑO_DEL_EQUIPO</vt:lpstr>
      <vt:lpstr>TOTAL_HORAS_DISPONIBLES</vt:lpstr>
      <vt:lpstr>TOTAL_PENDIENTE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Averanga</dc:creator>
  <cp:lastModifiedBy>Medina Averanga</cp:lastModifiedBy>
  <dcterms:created xsi:type="dcterms:W3CDTF">2023-10-09T13:14:06Z</dcterms:created>
  <dcterms:modified xsi:type="dcterms:W3CDTF">2023-10-09T14:12:12Z</dcterms:modified>
</cp:coreProperties>
</file>