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8b9a31d0001ed/Website/bretallinott.github.io/Pages/Projects/"/>
    </mc:Choice>
  </mc:AlternateContent>
  <xr:revisionPtr revIDLastSave="0" documentId="14_{03FDFC87-26FF-4643-8C38-7625EEA2B106}" xr6:coauthVersionLast="43" xr6:coauthVersionMax="43" xr10:uidLastSave="{00000000-0000-0000-0000-000000000000}"/>
  <bookViews>
    <workbookView xWindow="-120" yWindow="-120" windowWidth="29040" windowHeight="15840" xr2:uid="{1B75605C-3820-4F1F-86C7-01B9A3072771}"/>
  </bookViews>
  <sheets>
    <sheet name="Data" sheetId="4" r:id="rId1"/>
    <sheet name="Graphs" sheetId="8" r:id="rId2"/>
    <sheet name="Inflatio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9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E18" i="4" s="1"/>
  <c r="A19" i="4"/>
  <c r="A20" i="4"/>
  <c r="E20" i="4" s="1"/>
  <c r="A21" i="4"/>
  <c r="E21" i="4" s="1"/>
  <c r="A22" i="4"/>
  <c r="E22" i="4" s="1"/>
  <c r="A2" i="4"/>
  <c r="E19" i="4" l="1"/>
  <c r="B22" i="4"/>
  <c r="I22" i="4" s="1"/>
  <c r="J22" i="4" s="1"/>
  <c r="D2" i="4"/>
  <c r="E7" i="4" l="1"/>
  <c r="E11" i="4"/>
  <c r="B18" i="4"/>
  <c r="E10" i="4" l="1"/>
  <c r="E15" i="4"/>
  <c r="E8" i="4"/>
  <c r="E12" i="4"/>
  <c r="E13" i="4"/>
  <c r="E5" i="4"/>
  <c r="E6" i="4"/>
  <c r="E14" i="4"/>
  <c r="B19" i="4"/>
  <c r="E3" i="4"/>
  <c r="B21" i="4"/>
  <c r="E17" i="4"/>
  <c r="B20" i="4"/>
  <c r="E16" i="4"/>
  <c r="E9" i="4"/>
  <c r="E4" i="4"/>
  <c r="C3" i="4"/>
  <c r="D3" i="4" s="1"/>
  <c r="L8" i="4" l="1"/>
  <c r="L26" i="4"/>
  <c r="L5" i="4"/>
  <c r="L2" i="4"/>
  <c r="L23" i="4"/>
  <c r="C4" i="4"/>
  <c r="D4" i="4" s="1"/>
  <c r="B2" i="4"/>
  <c r="B3" i="4"/>
  <c r="B4" i="4"/>
  <c r="B5" i="4"/>
  <c r="B6" i="4"/>
  <c r="B7" i="4"/>
  <c r="B8" i="4"/>
  <c r="B9" i="4"/>
  <c r="B11" i="4"/>
  <c r="B12" i="4"/>
  <c r="B13" i="4"/>
  <c r="B14" i="4"/>
  <c r="B15" i="4"/>
  <c r="B16" i="4"/>
  <c r="B17" i="4"/>
  <c r="L29" i="4" l="1"/>
  <c r="L14" i="4"/>
  <c r="F2" i="4"/>
  <c r="F22" i="4"/>
  <c r="G22" i="4"/>
  <c r="C5" i="4"/>
  <c r="D5" i="4" s="1"/>
  <c r="L20" i="4" l="1"/>
  <c r="H22" i="4"/>
  <c r="C6" i="4"/>
  <c r="D6" i="4" s="1"/>
  <c r="L17" i="4" l="1"/>
  <c r="C7" i="4"/>
  <c r="D7" i="4" s="1"/>
  <c r="C8" i="4" l="1"/>
  <c r="D8" i="4" s="1"/>
  <c r="C9" i="4" l="1"/>
  <c r="D9" i="4" s="1"/>
  <c r="C10" i="4" l="1"/>
  <c r="D10" i="4" s="1"/>
  <c r="B10" i="4"/>
  <c r="C11" i="4" l="1"/>
  <c r="D11" i="4" s="1"/>
  <c r="C12" i="4" l="1"/>
  <c r="D12" i="4" s="1"/>
  <c r="G18" i="4"/>
  <c r="G19" i="4"/>
  <c r="G20" i="4"/>
  <c r="G21" i="4"/>
  <c r="C13" i="4" l="1"/>
  <c r="D13" i="4" s="1"/>
  <c r="C14" i="4" l="1"/>
  <c r="D14" i="4" s="1"/>
  <c r="C15" i="4" l="1"/>
  <c r="D15" i="4" s="1"/>
  <c r="C16" i="4" l="1"/>
  <c r="D16" i="4" s="1"/>
  <c r="C17" i="4" l="1"/>
  <c r="D17" i="4" s="1"/>
  <c r="C18" i="4" l="1"/>
  <c r="D18" i="4" s="1"/>
  <c r="C19" i="4" l="1"/>
  <c r="D19" i="4" s="1"/>
  <c r="C20" i="4" l="1"/>
  <c r="D20" i="4" s="1"/>
  <c r="C21" i="4" l="1"/>
  <c r="D21" i="4" s="1"/>
  <c r="C22" i="4" l="1"/>
  <c r="L32" i="4"/>
  <c r="L35" i="4" s="1"/>
  <c r="L11" i="4"/>
  <c r="G5" i="4"/>
  <c r="F6" i="4"/>
  <c r="G15" i="4"/>
  <c r="F13" i="4"/>
  <c r="F3" i="4"/>
  <c r="F18" i="4"/>
  <c r="H18" i="4" s="1"/>
  <c r="F17" i="4"/>
  <c r="F15" i="4"/>
  <c r="F11" i="4"/>
  <c r="G12" i="4"/>
  <c r="G3" i="4"/>
  <c r="G4" i="4"/>
  <c r="F10" i="4"/>
  <c r="F9" i="4"/>
  <c r="F8" i="4"/>
  <c r="G13" i="4"/>
  <c r="F7" i="4"/>
  <c r="G17" i="4"/>
  <c r="F14" i="4"/>
  <c r="G6" i="4"/>
  <c r="G9" i="4"/>
  <c r="F20" i="4"/>
  <c r="H20" i="4" s="1"/>
  <c r="F19" i="4"/>
  <c r="H19" i="4" s="1"/>
  <c r="G10" i="4"/>
  <c r="F12" i="4"/>
  <c r="G8" i="4"/>
  <c r="F16" i="4"/>
  <c r="F21" i="4"/>
  <c r="H21" i="4" s="1"/>
  <c r="F5" i="4"/>
  <c r="H5" i="4" s="1"/>
  <c r="G7" i="4"/>
  <c r="G14" i="4"/>
  <c r="F4" i="4"/>
  <c r="G16" i="4"/>
  <c r="G11" i="4"/>
  <c r="G2" i="4"/>
  <c r="O11" i="4"/>
  <c r="O5" i="4"/>
  <c r="D22" i="4" l="1"/>
  <c r="H12" i="4"/>
  <c r="H4" i="4"/>
  <c r="H15" i="4"/>
  <c r="H3" i="4"/>
  <c r="H17" i="4"/>
  <c r="H13" i="4"/>
  <c r="H7" i="4"/>
  <c r="H16" i="4"/>
  <c r="H8" i="4"/>
  <c r="H10" i="4"/>
  <c r="H6" i="4"/>
  <c r="H9" i="4"/>
  <c r="H14" i="4"/>
  <c r="H2" i="4"/>
  <c r="H11" i="4"/>
</calcChain>
</file>

<file path=xl/sharedStrings.xml><?xml version="1.0" encoding="utf-8"?>
<sst xmlns="http://schemas.openxmlformats.org/spreadsheetml/2006/main" count="42" uniqueCount="41">
  <si>
    <t>Market Value</t>
  </si>
  <si>
    <t>Business Days Since Inception</t>
  </si>
  <si>
    <t>Standard Deviation of Growth</t>
  </si>
  <si>
    <t>Z-Score</t>
  </si>
  <si>
    <t>Date</t>
  </si>
  <si>
    <t>Net Change for Top 10%</t>
  </si>
  <si>
    <t>Net Change for Bottom 10%</t>
  </si>
  <si>
    <t>Z-Score For Upper 10% Probability</t>
  </si>
  <si>
    <t>Z-Score For Bottom 10% Probability</t>
  </si>
  <si>
    <t>Real Growth</t>
  </si>
  <si>
    <t xml:space="preserve">Mean Growth Per Day </t>
  </si>
  <si>
    <t>Current Real % Growth Rate</t>
  </si>
  <si>
    <t>Nominal Growth Rate</t>
  </si>
  <si>
    <t>Probability I lose Money</t>
  </si>
  <si>
    <t>Alpha Value*</t>
  </si>
  <si>
    <t>Probability</t>
  </si>
  <si>
    <t>If Positive, mean</t>
  </si>
  <si>
    <t>If Negative, mean</t>
  </si>
  <si>
    <t>Probability I make Money</t>
  </si>
  <si>
    <t>Skewed</t>
  </si>
  <si>
    <t>Nominal Growth</t>
  </si>
  <si>
    <t>Net Gain/Loss</t>
  </si>
  <si>
    <t>Expected daily profit</t>
  </si>
  <si>
    <t>Median Growth Per Day</t>
  </si>
  <si>
    <t>Consumer Price Index (CPI) statistics, measures of core inflation and other related statistics - Bank of Canada definitions</t>
  </si>
  <si>
    <t>Monthly</t>
  </si>
  <si>
    <t>Table: 18-10-0256-01 (formerly CANSIM 326-0023)</t>
  </si>
  <si>
    <t>Geography: Canada</t>
  </si>
  <si>
    <t>Canada</t>
  </si>
  <si>
    <t>Reference period</t>
  </si>
  <si>
    <t>Measure of core inflation based on a factor model, CPI-common (year-over-year percent change) 1 2 3 4</t>
  </si>
  <si>
    <t>Percent</t>
  </si>
  <si>
    <t>Arithmetic Mean</t>
  </si>
  <si>
    <t>Footnotes:</t>
  </si>
  <si>
    <t>For more information on this measures of core inflation, please consult the methodology and general information documents found in our Definitions, data sources and methods - record number 2301.</t>
  </si>
  <si>
    <t>The Bank of Canada's preferred measures of core inflation, CPI-common, CPI-median and CPI-trim, are subject to revision. In the case of CPI-median and CPI-trim, the revisions result from the fact that these measures are based on seasonally adjusted price index series. In the case of CPI-common, revisions are due to the statistical technique used, as the factor model is estimated over all available historical data. Table 18-10-0259-01 contains historical data for these three measures and is updated on a monthly basis.</t>
  </si>
  <si>
    <t>This measure is based on Consumer Price Index (CPI) series adjusted to remove the effect of changes in indirect taxes.</t>
  </si>
  <si>
    <t>CPI-common is a measure of core inflation that tracks common price changes across categories in the Consumer Price Index (CPI) basket.</t>
  </si>
  <si>
    <t>How to cite: Statistics Canada. Table 18-10-0256-01 Consumer Price Index (CPI) statistics, measures of core inflation and other related statistics - Bank of Canada definitions</t>
  </si>
  <si>
    <t>https://www150.statcan.gc.ca/t1/tbl1/en/tv.action?pid=1810025601</t>
  </si>
  <si>
    <t>Daily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</si>
</sst>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dd/mm/yyyy;@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0" fontId="1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0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2"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Market Value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Data!$C$2:$C$22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Data!$B$2:$B$22</c:f>
              <c:numCache>
                <c:formatCode>"$"#,##0.00</c:formatCode>
                <c:ptCount val="21"/>
                <c:pt idx="0">
                  <c:v>10253.67</c:v>
                </c:pt>
                <c:pt idx="1">
                  <c:v>10074.67</c:v>
                </c:pt>
                <c:pt idx="2">
                  <c:v>10124.67</c:v>
                </c:pt>
                <c:pt idx="3">
                  <c:v>10223.67</c:v>
                </c:pt>
                <c:pt idx="4">
                  <c:v>10034.67</c:v>
                </c:pt>
                <c:pt idx="5">
                  <c:v>10032.67</c:v>
                </c:pt>
                <c:pt idx="6">
                  <c:v>10364.67</c:v>
                </c:pt>
                <c:pt idx="7">
                  <c:v>10322.67</c:v>
                </c:pt>
                <c:pt idx="8">
                  <c:v>9997.67</c:v>
                </c:pt>
                <c:pt idx="9">
                  <c:v>10259.67</c:v>
                </c:pt>
                <c:pt idx="10">
                  <c:v>10006.67</c:v>
                </c:pt>
                <c:pt idx="11">
                  <c:v>10102.67</c:v>
                </c:pt>
                <c:pt idx="12">
                  <c:v>10349.67</c:v>
                </c:pt>
                <c:pt idx="13">
                  <c:v>10058.67</c:v>
                </c:pt>
                <c:pt idx="14">
                  <c:v>10244.67</c:v>
                </c:pt>
                <c:pt idx="15">
                  <c:v>10328.67</c:v>
                </c:pt>
                <c:pt idx="16">
                  <c:v>10271.67</c:v>
                </c:pt>
                <c:pt idx="17">
                  <c:v>10013.67</c:v>
                </c:pt>
                <c:pt idx="18">
                  <c:v>10485.67</c:v>
                </c:pt>
                <c:pt idx="19">
                  <c:v>9994.67</c:v>
                </c:pt>
                <c:pt idx="20">
                  <c:v>10234.67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69-45E3-A8B1-A4EEFE495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512584"/>
        <c:axId val="841508976"/>
      </c:scatterChart>
      <c:valAx>
        <c:axId val="84151258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Business</a:t>
                </a:r>
                <a:r>
                  <a:rPr lang="en-CA" baseline="0"/>
                  <a:t> Days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08976"/>
        <c:crossesAt val="9994.67"/>
        <c:crossBetween val="midCat"/>
      </c:valAx>
      <c:valAx>
        <c:axId val="841508976"/>
        <c:scaling>
          <c:orientation val="minMax"/>
          <c:max val="10900"/>
          <c:min val="9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Dollars</a:t>
                </a:r>
                <a:r>
                  <a:rPr lang="en-CA" baseline="0"/>
                  <a:t> (CAD)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1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1047748</xdr:colOff>
      <xdr:row>11</xdr:row>
      <xdr:rowOff>152401</xdr:rowOff>
    </xdr:from>
    <xdr:to>
      <xdr:col>16</xdr:col>
      <xdr:colOff>66674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ADF292-595E-4EB0-B277-4F3A72ECEC20}"/>
            </a:ext>
          </a:extLst>
        </xdr:cNvPr>
        <xdr:cNvSpPr txBox="1"/>
      </xdr:nvSpPr>
      <xdr:spPr>
        <a:xfrm>
          <a:off x="13344523" y="2247901"/>
          <a:ext cx="2247901" cy="1181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Using</a:t>
          </a:r>
          <a:r>
            <a:rPr lang="en-CA" sz="1100" baseline="0"/>
            <a:t> the 20 year arithmetic averages of monthly inflation as inflation rate (1.85%).</a:t>
          </a:r>
        </a:p>
        <a:p>
          <a:endParaRPr lang="en-CA" sz="1100" baseline="0"/>
        </a:p>
        <a:p>
          <a:r>
            <a:rPr lang="en-CA" sz="1100" baseline="0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Table: 18-10-0256-01 (formerly CANSIM 326-0023)</a:t>
          </a:r>
          <a:r>
            <a:rPr lang="en-CA"/>
            <a:t> 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128587</xdr:rowOff>
    </xdr:from>
    <xdr:to>
      <xdr:col>16</xdr:col>
      <xdr:colOff>171450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47790-C668-4C54-A363-F5813BF84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9600-E447-48BB-9438-34DC39863DAA}">
  <sheetPr codeName="Sheet4"/>
  <dimension ref="A1:T330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7" style="1" customWidth="1"/>
    <col min="3" max="3" width="28.5703125" style="8" customWidth="1"/>
    <col min="4" max="4" width="17.5703125" customWidth="1"/>
    <col min="5" max="5" width="16" style="3" customWidth="1"/>
    <col min="6" max="6" width="11.28515625" style="14" customWidth="1"/>
    <col min="7" max="7" width="16" style="10" customWidth="1"/>
    <col min="8" max="8" width="11.28515625" style="10" customWidth="1"/>
    <col min="9" max="9" width="15.7109375" customWidth="1"/>
    <col min="10" max="10" width="12.28515625" customWidth="1"/>
    <col min="11" max="11" width="11.140625" customWidth="1"/>
    <col min="12" max="12" width="10.140625" bestFit="1" customWidth="1"/>
    <col min="13" max="13" width="15.7109375" customWidth="1"/>
    <col min="14" max="14" width="11.85546875" customWidth="1"/>
    <col min="15" max="15" width="11.7109375" customWidth="1"/>
    <col min="20" max="20" width="12.28515625" customWidth="1"/>
  </cols>
  <sheetData>
    <row r="1" spans="1:20" x14ac:dyDescent="0.25">
      <c r="A1" s="6" t="s">
        <v>21</v>
      </c>
      <c r="B1" s="6" t="s">
        <v>0</v>
      </c>
      <c r="C1" s="4" t="s">
        <v>1</v>
      </c>
      <c r="D1" s="2" t="s">
        <v>4</v>
      </c>
      <c r="E1" s="6" t="s">
        <v>40</v>
      </c>
      <c r="F1" s="5" t="s">
        <v>3</v>
      </c>
      <c r="G1" s="5" t="s">
        <v>14</v>
      </c>
      <c r="H1" s="13" t="s">
        <v>15</v>
      </c>
      <c r="L1" s="4" t="s">
        <v>2</v>
      </c>
      <c r="O1" s="2" t="s">
        <v>7</v>
      </c>
    </row>
    <row r="2" spans="1:20" x14ac:dyDescent="0.25">
      <c r="A2" s="7">
        <f t="shared" ref="A2:A17" ca="1" si="0">RANDBETWEEN(0,500)</f>
        <v>259</v>
      </c>
      <c r="B2" s="7">
        <f t="shared" ref="B2:B23" ca="1" si="1">IF(A2="", NA(), A2+9994.67)</f>
        <v>10253.67</v>
      </c>
      <c r="C2" s="1">
        <v>1</v>
      </c>
      <c r="D2" s="17">
        <f>DATE(2018, 12,3)</f>
        <v>43437</v>
      </c>
      <c r="E2" s="7">
        <v>200</v>
      </c>
      <c r="F2" s="3">
        <f t="shared" ref="F2:F23" ca="1" si="2">(E2-$L$5)/$L$2</f>
        <v>0.78396453628959528</v>
      </c>
      <c r="G2" s="3">
        <f t="shared" ref="G2:G23" ca="1" si="3">IF(A2="","",_xlfn.NORM.DIST(E2,$L$5,$L$2,TRUE))</f>
        <v>0.78346954014996273</v>
      </c>
      <c r="H2" s="14">
        <f t="shared" ref="H2:H23" ca="1" si="4">IF(F2&lt;0, G2, 1-G2)</f>
        <v>0.21653045985003727</v>
      </c>
      <c r="I2" s="10"/>
      <c r="J2" s="10"/>
      <c r="L2" s="7">
        <f ca="1">_xlfn.STDEV.P(IF(ISNUMBER(E:E),E:E))</f>
        <v>244.619135682289</v>
      </c>
      <c r="O2" s="2">
        <v>1.28</v>
      </c>
    </row>
    <row r="3" spans="1:20" x14ac:dyDescent="0.25">
      <c r="A3" s="7">
        <f t="shared" ca="1" si="0"/>
        <v>80</v>
      </c>
      <c r="B3" s="7">
        <f t="shared" ca="1" si="1"/>
        <v>10074.67</v>
      </c>
      <c r="C3" s="1">
        <f t="shared" ref="C3:C10" ca="1" si="5">IF(ISNUMBER(A3), C2+1, NA())</f>
        <v>2</v>
      </c>
      <c r="D3" s="17">
        <f ca="1">IF(ISNUMBER(A2),WORKDAY(DATE(2018,12,3),C3-1),"")</f>
        <v>43438</v>
      </c>
      <c r="E3" s="7">
        <f t="shared" ref="E3:E17" ca="1" si="6">IF(A3="", "", A3-A2)</f>
        <v>-179</v>
      </c>
      <c r="F3" s="3">
        <f t="shared" ca="1" si="2"/>
        <v>-0.76538277434862356</v>
      </c>
      <c r="G3" s="3">
        <f t="shared" ca="1" si="3"/>
        <v>0.2220218236311122</v>
      </c>
      <c r="H3" s="14">
        <f t="shared" ca="1" si="4"/>
        <v>0.2220218236311122</v>
      </c>
      <c r="I3" s="10"/>
      <c r="J3" s="10"/>
      <c r="L3" s="1"/>
      <c r="O3" s="1"/>
    </row>
    <row r="4" spans="1:20" x14ac:dyDescent="0.25">
      <c r="A4" s="7">
        <f t="shared" ca="1" si="0"/>
        <v>130</v>
      </c>
      <c r="B4" s="7">
        <f t="shared" ca="1" si="1"/>
        <v>10124.67</v>
      </c>
      <c r="C4" s="1">
        <f t="shared" ca="1" si="5"/>
        <v>3</v>
      </c>
      <c r="D4" s="17">
        <f t="shared" ref="D4:D23" ca="1" si="7">IF(ISNUMBER(A3),WORKDAY(DATE(2018,12,3),C4-1),"")</f>
        <v>43439</v>
      </c>
      <c r="E4" s="7">
        <f t="shared" ca="1" si="6"/>
        <v>50</v>
      </c>
      <c r="F4" s="3">
        <f t="shared" ca="1" si="2"/>
        <v>0.17076639223752976</v>
      </c>
      <c r="G4" s="3">
        <f t="shared" ca="1" si="3"/>
        <v>0.56779627201525773</v>
      </c>
      <c r="H4" s="14">
        <f t="shared" ca="1" si="4"/>
        <v>0.43220372798474227</v>
      </c>
      <c r="I4" s="10"/>
      <c r="J4" s="10"/>
      <c r="L4" s="4" t="s">
        <v>10</v>
      </c>
      <c r="O4" s="2" t="s">
        <v>5</v>
      </c>
    </row>
    <row r="5" spans="1:20" x14ac:dyDescent="0.25">
      <c r="A5" s="7">
        <f t="shared" ca="1" si="0"/>
        <v>229</v>
      </c>
      <c r="B5" s="7">
        <f t="shared" ca="1" si="1"/>
        <v>10223.67</v>
      </c>
      <c r="C5" s="1">
        <f t="shared" ca="1" si="5"/>
        <v>4</v>
      </c>
      <c r="D5" s="17">
        <f t="shared" ca="1" si="7"/>
        <v>43440</v>
      </c>
      <c r="E5" s="7">
        <f t="shared" ca="1" si="6"/>
        <v>99</v>
      </c>
      <c r="F5" s="3">
        <f t="shared" ca="1" si="2"/>
        <v>0.3710777859612045</v>
      </c>
      <c r="G5" s="3">
        <f t="shared" ca="1" si="3"/>
        <v>0.64471020202123774</v>
      </c>
      <c r="H5" s="14">
        <f t="shared" ca="1" si="4"/>
        <v>0.35528979797876226</v>
      </c>
      <c r="I5" s="10"/>
      <c r="J5" s="10"/>
      <c r="L5" s="7">
        <f ca="1">AVERAGEA(IF(ISNUMBER(E:E), E:E))</f>
        <v>8.2272727272727266</v>
      </c>
      <c r="O5" s="7">
        <f ca="1">($O$2*$L$2)+$L$5</f>
        <v>321.33976640060268</v>
      </c>
    </row>
    <row r="6" spans="1:20" x14ac:dyDescent="0.25">
      <c r="A6" s="7">
        <f t="shared" ca="1" si="0"/>
        <v>40</v>
      </c>
      <c r="B6" s="7">
        <f t="shared" ca="1" si="1"/>
        <v>10034.67</v>
      </c>
      <c r="C6" s="1">
        <f t="shared" ca="1" si="5"/>
        <v>5</v>
      </c>
      <c r="D6" s="17">
        <f t="shared" ca="1" si="7"/>
        <v>43441</v>
      </c>
      <c r="E6" s="7">
        <f t="shared" ca="1" si="6"/>
        <v>-189</v>
      </c>
      <c r="F6" s="3">
        <f t="shared" ca="1" si="2"/>
        <v>-0.80626265061876123</v>
      </c>
      <c r="G6" s="3">
        <f t="shared" ca="1" si="3"/>
        <v>0.21004571060849181</v>
      </c>
      <c r="H6" s="14">
        <f t="shared" ca="1" si="4"/>
        <v>0.21004571060849181</v>
      </c>
      <c r="I6" s="10"/>
      <c r="J6" s="10"/>
      <c r="N6" s="1"/>
    </row>
    <row r="7" spans="1:20" x14ac:dyDescent="0.25">
      <c r="A7" s="7">
        <f t="shared" ca="1" si="0"/>
        <v>38</v>
      </c>
      <c r="B7" s="7">
        <f t="shared" ca="1" si="1"/>
        <v>10032.67</v>
      </c>
      <c r="C7" s="1">
        <f t="shared" ca="1" si="5"/>
        <v>6</v>
      </c>
      <c r="D7" s="17">
        <f t="shared" ca="1" si="7"/>
        <v>43444</v>
      </c>
      <c r="E7" s="7">
        <f t="shared" ca="1" si="6"/>
        <v>-2</v>
      </c>
      <c r="F7" s="3">
        <f t="shared" ca="1" si="2"/>
        <v>-4.1808964367186278E-2</v>
      </c>
      <c r="G7" s="3">
        <f t="shared" ca="1" si="3"/>
        <v>0.48332549436572281</v>
      </c>
      <c r="H7" s="14">
        <f t="shared" ca="1" si="4"/>
        <v>0.48332549436572281</v>
      </c>
      <c r="I7" s="10"/>
      <c r="J7" s="10"/>
      <c r="L7" s="2" t="s">
        <v>23</v>
      </c>
      <c r="N7" s="1"/>
      <c r="O7" s="2" t="s">
        <v>8</v>
      </c>
    </row>
    <row r="8" spans="1:20" x14ac:dyDescent="0.25">
      <c r="A8" s="7">
        <f t="shared" ca="1" si="0"/>
        <v>370</v>
      </c>
      <c r="B8" s="7">
        <f t="shared" ca="1" si="1"/>
        <v>10364.67</v>
      </c>
      <c r="C8" s="1">
        <f t="shared" ca="1" si="5"/>
        <v>7</v>
      </c>
      <c r="D8" s="17">
        <f t="shared" ca="1" si="7"/>
        <v>43445</v>
      </c>
      <c r="E8" s="7">
        <f t="shared" ca="1" si="6"/>
        <v>332</v>
      </c>
      <c r="F8" s="3">
        <f t="shared" ca="1" si="2"/>
        <v>1.3235789030554128</v>
      </c>
      <c r="G8" s="3">
        <f t="shared" ca="1" si="3"/>
        <v>0.90717853221820477</v>
      </c>
      <c r="H8" s="14">
        <f t="shared" ca="1" si="4"/>
        <v>9.2821467781795231E-2</v>
      </c>
      <c r="I8" s="10"/>
      <c r="J8" s="10"/>
      <c r="L8" s="7">
        <f ca="1">MEDIAN(IF(ISNUMBER(E:E),E:E))</f>
        <v>50</v>
      </c>
      <c r="N8" s="1"/>
      <c r="O8" s="2">
        <v>-1.28</v>
      </c>
    </row>
    <row r="9" spans="1:20" x14ac:dyDescent="0.25">
      <c r="A9" s="7">
        <f t="shared" ca="1" si="0"/>
        <v>328</v>
      </c>
      <c r="B9" s="7">
        <f t="shared" ca="1" si="1"/>
        <v>10322.67</v>
      </c>
      <c r="C9" s="1">
        <f t="shared" ca="1" si="5"/>
        <v>8</v>
      </c>
      <c r="D9" s="17">
        <f t="shared" ca="1" si="7"/>
        <v>43446</v>
      </c>
      <c r="E9" s="7">
        <f t="shared" ca="1" si="6"/>
        <v>-42</v>
      </c>
      <c r="F9" s="3">
        <f t="shared" ca="1" si="2"/>
        <v>-0.20532846944773708</v>
      </c>
      <c r="G9" s="3">
        <f t="shared" ca="1" si="3"/>
        <v>0.4186577512425062</v>
      </c>
      <c r="H9" s="14">
        <f t="shared" ca="1" si="4"/>
        <v>0.4186577512425062</v>
      </c>
      <c r="I9" s="10"/>
      <c r="J9" s="10"/>
      <c r="N9" s="1"/>
    </row>
    <row r="10" spans="1:20" x14ac:dyDescent="0.25">
      <c r="A10" s="7">
        <f t="shared" ca="1" si="0"/>
        <v>3</v>
      </c>
      <c r="B10" s="7">
        <f t="shared" ca="1" si="1"/>
        <v>9997.67</v>
      </c>
      <c r="C10" s="1">
        <f t="shared" ca="1" si="5"/>
        <v>9</v>
      </c>
      <c r="D10" s="17">
        <f t="shared" ca="1" si="7"/>
        <v>43447</v>
      </c>
      <c r="E10" s="7">
        <f t="shared" ca="1" si="6"/>
        <v>-325</v>
      </c>
      <c r="F10" s="3">
        <f t="shared" ca="1" si="2"/>
        <v>-1.362228967892634</v>
      </c>
      <c r="G10" s="3">
        <f t="shared" ca="1" si="3"/>
        <v>8.6562818274527706E-2</v>
      </c>
      <c r="H10" s="14">
        <f t="shared" ca="1" si="4"/>
        <v>8.6562818274527706E-2</v>
      </c>
      <c r="I10" s="10"/>
      <c r="J10" s="10"/>
      <c r="L10" s="2" t="s">
        <v>19</v>
      </c>
      <c r="N10" s="1"/>
      <c r="O10" s="2" t="s">
        <v>6</v>
      </c>
    </row>
    <row r="11" spans="1:20" x14ac:dyDescent="0.25">
      <c r="A11" s="7">
        <f t="shared" ca="1" si="0"/>
        <v>265</v>
      </c>
      <c r="B11" s="7">
        <f t="shared" ca="1" si="1"/>
        <v>10259.67</v>
      </c>
      <c r="C11" s="1">
        <f ca="1">C10+1</f>
        <v>10</v>
      </c>
      <c r="D11" s="17">
        <f t="shared" ca="1" si="7"/>
        <v>43448</v>
      </c>
      <c r="E11" s="7">
        <f t="shared" ca="1" si="6"/>
        <v>262</v>
      </c>
      <c r="F11" s="3">
        <f t="shared" ca="1" si="2"/>
        <v>1.0374197691644489</v>
      </c>
      <c r="G11" s="3">
        <f t="shared" ca="1" si="3"/>
        <v>0.85022986552094737</v>
      </c>
      <c r="H11" s="14">
        <f t="shared" ca="1" si="4"/>
        <v>0.14977013447905263</v>
      </c>
      <c r="I11" s="10"/>
      <c r="J11" s="10"/>
      <c r="L11" s="12" t="str">
        <f ca="1">IF($L$5&gt;$L$8, "RIGHT", "LEFT")</f>
        <v>LEFT</v>
      </c>
      <c r="N11" s="1"/>
      <c r="O11" s="7">
        <f ca="1">($O$8*$L$2)+$L$5</f>
        <v>-304.88522094605719</v>
      </c>
      <c r="T11" s="19"/>
    </row>
    <row r="12" spans="1:20" x14ac:dyDescent="0.25">
      <c r="A12" s="7">
        <f t="shared" ca="1" si="0"/>
        <v>12</v>
      </c>
      <c r="B12" s="7">
        <f t="shared" ca="1" si="1"/>
        <v>10006.67</v>
      </c>
      <c r="C12" s="1">
        <f t="shared" ref="C12:C23" ca="1" si="8">C11+1</f>
        <v>11</v>
      </c>
      <c r="D12" s="17">
        <f t="shared" ca="1" si="7"/>
        <v>43451</v>
      </c>
      <c r="E12" s="7">
        <f t="shared" ca="1" si="6"/>
        <v>-253</v>
      </c>
      <c r="F12" s="3">
        <f t="shared" ca="1" si="2"/>
        <v>-1.0678938587476425</v>
      </c>
      <c r="G12" s="3">
        <f t="shared" ca="1" si="3"/>
        <v>0.14278419652569838</v>
      </c>
      <c r="H12" s="14">
        <f t="shared" ca="1" si="4"/>
        <v>0.14278419652569838</v>
      </c>
      <c r="I12" s="10"/>
      <c r="J12" s="10"/>
      <c r="N12" s="1"/>
      <c r="O12" s="2"/>
    </row>
    <row r="13" spans="1:20" x14ac:dyDescent="0.25">
      <c r="A13" s="7">
        <f t="shared" ca="1" si="0"/>
        <v>108</v>
      </c>
      <c r="B13" s="7">
        <f t="shared" ca="1" si="1"/>
        <v>10102.67</v>
      </c>
      <c r="C13" s="1">
        <f t="shared" ca="1" si="8"/>
        <v>12</v>
      </c>
      <c r="D13" s="17">
        <f t="shared" ca="1" si="7"/>
        <v>43452</v>
      </c>
      <c r="E13" s="7">
        <f t="shared" ca="1" si="6"/>
        <v>96</v>
      </c>
      <c r="F13" s="3">
        <f t="shared" ca="1" si="2"/>
        <v>0.35881382308016319</v>
      </c>
      <c r="G13" s="3">
        <f t="shared" ca="1" si="3"/>
        <v>0.6401328144807199</v>
      </c>
      <c r="H13" s="14">
        <f t="shared" ca="1" si="4"/>
        <v>0.3598671855192801</v>
      </c>
      <c r="I13" s="10"/>
      <c r="J13" s="10"/>
      <c r="L13" s="2" t="s">
        <v>0</v>
      </c>
      <c r="N13" s="1"/>
      <c r="O13" s="2"/>
    </row>
    <row r="14" spans="1:20" x14ac:dyDescent="0.25">
      <c r="A14" s="7">
        <f t="shared" ca="1" si="0"/>
        <v>355</v>
      </c>
      <c r="B14" s="7">
        <f t="shared" ca="1" si="1"/>
        <v>10349.67</v>
      </c>
      <c r="C14" s="1">
        <f t="shared" ca="1" si="8"/>
        <v>13</v>
      </c>
      <c r="D14" s="17">
        <f t="shared" ca="1" si="7"/>
        <v>43453</v>
      </c>
      <c r="E14" s="7">
        <f t="shared" ca="1" si="6"/>
        <v>247</v>
      </c>
      <c r="F14" s="3">
        <f t="shared" ca="1" si="2"/>
        <v>0.97609995475924249</v>
      </c>
      <c r="G14" s="3">
        <f t="shared" ca="1" si="3"/>
        <v>0.83549253310550908</v>
      </c>
      <c r="H14" s="14">
        <f t="shared" ca="1" si="4"/>
        <v>0.16450746689449092</v>
      </c>
      <c r="I14" s="10"/>
      <c r="J14" s="10"/>
      <c r="L14" s="7">
        <f ca="1">LOOKUP(2,1/(ISNUMBER(B:B)),B:B)</f>
        <v>10234.67</v>
      </c>
      <c r="N14" s="1"/>
      <c r="O14" s="18"/>
    </row>
    <row r="15" spans="1:20" x14ac:dyDescent="0.25">
      <c r="A15" s="7">
        <f t="shared" ca="1" si="0"/>
        <v>64</v>
      </c>
      <c r="B15" s="7">
        <f t="shared" ca="1" si="1"/>
        <v>10058.67</v>
      </c>
      <c r="C15" s="1">
        <f t="shared" ca="1" si="8"/>
        <v>14</v>
      </c>
      <c r="D15" s="17">
        <f t="shared" ca="1" si="7"/>
        <v>43454</v>
      </c>
      <c r="E15" s="7">
        <f t="shared" ca="1" si="6"/>
        <v>-291</v>
      </c>
      <c r="F15" s="3">
        <f t="shared" ca="1" si="2"/>
        <v>-1.2232373885741659</v>
      </c>
      <c r="G15" s="3">
        <f t="shared" ca="1" si="3"/>
        <v>0.11062002385909549</v>
      </c>
      <c r="H15" s="14">
        <f t="shared" ca="1" si="4"/>
        <v>0.11062002385909549</v>
      </c>
      <c r="I15" s="10"/>
      <c r="J15" s="10"/>
      <c r="L15" s="1"/>
      <c r="N15" s="1"/>
      <c r="O15" s="2"/>
    </row>
    <row r="16" spans="1:20" x14ac:dyDescent="0.25">
      <c r="A16" s="7">
        <f t="shared" ca="1" si="0"/>
        <v>250</v>
      </c>
      <c r="B16" s="7">
        <f t="shared" ca="1" si="1"/>
        <v>10244.67</v>
      </c>
      <c r="C16" s="1">
        <f t="shared" ca="1" si="8"/>
        <v>15</v>
      </c>
      <c r="D16" s="17">
        <f t="shared" ca="1" si="7"/>
        <v>43455</v>
      </c>
      <c r="E16" s="7">
        <f t="shared" ca="1" si="6"/>
        <v>186</v>
      </c>
      <c r="F16" s="3">
        <f t="shared" ca="1" si="2"/>
        <v>0.72673270951140245</v>
      </c>
      <c r="G16" s="3">
        <f t="shared" ca="1" si="3"/>
        <v>0.76630514414187201</v>
      </c>
      <c r="H16" s="14">
        <f t="shared" ca="1" si="4"/>
        <v>0.23369485585812799</v>
      </c>
      <c r="I16" s="10"/>
      <c r="J16" s="10"/>
      <c r="L16" s="2" t="s">
        <v>12</v>
      </c>
      <c r="N16" s="1"/>
      <c r="O16" s="2"/>
      <c r="R16" s="2"/>
    </row>
    <row r="17" spans="1:18" x14ac:dyDescent="0.25">
      <c r="A17" s="7">
        <f t="shared" ca="1" si="0"/>
        <v>334</v>
      </c>
      <c r="B17" s="7">
        <f t="shared" ca="1" si="1"/>
        <v>10328.67</v>
      </c>
      <c r="C17" s="1">
        <f t="shared" ca="1" si="8"/>
        <v>16</v>
      </c>
      <c r="D17" s="17">
        <f t="shared" ca="1" si="7"/>
        <v>43458</v>
      </c>
      <c r="E17" s="7">
        <f t="shared" ca="1" si="6"/>
        <v>84</v>
      </c>
      <c r="F17" s="3">
        <f t="shared" ca="1" si="2"/>
        <v>0.30975797155599794</v>
      </c>
      <c r="G17" s="3">
        <f t="shared" ca="1" si="3"/>
        <v>0.62162749277753671</v>
      </c>
      <c r="H17" s="14">
        <f t="shared" ca="1" si="4"/>
        <v>0.37837250722246329</v>
      </c>
      <c r="I17" s="10"/>
      <c r="J17" s="10"/>
      <c r="L17" s="10">
        <f ca="1">L20+0.02</f>
        <v>4.4012798821772003E-2</v>
      </c>
      <c r="N17" s="1"/>
      <c r="O17" s="10"/>
      <c r="R17" s="10"/>
    </row>
    <row r="18" spans="1:18" x14ac:dyDescent="0.25">
      <c r="A18" s="7">
        <f t="shared" ref="A18:A23" ca="1" si="9">RANDBETWEEN(0,500)</f>
        <v>277</v>
      </c>
      <c r="B18" s="7">
        <f t="shared" ca="1" si="1"/>
        <v>10271.67</v>
      </c>
      <c r="C18" s="1">
        <f t="shared" ca="1" si="8"/>
        <v>17</v>
      </c>
      <c r="D18" s="17">
        <f t="shared" ca="1" si="7"/>
        <v>43459</v>
      </c>
      <c r="E18" s="7">
        <f ca="1">IF(A18="", "", A18-A17)</f>
        <v>-57</v>
      </c>
      <c r="F18" s="3">
        <f t="shared" ca="1" si="2"/>
        <v>-0.26664828385294359</v>
      </c>
      <c r="G18" s="3">
        <f t="shared" ca="1" si="3"/>
        <v>0.39486998799102985</v>
      </c>
      <c r="H18" s="14">
        <f t="shared" ca="1" si="4"/>
        <v>0.39486998799102985</v>
      </c>
      <c r="I18" s="10"/>
      <c r="J18" s="10"/>
      <c r="L18" s="1"/>
      <c r="N18" s="1"/>
    </row>
    <row r="19" spans="1:18" x14ac:dyDescent="0.25">
      <c r="A19" s="7">
        <f t="shared" ca="1" si="9"/>
        <v>19</v>
      </c>
      <c r="B19" s="7">
        <f t="shared" ca="1" si="1"/>
        <v>10013.67</v>
      </c>
      <c r="C19" s="1">
        <f t="shared" ca="1" si="8"/>
        <v>18</v>
      </c>
      <c r="D19" s="17">
        <f t="shared" ca="1" si="7"/>
        <v>43460</v>
      </c>
      <c r="E19" s="7">
        <f t="shared" ref="E19:E22" ca="1" si="10">IF(A19="", "", A19-A18)</f>
        <v>-258</v>
      </c>
      <c r="F19" s="3">
        <f t="shared" ca="1" si="2"/>
        <v>-1.0883337968827114</v>
      </c>
      <c r="G19" s="3">
        <f t="shared" ca="1" si="3"/>
        <v>0.13822388782760631</v>
      </c>
      <c r="H19" s="14">
        <f t="shared" ca="1" si="4"/>
        <v>0.13822388782760631</v>
      </c>
      <c r="I19" s="10"/>
      <c r="J19" s="10"/>
      <c r="L19" s="2" t="s">
        <v>11</v>
      </c>
      <c r="N19" s="1"/>
      <c r="R19" s="2"/>
    </row>
    <row r="20" spans="1:18" x14ac:dyDescent="0.25">
      <c r="A20" s="7">
        <f t="shared" ca="1" si="9"/>
        <v>491</v>
      </c>
      <c r="B20" s="7">
        <f t="shared" ca="1" si="1"/>
        <v>10485.67</v>
      </c>
      <c r="C20" s="1">
        <f t="shared" ca="1" si="8"/>
        <v>19</v>
      </c>
      <c r="D20" s="17">
        <f t="shared" ca="1" si="7"/>
        <v>43461</v>
      </c>
      <c r="E20" s="7">
        <f t="shared" ca="1" si="10"/>
        <v>472</v>
      </c>
      <c r="F20" s="3">
        <f t="shared" ca="1" si="2"/>
        <v>1.8958971708373404</v>
      </c>
      <c r="G20" s="3">
        <f t="shared" ca="1" si="3"/>
        <v>0.97101317843506418</v>
      </c>
      <c r="H20" s="14">
        <f t="shared" ca="1" si="4"/>
        <v>2.8986821564935816E-2</v>
      </c>
      <c r="I20" s="10"/>
      <c r="J20" s="10"/>
      <c r="L20" s="10">
        <f ca="1">LOOKUP(2,1/(ISNUMBER(I:I)),I:I)</f>
        <v>2.4012798821772003E-2</v>
      </c>
      <c r="R20" s="10"/>
    </row>
    <row r="21" spans="1:18" x14ac:dyDescent="0.25">
      <c r="A21" s="7">
        <f t="shared" ca="1" si="9"/>
        <v>0</v>
      </c>
      <c r="B21" s="7">
        <f t="shared" ca="1" si="1"/>
        <v>9994.67</v>
      </c>
      <c r="C21" s="1">
        <f t="shared" ca="1" si="8"/>
        <v>20</v>
      </c>
      <c r="D21" s="17">
        <f t="shared" ca="1" si="7"/>
        <v>43462</v>
      </c>
      <c r="E21" s="7">
        <f t="shared" ca="1" si="10"/>
        <v>-491</v>
      </c>
      <c r="F21" s="3">
        <f t="shared" ca="1" si="2"/>
        <v>-2.0408349139769197</v>
      </c>
      <c r="G21" s="3">
        <f t="shared" ca="1" si="3"/>
        <v>2.0633619470504648E-2</v>
      </c>
      <c r="H21" s="14">
        <f t="shared" ca="1" si="4"/>
        <v>2.0633619470504648E-2</v>
      </c>
      <c r="I21" s="9" t="s">
        <v>20</v>
      </c>
      <c r="J21" s="9" t="s">
        <v>9</v>
      </c>
      <c r="N21" s="1"/>
    </row>
    <row r="22" spans="1:18" x14ac:dyDescent="0.25">
      <c r="A22" s="7">
        <f t="shared" ca="1" si="9"/>
        <v>240</v>
      </c>
      <c r="B22" s="7">
        <f t="shared" ca="1" si="1"/>
        <v>10234.67</v>
      </c>
      <c r="C22" s="1">
        <f t="shared" ca="1" si="8"/>
        <v>21</v>
      </c>
      <c r="D22" s="17">
        <f t="shared" ca="1" si="7"/>
        <v>43465</v>
      </c>
      <c r="E22" s="7">
        <f t="shared" ca="1" si="10"/>
        <v>240</v>
      </c>
      <c r="F22" s="3">
        <f t="shared" ca="1" si="2"/>
        <v>0.94748404137014608</v>
      </c>
      <c r="G22" s="3">
        <f t="shared" ca="1" si="3"/>
        <v>0.82830390778465834</v>
      </c>
      <c r="H22" s="14">
        <f t="shared" ca="1" si="4"/>
        <v>0.17169609221534166</v>
      </c>
      <c r="I22" s="10">
        <f ca="1">((B22-9994.67)/9994.67)</f>
        <v>2.4012798821772003E-2</v>
      </c>
      <c r="J22" s="10">
        <f ca="1">I22-0.03</f>
        <v>-5.9872011782279959E-3</v>
      </c>
      <c r="L22" s="2" t="s">
        <v>16</v>
      </c>
      <c r="N22" s="1"/>
      <c r="O22" s="2"/>
      <c r="R22" s="2"/>
    </row>
    <row r="23" spans="1:18" x14ac:dyDescent="0.25">
      <c r="A23" s="7"/>
      <c r="B23" s="7"/>
      <c r="C23" s="1"/>
      <c r="D23" s="17"/>
      <c r="E23"/>
      <c r="F23" s="3"/>
      <c r="G23" s="3"/>
      <c r="H23" s="14"/>
      <c r="L23" s="7">
        <f ca="1">AVERAGEIF(E:E, "&gt;0")</f>
        <v>206.18181818181819</v>
      </c>
      <c r="N23" s="1"/>
      <c r="O23" s="15"/>
      <c r="R23" s="16"/>
    </row>
    <row r="24" spans="1:18" x14ac:dyDescent="0.25">
      <c r="A24" s="7"/>
      <c r="C24" s="17"/>
      <c r="D24" s="7"/>
      <c r="F24" s="3"/>
      <c r="G24" s="14"/>
      <c r="I24" s="10"/>
      <c r="N24" s="1"/>
      <c r="O24" s="7"/>
    </row>
    <row r="25" spans="1:18" x14ac:dyDescent="0.25">
      <c r="A25" s="7"/>
      <c r="C25" s="11"/>
      <c r="D25" s="7"/>
      <c r="F25" s="3"/>
      <c r="G25" s="14"/>
      <c r="I25" s="10"/>
      <c r="L25" s="2" t="s">
        <v>17</v>
      </c>
      <c r="N25" s="1"/>
      <c r="O25" s="6"/>
      <c r="R25" s="2"/>
    </row>
    <row r="26" spans="1:18" x14ac:dyDescent="0.25">
      <c r="A26" s="7"/>
      <c r="C26" s="11"/>
      <c r="D26" s="7"/>
      <c r="F26" s="3"/>
      <c r="G26" s="14"/>
      <c r="I26" s="10"/>
      <c r="L26" s="7">
        <f ca="1">AVERAGEIF(E:E, "&lt;0")</f>
        <v>-208.7</v>
      </c>
      <c r="N26" s="1"/>
      <c r="O26" s="15"/>
      <c r="R26" s="1"/>
    </row>
    <row r="27" spans="1:18" x14ac:dyDescent="0.25">
      <c r="A27" s="7"/>
      <c r="C27" s="11"/>
      <c r="D27" s="7"/>
      <c r="F27" s="3"/>
      <c r="G27" s="14"/>
      <c r="I27" s="10"/>
      <c r="N27" s="1"/>
      <c r="O27" s="7"/>
    </row>
    <row r="28" spans="1:18" x14ac:dyDescent="0.25">
      <c r="A28" s="7"/>
      <c r="D28" s="7"/>
      <c r="F28" s="3"/>
      <c r="G28" s="14"/>
      <c r="I28" s="10"/>
      <c r="L28" s="2" t="s">
        <v>13</v>
      </c>
      <c r="N28" s="1"/>
      <c r="O28" s="6"/>
    </row>
    <row r="29" spans="1:18" x14ac:dyDescent="0.25">
      <c r="A29" s="7"/>
      <c r="C29" s="11"/>
      <c r="D29" s="7"/>
      <c r="F29" s="3"/>
      <c r="G29" s="14"/>
      <c r="I29" s="10"/>
      <c r="L29" s="3">
        <f ca="1">_xlfn.NORM.DIST(-0.001, $L$5, $L$2,TRUE)</f>
        <v>0.48658327786805616</v>
      </c>
      <c r="N29" s="1"/>
      <c r="O29" s="15"/>
    </row>
    <row r="30" spans="1:18" x14ac:dyDescent="0.25">
      <c r="A30" s="1"/>
      <c r="B30" s="11"/>
      <c r="C30" s="7"/>
      <c r="D30" s="3"/>
      <c r="N30" s="1"/>
    </row>
    <row r="31" spans="1:18" x14ac:dyDescent="0.25">
      <c r="A31" s="1"/>
      <c r="B31" s="11"/>
      <c r="C31" s="7"/>
      <c r="D31" s="3"/>
      <c r="L31" s="2" t="s">
        <v>18</v>
      </c>
      <c r="N31" s="1"/>
    </row>
    <row r="32" spans="1:18" x14ac:dyDescent="0.25">
      <c r="A32" s="1"/>
      <c r="B32" s="11"/>
      <c r="C32" s="7"/>
      <c r="D32" s="3"/>
      <c r="L32" s="3">
        <f ca="1">1-$L$29</f>
        <v>0.51341672213194389</v>
      </c>
    </row>
    <row r="33" spans="1:12" x14ac:dyDescent="0.25">
      <c r="A33" s="1"/>
      <c r="B33" s="11"/>
      <c r="C33" s="7"/>
      <c r="D33" s="3"/>
    </row>
    <row r="34" spans="1:12" x14ac:dyDescent="0.25">
      <c r="A34" s="1"/>
      <c r="B34" s="11"/>
      <c r="C34" s="7"/>
      <c r="D34" s="3"/>
      <c r="L34" s="2" t="s">
        <v>22</v>
      </c>
    </row>
    <row r="35" spans="1:12" x14ac:dyDescent="0.25">
      <c r="A35" s="1"/>
      <c r="B35" s="11"/>
      <c r="C35" s="7"/>
      <c r="D35" s="3"/>
      <c r="L35" s="7">
        <f ca="1">($L$23*$L$32)+($L$26*$L$29)</f>
        <v>4.3072631630502087</v>
      </c>
    </row>
    <row r="36" spans="1:12" x14ac:dyDescent="0.25">
      <c r="A36" s="1"/>
      <c r="B36" s="11"/>
      <c r="C36" s="7"/>
      <c r="D36" s="3"/>
    </row>
    <row r="37" spans="1:12" x14ac:dyDescent="0.25">
      <c r="A37" s="1"/>
      <c r="B37" s="11"/>
      <c r="C37" s="7"/>
      <c r="D37" s="3"/>
    </row>
    <row r="38" spans="1:12" x14ac:dyDescent="0.25">
      <c r="A38" s="1"/>
      <c r="B38" s="11"/>
      <c r="C38" s="7"/>
      <c r="D38" s="3"/>
    </row>
    <row r="39" spans="1:12" x14ac:dyDescent="0.25">
      <c r="A39" s="1"/>
      <c r="B39" s="11"/>
      <c r="C39" s="7"/>
      <c r="D39" s="3"/>
    </row>
    <row r="40" spans="1:12" x14ac:dyDescent="0.25">
      <c r="A40" s="1"/>
      <c r="B40" s="11"/>
      <c r="C40" s="7"/>
      <c r="D40" s="3"/>
    </row>
    <row r="41" spans="1:12" x14ac:dyDescent="0.25">
      <c r="A41" s="1"/>
      <c r="B41" s="11"/>
      <c r="C41" s="7"/>
      <c r="D41" s="3"/>
    </row>
    <row r="42" spans="1:12" x14ac:dyDescent="0.25">
      <c r="A42" s="1"/>
      <c r="B42" s="11"/>
      <c r="C42" s="7"/>
      <c r="D42" s="3"/>
    </row>
    <row r="43" spans="1:12" x14ac:dyDescent="0.25">
      <c r="A43" s="1"/>
      <c r="B43" s="11"/>
      <c r="C43" s="7"/>
      <c r="D43" s="3"/>
    </row>
    <row r="44" spans="1:12" x14ac:dyDescent="0.25">
      <c r="A44" s="1"/>
      <c r="B44" s="11"/>
      <c r="C44" s="7"/>
      <c r="D44" s="3"/>
    </row>
    <row r="45" spans="1:12" x14ac:dyDescent="0.25">
      <c r="A45" s="1"/>
      <c r="B45" s="11"/>
      <c r="C45" s="7"/>
      <c r="D45" s="3"/>
    </row>
    <row r="46" spans="1:12" x14ac:dyDescent="0.25">
      <c r="A46" s="1"/>
      <c r="B46" s="11"/>
      <c r="C46" s="7"/>
      <c r="D46" s="3"/>
    </row>
    <row r="47" spans="1:12" x14ac:dyDescent="0.25">
      <c r="A47" s="1"/>
      <c r="B47" s="11"/>
      <c r="C47" s="7"/>
      <c r="D47" s="3"/>
    </row>
    <row r="48" spans="1:12" x14ac:dyDescent="0.25">
      <c r="A48" s="1"/>
      <c r="B48" s="11"/>
      <c r="C48" s="7"/>
      <c r="D48" s="3"/>
    </row>
    <row r="49" spans="1:4" x14ac:dyDescent="0.25">
      <c r="A49" s="1"/>
      <c r="B49" s="11"/>
      <c r="C49" s="7"/>
      <c r="D49" s="3"/>
    </row>
    <row r="50" spans="1:4" x14ac:dyDescent="0.25">
      <c r="A50" s="1"/>
      <c r="B50" s="11"/>
      <c r="C50" s="7"/>
      <c r="D50" s="3"/>
    </row>
    <row r="51" spans="1:4" x14ac:dyDescent="0.25">
      <c r="A51" s="1"/>
      <c r="B51" s="11"/>
      <c r="C51" s="7"/>
      <c r="D51" s="3"/>
    </row>
    <row r="52" spans="1:4" x14ac:dyDescent="0.25">
      <c r="A52" s="1"/>
      <c r="B52" s="11"/>
      <c r="C52" s="7"/>
      <c r="D52" s="3"/>
    </row>
    <row r="53" spans="1:4" x14ac:dyDescent="0.25">
      <c r="A53" s="1"/>
      <c r="B53" s="11"/>
      <c r="C53" s="7"/>
      <c r="D53" s="3"/>
    </row>
    <row r="54" spans="1:4" x14ac:dyDescent="0.25">
      <c r="A54" s="1"/>
      <c r="B54" s="11"/>
      <c r="C54" s="7"/>
      <c r="D54" s="3"/>
    </row>
    <row r="55" spans="1:4" x14ac:dyDescent="0.25">
      <c r="A55" s="1"/>
      <c r="B55" s="11"/>
      <c r="C55" s="7"/>
      <c r="D55" s="3"/>
    </row>
    <row r="56" spans="1:4" x14ac:dyDescent="0.25">
      <c r="A56" s="1"/>
      <c r="B56" s="11"/>
      <c r="C56" s="7"/>
      <c r="D56" s="3"/>
    </row>
    <row r="57" spans="1:4" x14ac:dyDescent="0.25">
      <c r="A57" s="1"/>
      <c r="B57" s="11"/>
      <c r="C57" s="7"/>
      <c r="D57" s="3"/>
    </row>
    <row r="58" spans="1:4" x14ac:dyDescent="0.25">
      <c r="A58" s="1"/>
      <c r="B58" s="11"/>
      <c r="C58" s="7"/>
      <c r="D58" s="3"/>
    </row>
    <row r="59" spans="1:4" x14ac:dyDescent="0.25">
      <c r="A59" s="1"/>
      <c r="B59" s="11"/>
      <c r="C59" s="7"/>
      <c r="D59" s="3"/>
    </row>
    <row r="60" spans="1:4" x14ac:dyDescent="0.25">
      <c r="A60" s="1"/>
      <c r="B60" s="11"/>
      <c r="C60" s="7"/>
      <c r="D60" s="3"/>
    </row>
    <row r="61" spans="1:4" x14ac:dyDescent="0.25">
      <c r="A61" s="1"/>
      <c r="B61" s="11"/>
      <c r="C61" s="7"/>
      <c r="D61" s="3"/>
    </row>
    <row r="62" spans="1:4" x14ac:dyDescent="0.25">
      <c r="A62" s="1"/>
      <c r="B62" s="11"/>
      <c r="C62" s="7"/>
      <c r="D62" s="3"/>
    </row>
    <row r="63" spans="1:4" x14ac:dyDescent="0.25">
      <c r="A63" s="1"/>
      <c r="B63" s="11"/>
      <c r="C63" s="7"/>
      <c r="D63" s="3"/>
    </row>
    <row r="64" spans="1:4" x14ac:dyDescent="0.25">
      <c r="A64" s="1"/>
      <c r="B64" s="11"/>
      <c r="C64" s="7"/>
      <c r="D64" s="3"/>
    </row>
    <row r="65" spans="1:4" x14ac:dyDescent="0.25">
      <c r="A65" s="1"/>
      <c r="B65" s="11"/>
      <c r="C65" s="7"/>
      <c r="D65" s="3"/>
    </row>
    <row r="66" spans="1:4" x14ac:dyDescent="0.25">
      <c r="A66" s="1"/>
      <c r="B66" s="11"/>
      <c r="C66" s="7"/>
      <c r="D66" s="3"/>
    </row>
    <row r="67" spans="1:4" x14ac:dyDescent="0.25">
      <c r="A67" s="1"/>
      <c r="B67" s="11"/>
      <c r="C67" s="7"/>
      <c r="D67" s="3"/>
    </row>
    <row r="68" spans="1:4" x14ac:dyDescent="0.25">
      <c r="A68" s="1"/>
      <c r="B68" s="11"/>
      <c r="C68" s="7"/>
      <c r="D68" s="3"/>
    </row>
    <row r="69" spans="1:4" x14ac:dyDescent="0.25">
      <c r="A69" s="1"/>
      <c r="B69" s="11"/>
      <c r="C69" s="7"/>
      <c r="D69" s="3"/>
    </row>
    <row r="70" spans="1:4" x14ac:dyDescent="0.25">
      <c r="A70" s="1"/>
      <c r="B70" s="11"/>
      <c r="C70" s="7"/>
      <c r="D70" s="3"/>
    </row>
    <row r="71" spans="1:4" x14ac:dyDescent="0.25">
      <c r="A71" s="1"/>
      <c r="B71" s="11"/>
      <c r="C71" s="7"/>
      <c r="D71" s="3"/>
    </row>
    <row r="72" spans="1:4" x14ac:dyDescent="0.25">
      <c r="A72" s="1"/>
      <c r="B72" s="11"/>
      <c r="C72" s="7"/>
      <c r="D72" s="3"/>
    </row>
    <row r="73" spans="1:4" x14ac:dyDescent="0.25">
      <c r="A73" s="1"/>
      <c r="B73" s="11"/>
      <c r="C73" s="7"/>
      <c r="D73" s="3"/>
    </row>
    <row r="74" spans="1:4" x14ac:dyDescent="0.25">
      <c r="A74" s="1"/>
      <c r="B74" s="11"/>
      <c r="C74" s="7"/>
      <c r="D74" s="3"/>
    </row>
    <row r="75" spans="1:4" x14ac:dyDescent="0.25">
      <c r="A75" s="1"/>
      <c r="B75" s="11"/>
      <c r="C75" s="7"/>
      <c r="D75" s="3"/>
    </row>
    <row r="76" spans="1:4" x14ac:dyDescent="0.25">
      <c r="A76" s="1"/>
      <c r="B76" s="11"/>
      <c r="C76" s="7"/>
      <c r="D76" s="3"/>
    </row>
    <row r="77" spans="1:4" x14ac:dyDescent="0.25">
      <c r="A77" s="1"/>
      <c r="B77" s="11"/>
      <c r="C77" s="7"/>
      <c r="D77" s="3"/>
    </row>
    <row r="78" spans="1:4" x14ac:dyDescent="0.25">
      <c r="A78" s="1"/>
      <c r="B78" s="11"/>
      <c r="C78" s="7"/>
      <c r="D78" s="3"/>
    </row>
    <row r="79" spans="1:4" x14ac:dyDescent="0.25">
      <c r="A79" s="1"/>
      <c r="B79" s="11"/>
      <c r="C79" s="7"/>
      <c r="D79" s="3"/>
    </row>
    <row r="80" spans="1:4" x14ac:dyDescent="0.25">
      <c r="A80" s="1"/>
      <c r="B80" s="11"/>
      <c r="C80" s="7"/>
      <c r="D80" s="3"/>
    </row>
    <row r="81" spans="1:4" x14ac:dyDescent="0.25">
      <c r="A81" s="1"/>
      <c r="B81" s="11"/>
      <c r="C81" s="7"/>
      <c r="D81" s="3"/>
    </row>
    <row r="82" spans="1:4" x14ac:dyDescent="0.25">
      <c r="A82" s="1"/>
      <c r="B82" s="11"/>
      <c r="C82" s="7"/>
      <c r="D82" s="3"/>
    </row>
    <row r="83" spans="1:4" x14ac:dyDescent="0.25">
      <c r="A83" s="1"/>
      <c r="B83" s="11"/>
      <c r="C83" s="7"/>
      <c r="D83" s="3"/>
    </row>
    <row r="84" spans="1:4" x14ac:dyDescent="0.25">
      <c r="A84" s="1"/>
      <c r="B84" s="11"/>
      <c r="C84" s="7"/>
      <c r="D84" s="3"/>
    </row>
    <row r="85" spans="1:4" x14ac:dyDescent="0.25">
      <c r="A85" s="1"/>
      <c r="B85" s="11"/>
      <c r="C85" s="7"/>
      <c r="D85" s="3"/>
    </row>
    <row r="86" spans="1:4" x14ac:dyDescent="0.25">
      <c r="A86" s="1"/>
      <c r="B86" s="11"/>
      <c r="C86" s="7"/>
      <c r="D86" s="3"/>
    </row>
    <row r="87" spans="1:4" x14ac:dyDescent="0.25">
      <c r="A87" s="1"/>
      <c r="B87" s="11"/>
      <c r="C87" s="7"/>
      <c r="D87" s="3"/>
    </row>
    <row r="88" spans="1:4" x14ac:dyDescent="0.25">
      <c r="A88" s="1"/>
      <c r="B88" s="11"/>
      <c r="C88" s="7"/>
      <c r="D88" s="3"/>
    </row>
    <row r="89" spans="1:4" x14ac:dyDescent="0.25">
      <c r="A89" s="1"/>
      <c r="B89" s="11"/>
      <c r="C89" s="7"/>
      <c r="D89" s="3"/>
    </row>
    <row r="90" spans="1:4" x14ac:dyDescent="0.25">
      <c r="A90" s="1"/>
      <c r="B90" s="11"/>
      <c r="C90" s="7"/>
      <c r="D90" s="3"/>
    </row>
    <row r="91" spans="1:4" x14ac:dyDescent="0.25">
      <c r="A91" s="1"/>
      <c r="B91" s="11"/>
      <c r="C91" s="7"/>
      <c r="D91" s="3"/>
    </row>
    <row r="92" spans="1:4" x14ac:dyDescent="0.25">
      <c r="A92" s="1"/>
      <c r="B92" s="11"/>
      <c r="C92" s="7"/>
      <c r="D92" s="3"/>
    </row>
    <row r="93" spans="1:4" x14ac:dyDescent="0.25">
      <c r="A93" s="1"/>
      <c r="B93" s="11"/>
      <c r="C93" s="7"/>
      <c r="D93" s="3"/>
    </row>
    <row r="94" spans="1:4" x14ac:dyDescent="0.25">
      <c r="A94" s="1"/>
      <c r="B94" s="11"/>
      <c r="C94" s="7"/>
      <c r="D94" s="3"/>
    </row>
    <row r="95" spans="1:4" x14ac:dyDescent="0.25">
      <c r="A95" s="1"/>
      <c r="B95" s="11"/>
      <c r="C95" s="7"/>
      <c r="D95" s="3"/>
    </row>
    <row r="96" spans="1:4" x14ac:dyDescent="0.25">
      <c r="A96" s="1"/>
      <c r="B96" s="11"/>
      <c r="C96" s="7"/>
      <c r="D96" s="3"/>
    </row>
    <row r="97" spans="1:4" x14ac:dyDescent="0.25">
      <c r="A97" s="1"/>
      <c r="B97" s="11"/>
      <c r="C97" s="7"/>
      <c r="D97" s="3"/>
    </row>
    <row r="98" spans="1:4" x14ac:dyDescent="0.25">
      <c r="A98" s="1"/>
      <c r="B98" s="11"/>
      <c r="C98" s="7"/>
      <c r="D98" s="3"/>
    </row>
    <row r="99" spans="1:4" x14ac:dyDescent="0.25">
      <c r="A99" s="1"/>
      <c r="B99" s="11"/>
      <c r="C99" s="7"/>
      <c r="D99" s="3"/>
    </row>
    <row r="100" spans="1:4" x14ac:dyDescent="0.25">
      <c r="A100" s="1"/>
      <c r="B100" s="11"/>
      <c r="C100" s="7"/>
      <c r="D100" s="3"/>
    </row>
    <row r="101" spans="1:4" x14ac:dyDescent="0.25">
      <c r="A101" s="1"/>
      <c r="B101" s="11"/>
      <c r="C101" s="7"/>
      <c r="D101" s="3"/>
    </row>
    <row r="102" spans="1:4" x14ac:dyDescent="0.25">
      <c r="A102" s="1"/>
      <c r="B102" s="11"/>
      <c r="C102" s="7"/>
      <c r="D102" s="3"/>
    </row>
    <row r="103" spans="1:4" x14ac:dyDescent="0.25">
      <c r="A103" s="1"/>
      <c r="B103" s="11"/>
      <c r="C103" s="7"/>
      <c r="D103" s="3"/>
    </row>
    <row r="104" spans="1:4" x14ac:dyDescent="0.25">
      <c r="A104" s="1"/>
      <c r="B104" s="11"/>
      <c r="C104" s="7"/>
      <c r="D104" s="3"/>
    </row>
    <row r="105" spans="1:4" x14ac:dyDescent="0.25">
      <c r="A105" s="1"/>
      <c r="B105" s="11"/>
      <c r="C105" s="7"/>
      <c r="D105" s="3"/>
    </row>
    <row r="106" spans="1:4" x14ac:dyDescent="0.25">
      <c r="A106" s="1"/>
      <c r="B106" s="11"/>
      <c r="C106" s="7"/>
      <c r="D106" s="3"/>
    </row>
    <row r="107" spans="1:4" x14ac:dyDescent="0.25">
      <c r="A107" s="1"/>
      <c r="B107" s="11"/>
      <c r="C107" s="7"/>
      <c r="D107" s="3"/>
    </row>
    <row r="108" spans="1:4" x14ac:dyDescent="0.25">
      <c r="A108" s="1"/>
      <c r="B108" s="11"/>
      <c r="C108" s="7"/>
      <c r="D108" s="3"/>
    </row>
    <row r="109" spans="1:4" x14ac:dyDescent="0.25">
      <c r="A109" s="1"/>
      <c r="B109" s="11"/>
      <c r="C109" s="7"/>
      <c r="D109" s="3"/>
    </row>
    <row r="110" spans="1:4" x14ac:dyDescent="0.25">
      <c r="A110" s="1"/>
      <c r="B110" s="11"/>
      <c r="C110" s="7"/>
      <c r="D110" s="3"/>
    </row>
    <row r="111" spans="1:4" x14ac:dyDescent="0.25">
      <c r="A111" s="1"/>
      <c r="B111" s="11"/>
      <c r="C111" s="7"/>
      <c r="D111" s="3"/>
    </row>
    <row r="112" spans="1:4" x14ac:dyDescent="0.25">
      <c r="A112" s="1"/>
      <c r="B112" s="11"/>
      <c r="C112" s="7"/>
      <c r="D112" s="3"/>
    </row>
    <row r="113" spans="1:4" x14ac:dyDescent="0.25">
      <c r="A113" s="1"/>
      <c r="B113" s="11"/>
      <c r="C113" s="7"/>
      <c r="D113" s="3"/>
    </row>
    <row r="114" spans="1:4" x14ac:dyDescent="0.25">
      <c r="A114" s="1"/>
      <c r="B114" s="11"/>
      <c r="C114" s="7"/>
      <c r="D114" s="3"/>
    </row>
    <row r="115" spans="1:4" x14ac:dyDescent="0.25">
      <c r="A115" s="1"/>
      <c r="B115" s="11"/>
      <c r="C115" s="7"/>
      <c r="D115" s="3"/>
    </row>
    <row r="116" spans="1:4" x14ac:dyDescent="0.25">
      <c r="A116" s="1"/>
      <c r="B116" s="11"/>
      <c r="C116" s="7"/>
      <c r="D116" s="3"/>
    </row>
    <row r="117" spans="1:4" x14ac:dyDescent="0.25">
      <c r="A117" s="1"/>
      <c r="B117" s="11"/>
      <c r="C117" s="7"/>
      <c r="D117" s="3"/>
    </row>
    <row r="118" spans="1:4" x14ac:dyDescent="0.25">
      <c r="A118" s="1"/>
      <c r="B118" s="11"/>
      <c r="C118" s="7"/>
      <c r="D118" s="3"/>
    </row>
    <row r="119" spans="1:4" x14ac:dyDescent="0.25">
      <c r="A119" s="1"/>
      <c r="B119" s="11"/>
      <c r="C119" s="7"/>
      <c r="D119" s="3"/>
    </row>
    <row r="120" spans="1:4" x14ac:dyDescent="0.25">
      <c r="A120" s="1"/>
      <c r="B120" s="11"/>
      <c r="C120" s="7"/>
      <c r="D120" s="3"/>
    </row>
    <row r="121" spans="1:4" x14ac:dyDescent="0.25">
      <c r="A121" s="1"/>
      <c r="B121" s="11"/>
      <c r="C121" s="7"/>
      <c r="D121" s="3"/>
    </row>
    <row r="122" spans="1:4" x14ac:dyDescent="0.25">
      <c r="A122" s="1"/>
      <c r="B122" s="11"/>
      <c r="C122" s="7"/>
      <c r="D122" s="3"/>
    </row>
    <row r="123" spans="1:4" x14ac:dyDescent="0.25">
      <c r="A123" s="1"/>
      <c r="B123" s="11"/>
      <c r="C123" s="7"/>
      <c r="D123" s="3"/>
    </row>
    <row r="124" spans="1:4" x14ac:dyDescent="0.25">
      <c r="A124" s="1"/>
      <c r="B124" s="11"/>
      <c r="C124" s="7"/>
      <c r="D124" s="3"/>
    </row>
    <row r="125" spans="1:4" x14ac:dyDescent="0.25">
      <c r="A125" s="1"/>
      <c r="B125" s="11"/>
      <c r="C125" s="7"/>
      <c r="D125" s="3"/>
    </row>
    <row r="126" spans="1:4" x14ac:dyDescent="0.25">
      <c r="A126" s="1"/>
      <c r="B126" s="11"/>
      <c r="C126" s="7"/>
      <c r="D126" s="3"/>
    </row>
    <row r="127" spans="1:4" x14ac:dyDescent="0.25">
      <c r="A127" s="1"/>
      <c r="B127" s="11"/>
      <c r="C127" s="7"/>
      <c r="D127" s="3"/>
    </row>
    <row r="128" spans="1:4" x14ac:dyDescent="0.25">
      <c r="A128" s="1"/>
      <c r="B128" s="11"/>
      <c r="C128" s="7"/>
      <c r="D128" s="3"/>
    </row>
    <row r="129" spans="1:4" x14ac:dyDescent="0.25">
      <c r="A129" s="1"/>
      <c r="B129" s="11"/>
      <c r="C129" s="7"/>
      <c r="D129" s="3"/>
    </row>
    <row r="130" spans="1:4" x14ac:dyDescent="0.25">
      <c r="A130" s="1"/>
      <c r="B130" s="11"/>
      <c r="C130" s="7"/>
      <c r="D130" s="3"/>
    </row>
    <row r="131" spans="1:4" x14ac:dyDescent="0.25">
      <c r="A131" s="1"/>
      <c r="B131" s="11"/>
      <c r="C131" s="7"/>
      <c r="D131" s="3"/>
    </row>
    <row r="132" spans="1:4" x14ac:dyDescent="0.25">
      <c r="A132" s="1"/>
      <c r="B132" s="11"/>
      <c r="C132" s="7"/>
      <c r="D132" s="3"/>
    </row>
    <row r="133" spans="1:4" x14ac:dyDescent="0.25">
      <c r="A133" s="1"/>
      <c r="B133" s="11"/>
      <c r="C133" s="7"/>
      <c r="D133" s="3"/>
    </row>
    <row r="134" spans="1:4" x14ac:dyDescent="0.25">
      <c r="A134" s="1"/>
      <c r="B134" s="11"/>
      <c r="C134" s="7"/>
      <c r="D134" s="3"/>
    </row>
    <row r="135" spans="1:4" x14ac:dyDescent="0.25">
      <c r="A135" s="1"/>
      <c r="B135" s="11"/>
      <c r="C135" s="7"/>
      <c r="D135" s="3"/>
    </row>
    <row r="136" spans="1:4" x14ac:dyDescent="0.25">
      <c r="A136" s="1"/>
      <c r="B136" s="11"/>
      <c r="C136" s="7"/>
      <c r="D136" s="3"/>
    </row>
    <row r="137" spans="1:4" x14ac:dyDescent="0.25">
      <c r="A137" s="1"/>
      <c r="B137" s="11"/>
      <c r="C137" s="7"/>
      <c r="D137" s="3"/>
    </row>
    <row r="138" spans="1:4" x14ac:dyDescent="0.25">
      <c r="A138" s="1"/>
      <c r="B138" s="11"/>
      <c r="C138" s="7"/>
      <c r="D138" s="3"/>
    </row>
    <row r="139" spans="1:4" x14ac:dyDescent="0.25">
      <c r="A139" s="1"/>
      <c r="B139" s="11"/>
      <c r="C139" s="7"/>
      <c r="D139" s="3"/>
    </row>
    <row r="140" spans="1:4" x14ac:dyDescent="0.25">
      <c r="A140" s="1"/>
      <c r="B140" s="11"/>
      <c r="C140" s="7"/>
      <c r="D140" s="3"/>
    </row>
    <row r="141" spans="1:4" x14ac:dyDescent="0.25">
      <c r="A141" s="1"/>
      <c r="B141" s="11"/>
      <c r="C141" s="7"/>
      <c r="D141" s="3"/>
    </row>
    <row r="142" spans="1:4" x14ac:dyDescent="0.25">
      <c r="A142" s="1"/>
      <c r="B142" s="11"/>
      <c r="C142" s="7"/>
      <c r="D142" s="3"/>
    </row>
    <row r="143" spans="1:4" x14ac:dyDescent="0.25">
      <c r="A143" s="1"/>
      <c r="B143" s="11"/>
      <c r="C143" s="7"/>
      <c r="D143" s="3"/>
    </row>
    <row r="144" spans="1:4" x14ac:dyDescent="0.25">
      <c r="A144" s="1"/>
      <c r="B144" s="11"/>
      <c r="C144" s="7"/>
      <c r="D144" s="3"/>
    </row>
    <row r="145" spans="1:4" x14ac:dyDescent="0.25">
      <c r="A145" s="1"/>
      <c r="B145" s="11"/>
      <c r="C145" s="7"/>
      <c r="D145" s="3"/>
    </row>
    <row r="146" spans="1:4" x14ac:dyDescent="0.25">
      <c r="A146" s="1"/>
      <c r="B146" s="11"/>
      <c r="C146" s="7"/>
      <c r="D146" s="3"/>
    </row>
    <row r="147" spans="1:4" x14ac:dyDescent="0.25">
      <c r="A147" s="1"/>
      <c r="B147" s="11"/>
      <c r="C147" s="7"/>
      <c r="D147" s="3"/>
    </row>
    <row r="148" spans="1:4" x14ac:dyDescent="0.25">
      <c r="A148" s="1"/>
      <c r="B148" s="11"/>
      <c r="C148" s="7"/>
      <c r="D148" s="3"/>
    </row>
    <row r="149" spans="1:4" x14ac:dyDescent="0.25">
      <c r="A149" s="1"/>
      <c r="B149" s="11"/>
      <c r="C149" s="7"/>
      <c r="D149" s="3"/>
    </row>
    <row r="150" spans="1:4" x14ac:dyDescent="0.25">
      <c r="A150" s="1"/>
      <c r="B150" s="11"/>
      <c r="C150" s="7"/>
      <c r="D150" s="3"/>
    </row>
    <row r="151" spans="1:4" x14ac:dyDescent="0.25">
      <c r="A151" s="1"/>
      <c r="B151" s="11"/>
      <c r="C151" s="7"/>
      <c r="D151" s="3"/>
    </row>
    <row r="152" spans="1:4" x14ac:dyDescent="0.25">
      <c r="A152" s="1"/>
      <c r="B152" s="11"/>
      <c r="C152" s="7"/>
      <c r="D152" s="3"/>
    </row>
    <row r="153" spans="1:4" x14ac:dyDescent="0.25">
      <c r="A153" s="1"/>
      <c r="B153" s="11"/>
      <c r="C153" s="7"/>
      <c r="D153" s="3"/>
    </row>
    <row r="154" spans="1:4" x14ac:dyDescent="0.25">
      <c r="A154" s="1"/>
      <c r="B154" s="11"/>
      <c r="C154" s="7"/>
      <c r="D154" s="3"/>
    </row>
    <row r="155" spans="1:4" x14ac:dyDescent="0.25">
      <c r="A155" s="1"/>
      <c r="B155" s="11"/>
      <c r="C155" s="7"/>
      <c r="D155" s="3"/>
    </row>
    <row r="156" spans="1:4" x14ac:dyDescent="0.25">
      <c r="A156" s="1"/>
      <c r="B156" s="11"/>
      <c r="C156" s="7"/>
      <c r="D156" s="3"/>
    </row>
    <row r="157" spans="1:4" x14ac:dyDescent="0.25">
      <c r="A157" s="1"/>
      <c r="B157" s="11"/>
      <c r="C157" s="7"/>
      <c r="D157" s="3"/>
    </row>
    <row r="158" spans="1:4" x14ac:dyDescent="0.25">
      <c r="A158" s="1"/>
      <c r="B158" s="11"/>
      <c r="C158" s="7"/>
      <c r="D158" s="3"/>
    </row>
    <row r="159" spans="1:4" x14ac:dyDescent="0.25">
      <c r="A159" s="1"/>
      <c r="B159" s="11"/>
      <c r="C159" s="7"/>
      <c r="D159" s="3"/>
    </row>
    <row r="160" spans="1:4" x14ac:dyDescent="0.25">
      <c r="A160" s="1"/>
      <c r="B160" s="11"/>
      <c r="C160" s="7"/>
      <c r="D160" s="3"/>
    </row>
    <row r="161" spans="1:4" x14ac:dyDescent="0.25">
      <c r="A161" s="1"/>
      <c r="B161" s="11"/>
      <c r="C161" s="7"/>
      <c r="D161" s="3"/>
    </row>
    <row r="162" spans="1:4" x14ac:dyDescent="0.25">
      <c r="A162" s="1"/>
      <c r="B162" s="11"/>
      <c r="C162" s="7"/>
      <c r="D162" s="3"/>
    </row>
    <row r="163" spans="1:4" x14ac:dyDescent="0.25">
      <c r="A163" s="1"/>
      <c r="B163" s="11"/>
      <c r="C163" s="7"/>
      <c r="D163" s="3"/>
    </row>
    <row r="164" spans="1:4" x14ac:dyDescent="0.25">
      <c r="A164" s="1"/>
      <c r="B164" s="11"/>
      <c r="C164" s="7"/>
      <c r="D164" s="3"/>
    </row>
    <row r="165" spans="1:4" x14ac:dyDescent="0.25">
      <c r="A165" s="1"/>
      <c r="B165" s="11"/>
      <c r="C165" s="7"/>
      <c r="D165" s="3"/>
    </row>
    <row r="166" spans="1:4" x14ac:dyDescent="0.25">
      <c r="A166" s="1"/>
      <c r="B166" s="11"/>
      <c r="C166" s="7"/>
      <c r="D166" s="3"/>
    </row>
    <row r="167" spans="1:4" x14ac:dyDescent="0.25">
      <c r="A167" s="1"/>
      <c r="B167" s="11"/>
      <c r="C167" s="7"/>
      <c r="D167" s="3"/>
    </row>
    <row r="168" spans="1:4" x14ac:dyDescent="0.25">
      <c r="A168" s="1"/>
      <c r="B168" s="11"/>
      <c r="C168" s="7"/>
      <c r="D168" s="3"/>
    </row>
    <row r="169" spans="1:4" x14ac:dyDescent="0.25">
      <c r="A169" s="1"/>
      <c r="B169" s="11"/>
      <c r="C169" s="7"/>
      <c r="D169" s="3"/>
    </row>
    <row r="170" spans="1:4" x14ac:dyDescent="0.25">
      <c r="A170" s="1"/>
      <c r="B170" s="11"/>
      <c r="C170" s="7"/>
      <c r="D170" s="3"/>
    </row>
    <row r="171" spans="1:4" x14ac:dyDescent="0.25">
      <c r="A171" s="1"/>
      <c r="B171" s="11"/>
      <c r="C171" s="7"/>
      <c r="D171" s="3"/>
    </row>
    <row r="172" spans="1:4" x14ac:dyDescent="0.25">
      <c r="A172" s="1"/>
      <c r="B172" s="11"/>
      <c r="C172" s="7"/>
      <c r="D172" s="3"/>
    </row>
    <row r="173" spans="1:4" x14ac:dyDescent="0.25">
      <c r="A173" s="1"/>
      <c r="B173" s="11"/>
      <c r="C173" s="7"/>
      <c r="D173" s="3"/>
    </row>
    <row r="174" spans="1:4" x14ac:dyDescent="0.25">
      <c r="A174" s="1"/>
      <c r="B174" s="11"/>
      <c r="C174" s="7"/>
      <c r="D174" s="3"/>
    </row>
    <row r="175" spans="1:4" x14ac:dyDescent="0.25">
      <c r="A175" s="1"/>
      <c r="B175" s="11"/>
      <c r="C175" s="7"/>
      <c r="D175" s="3"/>
    </row>
    <row r="176" spans="1:4" x14ac:dyDescent="0.25">
      <c r="A176" s="1"/>
      <c r="B176" s="11"/>
      <c r="C176" s="7"/>
      <c r="D176" s="3"/>
    </row>
    <row r="177" spans="1:4" x14ac:dyDescent="0.25">
      <c r="A177" s="1"/>
      <c r="B177" s="11"/>
      <c r="C177" s="7"/>
      <c r="D177" s="3"/>
    </row>
    <row r="178" spans="1:4" x14ac:dyDescent="0.25">
      <c r="A178" s="1"/>
      <c r="B178" s="11"/>
      <c r="C178" s="7"/>
      <c r="D178" s="3"/>
    </row>
    <row r="179" spans="1:4" x14ac:dyDescent="0.25">
      <c r="A179" s="1"/>
      <c r="B179" s="11"/>
      <c r="C179" s="7"/>
      <c r="D179" s="3"/>
    </row>
    <row r="180" spans="1:4" x14ac:dyDescent="0.25">
      <c r="A180" s="1"/>
      <c r="B180" s="11"/>
      <c r="C180" s="7"/>
      <c r="D180" s="3"/>
    </row>
    <row r="181" spans="1:4" x14ac:dyDescent="0.25">
      <c r="A181" s="1"/>
      <c r="B181" s="11"/>
      <c r="C181" s="7"/>
      <c r="D181" s="3"/>
    </row>
    <row r="182" spans="1:4" x14ac:dyDescent="0.25">
      <c r="A182" s="1"/>
      <c r="B182" s="11"/>
      <c r="C182" s="7"/>
      <c r="D182" s="3"/>
    </row>
    <row r="183" spans="1:4" x14ac:dyDescent="0.25">
      <c r="A183" s="1"/>
      <c r="B183" s="11"/>
      <c r="C183" s="7"/>
      <c r="D183" s="3"/>
    </row>
    <row r="184" spans="1:4" x14ac:dyDescent="0.25">
      <c r="A184" s="1"/>
      <c r="B184" s="11"/>
      <c r="C184" s="7"/>
      <c r="D184" s="3"/>
    </row>
    <row r="185" spans="1:4" x14ac:dyDescent="0.25">
      <c r="A185" s="1"/>
      <c r="B185" s="11"/>
      <c r="C185" s="7"/>
      <c r="D185" s="3"/>
    </row>
    <row r="186" spans="1:4" x14ac:dyDescent="0.25">
      <c r="A186" s="1"/>
      <c r="B186" s="11"/>
      <c r="C186" s="7"/>
      <c r="D186" s="3"/>
    </row>
    <row r="187" spans="1:4" x14ac:dyDescent="0.25">
      <c r="A187" s="1"/>
      <c r="B187" s="11"/>
      <c r="C187" s="7"/>
      <c r="D187" s="3"/>
    </row>
    <row r="188" spans="1:4" x14ac:dyDescent="0.25">
      <c r="A188" s="1"/>
      <c r="B188" s="11"/>
      <c r="C188" s="7"/>
      <c r="D188" s="3"/>
    </row>
    <row r="189" spans="1:4" x14ac:dyDescent="0.25">
      <c r="A189" s="1"/>
      <c r="B189" s="11"/>
      <c r="C189" s="7"/>
      <c r="D189" s="3"/>
    </row>
    <row r="190" spans="1:4" x14ac:dyDescent="0.25">
      <c r="A190" s="1"/>
      <c r="B190" s="11"/>
      <c r="C190" s="7"/>
      <c r="D190" s="3"/>
    </row>
    <row r="191" spans="1:4" x14ac:dyDescent="0.25">
      <c r="A191" s="1"/>
      <c r="B191" s="11"/>
      <c r="C191" s="7"/>
      <c r="D191" s="3"/>
    </row>
    <row r="192" spans="1:4" x14ac:dyDescent="0.25">
      <c r="A192" s="1"/>
      <c r="B192" s="11"/>
      <c r="C192" s="7"/>
      <c r="D192" s="3"/>
    </row>
    <row r="193" spans="1:4" x14ac:dyDescent="0.25">
      <c r="A193" s="1"/>
      <c r="B193" s="11"/>
      <c r="C193" s="7"/>
      <c r="D193" s="3"/>
    </row>
    <row r="194" spans="1:4" x14ac:dyDescent="0.25">
      <c r="A194" s="1"/>
      <c r="B194" s="11"/>
      <c r="C194" s="7"/>
      <c r="D194" s="3"/>
    </row>
    <row r="195" spans="1:4" x14ac:dyDescent="0.25">
      <c r="A195" s="1"/>
      <c r="B195" s="11"/>
      <c r="C195" s="7"/>
      <c r="D195" s="3"/>
    </row>
    <row r="196" spans="1:4" x14ac:dyDescent="0.25">
      <c r="A196" s="1"/>
      <c r="B196" s="11"/>
      <c r="C196" s="7"/>
      <c r="D196" s="3"/>
    </row>
    <row r="197" spans="1:4" x14ac:dyDescent="0.25">
      <c r="A197" s="1"/>
      <c r="B197" s="11"/>
      <c r="C197" s="7"/>
      <c r="D197" s="3"/>
    </row>
    <row r="198" spans="1:4" x14ac:dyDescent="0.25">
      <c r="A198" s="1"/>
      <c r="B198" s="11"/>
      <c r="C198" s="7"/>
      <c r="D198" s="3"/>
    </row>
    <row r="199" spans="1:4" x14ac:dyDescent="0.25">
      <c r="A199" s="1"/>
      <c r="B199" s="11"/>
      <c r="C199" s="7"/>
      <c r="D199" s="3"/>
    </row>
    <row r="200" spans="1:4" x14ac:dyDescent="0.25">
      <c r="A200" s="1"/>
      <c r="B200" s="11"/>
      <c r="C200" s="7"/>
      <c r="D200" s="3"/>
    </row>
    <row r="201" spans="1:4" x14ac:dyDescent="0.25">
      <c r="A201" s="1"/>
      <c r="B201" s="11"/>
      <c r="C201" s="7"/>
      <c r="D201" s="3"/>
    </row>
    <row r="202" spans="1:4" x14ac:dyDescent="0.25">
      <c r="A202" s="1"/>
      <c r="B202" s="11"/>
      <c r="C202" s="7"/>
      <c r="D202" s="3"/>
    </row>
    <row r="203" spans="1:4" x14ac:dyDescent="0.25">
      <c r="A203" s="1"/>
      <c r="B203" s="11"/>
      <c r="C203" s="7"/>
      <c r="D203" s="3"/>
    </row>
    <row r="204" spans="1:4" x14ac:dyDescent="0.25">
      <c r="A204" s="1"/>
      <c r="B204" s="11"/>
      <c r="C204" s="7"/>
      <c r="D204" s="3"/>
    </row>
    <row r="205" spans="1:4" x14ac:dyDescent="0.25">
      <c r="A205" s="1"/>
      <c r="B205" s="11"/>
      <c r="C205" s="7"/>
      <c r="D205" s="3"/>
    </row>
    <row r="206" spans="1:4" x14ac:dyDescent="0.25">
      <c r="A206" s="1"/>
      <c r="B206" s="11"/>
      <c r="C206" s="7"/>
      <c r="D206" s="3"/>
    </row>
    <row r="207" spans="1:4" x14ac:dyDescent="0.25">
      <c r="A207" s="1"/>
      <c r="B207" s="11"/>
      <c r="C207" s="7"/>
      <c r="D207" s="3"/>
    </row>
    <row r="208" spans="1:4" x14ac:dyDescent="0.25">
      <c r="A208" s="1"/>
      <c r="B208" s="11"/>
      <c r="C208" s="7"/>
      <c r="D208" s="3"/>
    </row>
    <row r="209" spans="1:4" x14ac:dyDescent="0.25">
      <c r="A209" s="1"/>
      <c r="B209" s="11"/>
      <c r="C209" s="7"/>
      <c r="D209" s="3"/>
    </row>
    <row r="210" spans="1:4" x14ac:dyDescent="0.25">
      <c r="A210" s="1"/>
      <c r="B210" s="11"/>
      <c r="C210" s="7"/>
      <c r="D210" s="3"/>
    </row>
    <row r="211" spans="1:4" x14ac:dyDescent="0.25">
      <c r="A211" s="1"/>
      <c r="B211" s="11"/>
      <c r="C211" s="7"/>
      <c r="D211" s="3"/>
    </row>
    <row r="212" spans="1:4" x14ac:dyDescent="0.25">
      <c r="A212" s="1"/>
      <c r="B212" s="11"/>
      <c r="C212" s="7"/>
      <c r="D212" s="3"/>
    </row>
    <row r="213" spans="1:4" x14ac:dyDescent="0.25">
      <c r="A213" s="1"/>
      <c r="B213" s="11"/>
      <c r="C213" s="7"/>
      <c r="D213" s="3"/>
    </row>
    <row r="214" spans="1:4" x14ac:dyDescent="0.25">
      <c r="A214" s="1"/>
      <c r="B214" s="11"/>
      <c r="C214" s="7"/>
      <c r="D214" s="3"/>
    </row>
    <row r="215" spans="1:4" x14ac:dyDescent="0.25">
      <c r="A215" s="1"/>
      <c r="B215" s="11"/>
      <c r="C215" s="7"/>
      <c r="D215" s="3"/>
    </row>
    <row r="216" spans="1:4" x14ac:dyDescent="0.25">
      <c r="A216" s="1"/>
      <c r="B216" s="11"/>
      <c r="C216" s="7"/>
      <c r="D216" s="3"/>
    </row>
    <row r="217" spans="1:4" x14ac:dyDescent="0.25">
      <c r="A217" s="1"/>
      <c r="B217" s="11"/>
      <c r="C217" s="7"/>
      <c r="D217" s="3"/>
    </row>
    <row r="218" spans="1:4" x14ac:dyDescent="0.25">
      <c r="A218" s="1"/>
      <c r="B218" s="11"/>
      <c r="C218" s="7"/>
      <c r="D218" s="3"/>
    </row>
    <row r="219" spans="1:4" x14ac:dyDescent="0.25">
      <c r="A219" s="1"/>
      <c r="B219" s="11"/>
      <c r="C219" s="7"/>
      <c r="D219" s="3"/>
    </row>
    <row r="220" spans="1:4" x14ac:dyDescent="0.25">
      <c r="A220" s="1"/>
      <c r="B220" s="11"/>
      <c r="C220" s="7"/>
      <c r="D220" s="3"/>
    </row>
    <row r="221" spans="1:4" x14ac:dyDescent="0.25">
      <c r="A221" s="1"/>
      <c r="B221" s="11"/>
      <c r="C221" s="7"/>
      <c r="D221" s="3"/>
    </row>
    <row r="222" spans="1:4" x14ac:dyDescent="0.25">
      <c r="A222" s="1"/>
      <c r="B222" s="11"/>
      <c r="C222" s="7"/>
      <c r="D222" s="3"/>
    </row>
    <row r="223" spans="1:4" x14ac:dyDescent="0.25">
      <c r="A223" s="1"/>
      <c r="B223" s="11"/>
      <c r="C223" s="7"/>
      <c r="D223" s="3"/>
    </row>
    <row r="224" spans="1:4" x14ac:dyDescent="0.25">
      <c r="A224" s="1"/>
      <c r="B224" s="11"/>
      <c r="C224" s="7"/>
      <c r="D224" s="3"/>
    </row>
    <row r="225" spans="1:4" x14ac:dyDescent="0.25">
      <c r="A225" s="1"/>
      <c r="B225" s="11"/>
      <c r="C225" s="7"/>
      <c r="D225" s="3"/>
    </row>
    <row r="226" spans="1:4" x14ac:dyDescent="0.25">
      <c r="A226" s="1"/>
      <c r="B226" s="11"/>
      <c r="C226" s="7"/>
      <c r="D226" s="3"/>
    </row>
    <row r="227" spans="1:4" x14ac:dyDescent="0.25">
      <c r="A227" s="1"/>
      <c r="B227" s="11"/>
      <c r="C227" s="7"/>
      <c r="D227" s="3"/>
    </row>
    <row r="228" spans="1:4" x14ac:dyDescent="0.25">
      <c r="A228" s="1"/>
      <c r="B228" s="11"/>
      <c r="C228" s="7"/>
      <c r="D228" s="3"/>
    </row>
    <row r="229" spans="1:4" x14ac:dyDescent="0.25">
      <c r="A229" s="1"/>
      <c r="B229" s="11"/>
      <c r="C229" s="7"/>
      <c r="D229" s="3"/>
    </row>
    <row r="230" spans="1:4" x14ac:dyDescent="0.25">
      <c r="A230" s="1"/>
      <c r="B230" s="11"/>
      <c r="C230" s="7"/>
      <c r="D230" s="3"/>
    </row>
    <row r="231" spans="1:4" x14ac:dyDescent="0.25">
      <c r="A231" s="1"/>
      <c r="B231" s="11"/>
      <c r="C231" s="7"/>
      <c r="D231" s="3"/>
    </row>
    <row r="232" spans="1:4" x14ac:dyDescent="0.25">
      <c r="A232" s="1"/>
      <c r="B232" s="11"/>
      <c r="C232" s="7"/>
      <c r="D232" s="3"/>
    </row>
    <row r="233" spans="1:4" x14ac:dyDescent="0.25">
      <c r="A233" s="1"/>
      <c r="B233" s="11"/>
      <c r="C233" s="7"/>
      <c r="D233" s="3"/>
    </row>
    <row r="234" spans="1:4" x14ac:dyDescent="0.25">
      <c r="A234" s="1"/>
      <c r="B234" s="11"/>
      <c r="C234" s="7"/>
      <c r="D234" s="3"/>
    </row>
    <row r="235" spans="1:4" x14ac:dyDescent="0.25">
      <c r="A235" s="1"/>
      <c r="B235" s="11"/>
      <c r="C235" s="7"/>
      <c r="D235" s="3"/>
    </row>
    <row r="236" spans="1:4" x14ac:dyDescent="0.25">
      <c r="A236" s="1"/>
      <c r="B236" s="11"/>
      <c r="C236" s="7"/>
      <c r="D236" s="3"/>
    </row>
    <row r="237" spans="1:4" x14ac:dyDescent="0.25">
      <c r="A237" s="1"/>
      <c r="B237" s="11"/>
      <c r="C237" s="7"/>
      <c r="D237" s="3"/>
    </row>
    <row r="238" spans="1:4" x14ac:dyDescent="0.25">
      <c r="A238" s="1"/>
      <c r="B238" s="11"/>
      <c r="C238" s="7"/>
      <c r="D238" s="3"/>
    </row>
    <row r="239" spans="1:4" x14ac:dyDescent="0.25">
      <c r="A239" s="1"/>
      <c r="B239" s="11"/>
      <c r="C239" s="7"/>
      <c r="D239" s="3"/>
    </row>
    <row r="240" spans="1:4" x14ac:dyDescent="0.25">
      <c r="A240" s="1"/>
      <c r="B240" s="11"/>
      <c r="C240" s="7"/>
      <c r="D240" s="3"/>
    </row>
    <row r="241" spans="1:4" x14ac:dyDescent="0.25">
      <c r="A241" s="1"/>
      <c r="B241" s="11"/>
      <c r="C241" s="7"/>
      <c r="D241" s="3"/>
    </row>
    <row r="242" spans="1:4" x14ac:dyDescent="0.25">
      <c r="A242" s="1"/>
      <c r="B242" s="11"/>
      <c r="C242" s="7"/>
      <c r="D242" s="3"/>
    </row>
    <row r="243" spans="1:4" x14ac:dyDescent="0.25">
      <c r="A243" s="1"/>
      <c r="B243" s="11"/>
      <c r="C243" s="7"/>
      <c r="D243" s="3"/>
    </row>
    <row r="244" spans="1:4" x14ac:dyDescent="0.25">
      <c r="A244" s="1"/>
      <c r="B244" s="11"/>
      <c r="C244" s="7"/>
      <c r="D244" s="3"/>
    </row>
    <row r="245" spans="1:4" x14ac:dyDescent="0.25">
      <c r="A245" s="1"/>
      <c r="B245" s="11"/>
      <c r="C245" s="7"/>
      <c r="D245" s="3"/>
    </row>
    <row r="246" spans="1:4" x14ac:dyDescent="0.25">
      <c r="A246" s="1"/>
      <c r="B246" s="11"/>
      <c r="C246" s="7"/>
      <c r="D246" s="3"/>
    </row>
    <row r="247" spans="1:4" x14ac:dyDescent="0.25">
      <c r="A247" s="1"/>
      <c r="B247" s="11"/>
      <c r="C247" s="7"/>
      <c r="D247" s="3"/>
    </row>
    <row r="248" spans="1:4" x14ac:dyDescent="0.25">
      <c r="A248" s="1"/>
      <c r="B248" s="11"/>
      <c r="C248" s="7"/>
      <c r="D248" s="3"/>
    </row>
    <row r="249" spans="1:4" x14ac:dyDescent="0.25">
      <c r="A249" s="1"/>
      <c r="B249" s="11"/>
      <c r="C249" s="7"/>
      <c r="D249" s="3"/>
    </row>
    <row r="250" spans="1:4" x14ac:dyDescent="0.25">
      <c r="A250" s="1"/>
      <c r="B250" s="11"/>
      <c r="C250" s="7"/>
      <c r="D250" s="3"/>
    </row>
    <row r="251" spans="1:4" x14ac:dyDescent="0.25">
      <c r="A251" s="1"/>
      <c r="B251" s="11"/>
      <c r="C251" s="7"/>
      <c r="D251" s="3"/>
    </row>
    <row r="252" spans="1:4" x14ac:dyDescent="0.25">
      <c r="A252" s="1"/>
      <c r="B252" s="11"/>
      <c r="C252" s="7"/>
      <c r="D252" s="3"/>
    </row>
    <row r="253" spans="1:4" x14ac:dyDescent="0.25">
      <c r="A253" s="1"/>
      <c r="B253" s="11"/>
      <c r="C253" s="7"/>
      <c r="D253" s="3"/>
    </row>
    <row r="254" spans="1:4" x14ac:dyDescent="0.25">
      <c r="A254" s="1"/>
      <c r="B254" s="11"/>
      <c r="C254" s="7"/>
      <c r="D254" s="3"/>
    </row>
    <row r="255" spans="1:4" x14ac:dyDescent="0.25">
      <c r="A255" s="1"/>
      <c r="B255" s="11"/>
      <c r="C255" s="7"/>
      <c r="D255" s="3"/>
    </row>
    <row r="256" spans="1:4" x14ac:dyDescent="0.25">
      <c r="A256" s="1"/>
      <c r="B256" s="11"/>
      <c r="C256" s="7"/>
      <c r="D256" s="3"/>
    </row>
    <row r="257" spans="1:4" x14ac:dyDescent="0.25">
      <c r="A257" s="1"/>
      <c r="B257" s="11"/>
      <c r="C257" s="7"/>
      <c r="D257" s="3"/>
    </row>
    <row r="258" spans="1:4" x14ac:dyDescent="0.25">
      <c r="A258" s="1"/>
      <c r="B258" s="11"/>
      <c r="C258" s="7"/>
      <c r="D258" s="3"/>
    </row>
    <row r="259" spans="1:4" x14ac:dyDescent="0.25">
      <c r="A259" s="1"/>
      <c r="B259" s="11"/>
      <c r="C259" s="7"/>
      <c r="D259" s="3"/>
    </row>
    <row r="260" spans="1:4" x14ac:dyDescent="0.25">
      <c r="A260" s="1"/>
      <c r="B260" s="11"/>
      <c r="C260" s="7"/>
      <c r="D260" s="3"/>
    </row>
    <row r="261" spans="1:4" x14ac:dyDescent="0.25">
      <c r="A261" s="1"/>
      <c r="B261" s="11"/>
      <c r="C261" s="7"/>
      <c r="D261" s="3"/>
    </row>
    <row r="262" spans="1:4" x14ac:dyDescent="0.25">
      <c r="A262" s="1"/>
      <c r="B262" s="11"/>
      <c r="C262" s="7"/>
      <c r="D262" s="3"/>
    </row>
    <row r="263" spans="1:4" x14ac:dyDescent="0.25">
      <c r="A263" s="1"/>
      <c r="B263" s="11"/>
      <c r="C263" s="7"/>
      <c r="D263" s="3"/>
    </row>
    <row r="264" spans="1:4" x14ac:dyDescent="0.25">
      <c r="A264" s="1"/>
      <c r="B264" s="11"/>
      <c r="C264" s="7"/>
      <c r="D264" s="3"/>
    </row>
    <row r="265" spans="1:4" x14ac:dyDescent="0.25">
      <c r="A265" s="1"/>
      <c r="B265" s="11"/>
      <c r="C265" s="7"/>
      <c r="D265" s="3"/>
    </row>
    <row r="266" spans="1:4" x14ac:dyDescent="0.25">
      <c r="A266" s="1"/>
      <c r="B266" s="11"/>
      <c r="C266" s="7"/>
      <c r="D266" s="3"/>
    </row>
    <row r="267" spans="1:4" x14ac:dyDescent="0.25">
      <c r="A267" s="1"/>
      <c r="B267" s="11"/>
      <c r="C267" s="7"/>
      <c r="D267" s="3"/>
    </row>
    <row r="268" spans="1:4" x14ac:dyDescent="0.25">
      <c r="A268" s="1"/>
      <c r="B268" s="11"/>
      <c r="C268" s="7"/>
      <c r="D268" s="3"/>
    </row>
    <row r="269" spans="1:4" x14ac:dyDescent="0.25">
      <c r="A269" s="1"/>
      <c r="B269" s="11"/>
      <c r="C269" s="7"/>
      <c r="D269" s="3"/>
    </row>
    <row r="270" spans="1:4" x14ac:dyDescent="0.25">
      <c r="A270" s="1"/>
      <c r="B270" s="11"/>
      <c r="C270" s="7"/>
      <c r="D270" s="3"/>
    </row>
    <row r="271" spans="1:4" x14ac:dyDescent="0.25">
      <c r="A271" s="1"/>
      <c r="B271" s="11"/>
      <c r="C271" s="7"/>
      <c r="D271" s="3"/>
    </row>
    <row r="272" spans="1:4" x14ac:dyDescent="0.25">
      <c r="A272" s="1"/>
      <c r="B272" s="11"/>
      <c r="C272" s="7"/>
      <c r="D272" s="3"/>
    </row>
    <row r="273" spans="1:4" x14ac:dyDescent="0.25">
      <c r="A273" s="1"/>
      <c r="B273" s="11"/>
      <c r="C273" s="7"/>
      <c r="D273" s="3"/>
    </row>
    <row r="274" spans="1:4" x14ac:dyDescent="0.25">
      <c r="A274" s="1"/>
      <c r="B274" s="11"/>
      <c r="C274" s="7"/>
      <c r="D274" s="3"/>
    </row>
    <row r="275" spans="1:4" x14ac:dyDescent="0.25">
      <c r="A275" s="1"/>
      <c r="B275" s="11"/>
      <c r="C275" s="7"/>
      <c r="D275" s="3"/>
    </row>
    <row r="276" spans="1:4" x14ac:dyDescent="0.25">
      <c r="A276" s="1"/>
      <c r="B276" s="11"/>
      <c r="C276" s="7"/>
      <c r="D276" s="3"/>
    </row>
    <row r="277" spans="1:4" x14ac:dyDescent="0.25">
      <c r="A277" s="1"/>
      <c r="B277" s="11"/>
      <c r="C277" s="7"/>
      <c r="D277" s="3"/>
    </row>
    <row r="278" spans="1:4" x14ac:dyDescent="0.25">
      <c r="A278" s="1"/>
      <c r="B278" s="11"/>
      <c r="C278" s="7"/>
      <c r="D278" s="3"/>
    </row>
    <row r="279" spans="1:4" x14ac:dyDescent="0.25">
      <c r="A279" s="1"/>
      <c r="B279" s="11"/>
      <c r="C279" s="7"/>
      <c r="D279" s="3"/>
    </row>
    <row r="280" spans="1:4" x14ac:dyDescent="0.25">
      <c r="A280" s="1"/>
      <c r="B280" s="11"/>
      <c r="C280" s="7"/>
      <c r="D280" s="3"/>
    </row>
    <row r="281" spans="1:4" x14ac:dyDescent="0.25">
      <c r="A281" s="1"/>
      <c r="B281" s="11"/>
      <c r="C281" s="7"/>
      <c r="D281" s="3"/>
    </row>
    <row r="282" spans="1:4" x14ac:dyDescent="0.25">
      <c r="A282" s="1"/>
      <c r="B282" s="11"/>
      <c r="C282" s="7"/>
      <c r="D282" s="3"/>
    </row>
    <row r="283" spans="1:4" x14ac:dyDescent="0.25">
      <c r="A283" s="1"/>
      <c r="B283" s="11"/>
      <c r="C283" s="7"/>
      <c r="D283" s="3"/>
    </row>
    <row r="284" spans="1:4" x14ac:dyDescent="0.25">
      <c r="A284" s="1"/>
      <c r="B284" s="11"/>
      <c r="C284" s="7"/>
      <c r="D284" s="3"/>
    </row>
    <row r="285" spans="1:4" x14ac:dyDescent="0.25">
      <c r="A285" s="1"/>
      <c r="B285" s="11"/>
      <c r="C285" s="7"/>
      <c r="D285" s="3"/>
    </row>
    <row r="286" spans="1:4" x14ac:dyDescent="0.25">
      <c r="A286" s="1"/>
      <c r="B286" s="11"/>
      <c r="C286" s="7"/>
      <c r="D286" s="3"/>
    </row>
    <row r="287" spans="1:4" x14ac:dyDescent="0.25">
      <c r="A287" s="1"/>
      <c r="B287" s="11"/>
      <c r="C287" s="7"/>
      <c r="D287" s="3"/>
    </row>
    <row r="288" spans="1:4" x14ac:dyDescent="0.25">
      <c r="A288" s="1"/>
      <c r="B288" s="11"/>
      <c r="C288" s="7"/>
      <c r="D288" s="3"/>
    </row>
    <row r="289" spans="1:4" x14ac:dyDescent="0.25">
      <c r="A289" s="1"/>
      <c r="B289" s="11"/>
      <c r="C289" s="7"/>
      <c r="D289" s="3"/>
    </row>
    <row r="290" spans="1:4" x14ac:dyDescent="0.25">
      <c r="A290" s="1"/>
      <c r="B290" s="11"/>
      <c r="C290" s="7"/>
      <c r="D290" s="3"/>
    </row>
    <row r="291" spans="1:4" x14ac:dyDescent="0.25">
      <c r="A291" s="1"/>
      <c r="B291" s="11"/>
      <c r="C291" s="7"/>
      <c r="D291" s="3"/>
    </row>
    <row r="292" spans="1:4" x14ac:dyDescent="0.25">
      <c r="A292" s="1"/>
      <c r="B292" s="11"/>
      <c r="C292" s="7"/>
      <c r="D292" s="3"/>
    </row>
    <row r="293" spans="1:4" x14ac:dyDescent="0.25">
      <c r="A293" s="1"/>
      <c r="B293" s="11"/>
      <c r="C293" s="7"/>
      <c r="D293" s="3"/>
    </row>
    <row r="294" spans="1:4" x14ac:dyDescent="0.25">
      <c r="A294" s="1"/>
      <c r="B294" s="11"/>
      <c r="C294" s="7"/>
      <c r="D294" s="3"/>
    </row>
    <row r="295" spans="1:4" x14ac:dyDescent="0.25">
      <c r="A295" s="1"/>
      <c r="B295" s="11"/>
      <c r="C295" s="7"/>
      <c r="D295" s="3"/>
    </row>
    <row r="296" spans="1:4" x14ac:dyDescent="0.25">
      <c r="A296" s="1"/>
      <c r="B296" s="11"/>
      <c r="C296" s="7"/>
      <c r="D296" s="3"/>
    </row>
    <row r="297" spans="1:4" x14ac:dyDescent="0.25">
      <c r="A297" s="1"/>
      <c r="B297" s="11"/>
      <c r="C297" s="7"/>
      <c r="D297" s="3"/>
    </row>
    <row r="298" spans="1:4" x14ac:dyDescent="0.25">
      <c r="A298" s="1"/>
      <c r="B298" s="11"/>
      <c r="C298" s="7"/>
      <c r="D298" s="3"/>
    </row>
    <row r="299" spans="1:4" x14ac:dyDescent="0.25">
      <c r="A299" s="1"/>
      <c r="B299" s="11"/>
      <c r="C299" s="7"/>
      <c r="D299" s="3"/>
    </row>
    <row r="300" spans="1:4" x14ac:dyDescent="0.25">
      <c r="A300" s="1"/>
      <c r="B300" s="11"/>
      <c r="C300" s="7"/>
      <c r="D300" s="3"/>
    </row>
    <row r="301" spans="1:4" x14ac:dyDescent="0.25">
      <c r="A301" s="1"/>
      <c r="B301" s="11"/>
      <c r="C301" s="7"/>
      <c r="D301" s="3"/>
    </row>
    <row r="302" spans="1:4" x14ac:dyDescent="0.25">
      <c r="A302" s="1"/>
      <c r="B302" s="11"/>
      <c r="C302" s="7"/>
      <c r="D302" s="3"/>
    </row>
    <row r="303" spans="1:4" x14ac:dyDescent="0.25">
      <c r="A303" s="1"/>
      <c r="B303" s="11"/>
      <c r="C303" s="7"/>
      <c r="D303" s="3"/>
    </row>
    <row r="304" spans="1:4" x14ac:dyDescent="0.25">
      <c r="A304" s="1"/>
      <c r="B304" s="11"/>
      <c r="C304" s="7"/>
      <c r="D304" s="3"/>
    </row>
    <row r="305" spans="1:4" x14ac:dyDescent="0.25">
      <c r="A305" s="1"/>
      <c r="B305" s="11"/>
      <c r="C305" s="7"/>
      <c r="D305" s="3"/>
    </row>
    <row r="306" spans="1:4" x14ac:dyDescent="0.25">
      <c r="A306" s="1"/>
      <c r="B306" s="11"/>
      <c r="C306" s="7"/>
      <c r="D306" s="3"/>
    </row>
    <row r="307" spans="1:4" x14ac:dyDescent="0.25">
      <c r="A307" s="1"/>
      <c r="B307" s="11"/>
      <c r="C307" s="7"/>
      <c r="D307" s="3"/>
    </row>
    <row r="308" spans="1:4" x14ac:dyDescent="0.25">
      <c r="A308" s="1"/>
      <c r="B308" s="11"/>
      <c r="C308" s="7"/>
      <c r="D308" s="3"/>
    </row>
    <row r="309" spans="1:4" x14ac:dyDescent="0.25">
      <c r="A309" s="1"/>
      <c r="B309" s="11"/>
      <c r="C309" s="7"/>
      <c r="D309" s="3"/>
    </row>
    <row r="310" spans="1:4" x14ac:dyDescent="0.25">
      <c r="A310" s="1"/>
      <c r="B310" s="11"/>
      <c r="C310" s="7"/>
      <c r="D310" s="3"/>
    </row>
    <row r="311" spans="1:4" x14ac:dyDescent="0.25">
      <c r="A311" s="1"/>
      <c r="B311" s="11"/>
      <c r="C311" s="7"/>
      <c r="D311" s="3"/>
    </row>
    <row r="312" spans="1:4" x14ac:dyDescent="0.25">
      <c r="A312" s="1"/>
      <c r="B312" s="11"/>
      <c r="C312" s="7"/>
      <c r="D312" s="3"/>
    </row>
    <row r="313" spans="1:4" x14ac:dyDescent="0.25">
      <c r="A313" s="1"/>
      <c r="B313" s="11"/>
      <c r="C313" s="7"/>
      <c r="D313" s="3"/>
    </row>
    <row r="314" spans="1:4" x14ac:dyDescent="0.25">
      <c r="A314" s="1"/>
      <c r="B314" s="11"/>
      <c r="C314" s="7"/>
      <c r="D314" s="3"/>
    </row>
    <row r="315" spans="1:4" x14ac:dyDescent="0.25">
      <c r="A315" s="1"/>
      <c r="B315" s="11"/>
      <c r="C315" s="7"/>
      <c r="D315" s="3"/>
    </row>
    <row r="316" spans="1:4" x14ac:dyDescent="0.25">
      <c r="A316" s="1"/>
      <c r="B316" s="11"/>
      <c r="C316" s="7"/>
      <c r="D316" s="3"/>
    </row>
    <row r="317" spans="1:4" x14ac:dyDescent="0.25">
      <c r="A317" s="1"/>
      <c r="B317" s="11"/>
      <c r="C317" s="7"/>
      <c r="D317" s="3"/>
    </row>
    <row r="318" spans="1:4" x14ac:dyDescent="0.25">
      <c r="A318" s="1"/>
      <c r="B318" s="11"/>
      <c r="C318" s="7"/>
      <c r="D318" s="3"/>
    </row>
    <row r="319" spans="1:4" x14ac:dyDescent="0.25">
      <c r="A319" s="1"/>
      <c r="B319" s="11"/>
      <c r="C319" s="7"/>
      <c r="D319" s="3"/>
    </row>
    <row r="320" spans="1:4" x14ac:dyDescent="0.25">
      <c r="A320" s="1"/>
      <c r="B320" s="11"/>
      <c r="C320" s="7"/>
      <c r="D320" s="3"/>
    </row>
    <row r="321" spans="1:4" x14ac:dyDescent="0.25">
      <c r="A321" s="1"/>
      <c r="B321" s="11"/>
      <c r="C321" s="7"/>
      <c r="D321" s="3"/>
    </row>
    <row r="322" spans="1:4" x14ac:dyDescent="0.25">
      <c r="A322" s="1"/>
      <c r="B322" s="11"/>
      <c r="C322" s="7"/>
      <c r="D322" s="3"/>
    </row>
    <row r="323" spans="1:4" x14ac:dyDescent="0.25">
      <c r="A323" s="1"/>
      <c r="B323" s="11"/>
      <c r="C323" s="7"/>
      <c r="D323" s="3"/>
    </row>
    <row r="324" spans="1:4" x14ac:dyDescent="0.25">
      <c r="A324" s="1"/>
      <c r="B324" s="11"/>
      <c r="C324" s="7"/>
      <c r="D324" s="3"/>
    </row>
    <row r="325" spans="1:4" x14ac:dyDescent="0.25">
      <c r="A325" s="1"/>
      <c r="B325" s="11"/>
      <c r="C325" s="7"/>
      <c r="D325" s="3"/>
    </row>
    <row r="326" spans="1:4" x14ac:dyDescent="0.25">
      <c r="A326" s="1"/>
      <c r="B326" s="11"/>
      <c r="C326" s="7"/>
      <c r="D326" s="3"/>
    </row>
    <row r="327" spans="1:4" x14ac:dyDescent="0.25">
      <c r="A327" s="1"/>
      <c r="B327" s="11"/>
      <c r="C327" s="7"/>
      <c r="D327" s="3"/>
    </row>
    <row r="328" spans="1:4" x14ac:dyDescent="0.25">
      <c r="A328" s="1"/>
      <c r="B328" s="11"/>
      <c r="C328" s="7"/>
      <c r="D328" s="3"/>
    </row>
    <row r="329" spans="1:4" x14ac:dyDescent="0.25">
      <c r="A329" s="1"/>
      <c r="B329" s="11"/>
      <c r="C329" s="7"/>
      <c r="D329" s="3"/>
    </row>
    <row r="330" spans="1:4" x14ac:dyDescent="0.25">
      <c r="A330" s="1"/>
      <c r="B330" s="11"/>
      <c r="C330" s="7"/>
      <c r="D330" s="3"/>
    </row>
  </sheetData>
  <conditionalFormatting sqref="O8">
    <cfRule type="cellIs" dxfId="46" priority="183" operator="equal">
      <formula>-1.28</formula>
    </cfRule>
  </conditionalFormatting>
  <conditionalFormatting sqref="E2:E23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45" priority="191" percent="1" bottom="1" rank="10"/>
    <cfRule type="top10" dxfId="44" priority="192" percent="1" rank="10"/>
    <cfRule type="cellIs" dxfId="43" priority="196" operator="greaterThan">
      <formula>0</formula>
    </cfRule>
    <cfRule type="notContainsBlanks" priority="206">
      <formula>LEN(TRIM(E2))&gt;0</formula>
    </cfRule>
  </conditionalFormatting>
  <conditionalFormatting sqref="B2:B23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3">
    <cfRule type="cellIs" dxfId="42" priority="186" stopIfTrue="1" operator="greaterThan">
      <formula>1.28</formula>
    </cfRule>
  </conditionalFormatting>
  <conditionalFormatting sqref="F1:F23">
    <cfRule type="cellIs" dxfId="41" priority="185" operator="lessThan">
      <formula>-1.28</formula>
    </cfRule>
  </conditionalFormatting>
  <conditionalFormatting sqref="O2">
    <cfRule type="cellIs" dxfId="40" priority="184" operator="equal">
      <formula>1.28</formula>
    </cfRule>
  </conditionalFormatting>
  <conditionalFormatting sqref="A1">
    <cfRule type="duplicateValues" dxfId="39" priority="182"/>
  </conditionalFormatting>
  <conditionalFormatting sqref="B1:B23">
    <cfRule type="duplicateValues" dxfId="38" priority="181"/>
  </conditionalFormatting>
  <conditionalFormatting sqref="C331:C1048576 E1:E23">
    <cfRule type="duplicateValues" dxfId="37" priority="180"/>
  </conditionalFormatting>
  <conditionalFormatting sqref="D331:D1048576 F1:F23">
    <cfRule type="duplicateValues" dxfId="36" priority="179"/>
  </conditionalFormatting>
  <conditionalFormatting sqref="C1:C23 A331:A1048576">
    <cfRule type="duplicateValues" dxfId="35" priority="176"/>
    <cfRule type="duplicateValues" priority="177"/>
  </conditionalFormatting>
  <conditionalFormatting sqref="O5">
    <cfRule type="cellIs" dxfId="34" priority="162" operator="greaterThan">
      <formula>0</formula>
    </cfRule>
  </conditionalFormatting>
  <conditionalFormatting sqref="O11">
    <cfRule type="cellIs" dxfId="33" priority="161" operator="lessThan">
      <formula>0</formula>
    </cfRule>
  </conditionalFormatting>
  <conditionalFormatting sqref="L14">
    <cfRule type="cellIs" dxfId="32" priority="156" operator="lessThan">
      <formula>9994.67</formula>
    </cfRule>
    <cfRule type="cellIs" dxfId="31" priority="157" operator="greaterThan">
      <formula>9994.67</formula>
    </cfRule>
  </conditionalFormatting>
  <conditionalFormatting sqref="L20">
    <cfRule type="cellIs" dxfId="30" priority="154" operator="lessThan">
      <formula>0</formula>
    </cfRule>
    <cfRule type="cellIs" dxfId="29" priority="155" operator="greaterThan">
      <formula>0</formula>
    </cfRule>
  </conditionalFormatting>
  <conditionalFormatting sqref="L17">
    <cfRule type="cellIs" dxfId="28" priority="127" operator="lessThan">
      <formula>0.02</formula>
    </cfRule>
    <cfRule type="cellIs" dxfId="27" priority="128" operator="greaterThan">
      <formula>0.02</formula>
    </cfRule>
  </conditionalFormatting>
  <conditionalFormatting sqref="H1:H23 F331:F1048576">
    <cfRule type="duplicateValues" dxfId="26" priority="125"/>
  </conditionalFormatting>
  <conditionalFormatting sqref="B1:B23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1:E1048576 I2:I22">
    <cfRule type="duplicateValues" dxfId="25" priority="244"/>
  </conditionalFormatting>
  <conditionalFormatting sqref="G331:G1048576 J2:J22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  <cfRule type="duplicateValues" dxfId="24" priority="249"/>
  </conditionalFormatting>
  <conditionalFormatting sqref="G331:G1048576 I2:I22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1:H1048576 J2:J22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6900-2759-4D7B-A2E2-C5E3DBC9F008}">
  <dimension ref="A1"/>
  <sheetViews>
    <sheetView workbookViewId="0">
      <selection activeCell="U18" sqref="U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8C05-CFA8-440B-9F57-30B17C4E98B8}">
  <dimension ref="A1:D259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t="s">
        <v>24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B6" t="s">
        <v>28</v>
      </c>
    </row>
    <row r="7" spans="1:4" x14ac:dyDescent="0.25">
      <c r="A7" t="s">
        <v>29</v>
      </c>
      <c r="B7" t="s">
        <v>30</v>
      </c>
    </row>
    <row r="8" spans="1:4" x14ac:dyDescent="0.25">
      <c r="B8" t="s">
        <v>31</v>
      </c>
    </row>
    <row r="9" spans="1:4" x14ac:dyDescent="0.25">
      <c r="A9" s="20">
        <v>36161</v>
      </c>
      <c r="B9">
        <v>1.8</v>
      </c>
    </row>
    <row r="10" spans="1:4" x14ac:dyDescent="0.25">
      <c r="A10" s="20">
        <v>36192</v>
      </c>
      <c r="B10">
        <v>1.7</v>
      </c>
    </row>
    <row r="11" spans="1:4" x14ac:dyDescent="0.25">
      <c r="A11" s="20">
        <v>36220</v>
      </c>
      <c r="B11">
        <v>1.7</v>
      </c>
      <c r="D11" s="2" t="s">
        <v>32</v>
      </c>
    </row>
    <row r="12" spans="1:4" x14ac:dyDescent="0.25">
      <c r="A12" s="20">
        <v>36251</v>
      </c>
      <c r="B12">
        <v>1.7</v>
      </c>
      <c r="D12" s="21">
        <f>AVERAGEA(B9:B249)</f>
        <v>1.8543568464730287</v>
      </c>
    </row>
    <row r="13" spans="1:4" x14ac:dyDescent="0.25">
      <c r="A13" s="20">
        <v>36281</v>
      </c>
      <c r="B13">
        <v>1.7</v>
      </c>
    </row>
    <row r="14" spans="1:4" x14ac:dyDescent="0.25">
      <c r="A14" s="20">
        <v>36312</v>
      </c>
      <c r="B14">
        <v>1.7</v>
      </c>
    </row>
    <row r="15" spans="1:4" x14ac:dyDescent="0.25">
      <c r="A15" s="20">
        <v>36342</v>
      </c>
      <c r="B15">
        <v>1.7</v>
      </c>
    </row>
    <row r="16" spans="1:4" x14ac:dyDescent="0.25">
      <c r="A16" s="20">
        <v>36373</v>
      </c>
      <c r="B16">
        <v>1.6</v>
      </c>
    </row>
    <row r="17" spans="1:2" x14ac:dyDescent="0.25">
      <c r="A17" s="20">
        <v>36404</v>
      </c>
      <c r="B17">
        <v>1.6</v>
      </c>
    </row>
    <row r="18" spans="1:2" x14ac:dyDescent="0.25">
      <c r="A18" s="20">
        <v>36434</v>
      </c>
      <c r="B18">
        <v>1.5</v>
      </c>
    </row>
    <row r="19" spans="1:2" x14ac:dyDescent="0.25">
      <c r="A19" s="20">
        <v>36465</v>
      </c>
      <c r="B19">
        <v>1.6</v>
      </c>
    </row>
    <row r="20" spans="1:2" x14ac:dyDescent="0.25">
      <c r="A20" s="20">
        <v>36495</v>
      </c>
      <c r="B20">
        <v>1.6</v>
      </c>
    </row>
    <row r="21" spans="1:2" x14ac:dyDescent="0.25">
      <c r="A21" s="20">
        <v>36526</v>
      </c>
      <c r="B21">
        <v>1.5</v>
      </c>
    </row>
    <row r="22" spans="1:2" x14ac:dyDescent="0.25">
      <c r="A22" s="20">
        <v>36557</v>
      </c>
      <c r="B22">
        <v>1.5</v>
      </c>
    </row>
    <row r="23" spans="1:2" x14ac:dyDescent="0.25">
      <c r="A23" s="20">
        <v>36586</v>
      </c>
      <c r="B23">
        <v>1.5</v>
      </c>
    </row>
    <row r="24" spans="1:2" x14ac:dyDescent="0.25">
      <c r="A24" s="20">
        <v>36617</v>
      </c>
      <c r="B24">
        <v>1.4</v>
      </c>
    </row>
    <row r="25" spans="1:2" x14ac:dyDescent="0.25">
      <c r="A25" s="20">
        <v>36647</v>
      </c>
      <c r="B25">
        <v>1.6</v>
      </c>
    </row>
    <row r="26" spans="1:2" x14ac:dyDescent="0.25">
      <c r="A26" s="20">
        <v>36678</v>
      </c>
      <c r="B26">
        <v>1.6</v>
      </c>
    </row>
    <row r="27" spans="1:2" x14ac:dyDescent="0.25">
      <c r="A27" s="20">
        <v>36708</v>
      </c>
      <c r="B27">
        <v>1.7</v>
      </c>
    </row>
    <row r="28" spans="1:2" x14ac:dyDescent="0.25">
      <c r="A28" s="20">
        <v>36739</v>
      </c>
      <c r="B28">
        <v>1.7</v>
      </c>
    </row>
    <row r="29" spans="1:2" x14ac:dyDescent="0.25">
      <c r="A29" s="20">
        <v>36770</v>
      </c>
      <c r="B29">
        <v>1.7</v>
      </c>
    </row>
    <row r="30" spans="1:2" x14ac:dyDescent="0.25">
      <c r="A30" s="20">
        <v>36800</v>
      </c>
      <c r="B30">
        <v>1.7</v>
      </c>
    </row>
    <row r="31" spans="1:2" x14ac:dyDescent="0.25">
      <c r="A31" s="20">
        <v>36831</v>
      </c>
      <c r="B31">
        <v>1.7</v>
      </c>
    </row>
    <row r="32" spans="1:2" x14ac:dyDescent="0.25">
      <c r="A32" s="20">
        <v>36861</v>
      </c>
      <c r="B32">
        <v>1.7</v>
      </c>
    </row>
    <row r="33" spans="1:2" x14ac:dyDescent="0.25">
      <c r="A33" s="20">
        <v>36892</v>
      </c>
      <c r="B33">
        <v>1.8</v>
      </c>
    </row>
    <row r="34" spans="1:2" x14ac:dyDescent="0.25">
      <c r="A34" s="20">
        <v>36923</v>
      </c>
      <c r="B34">
        <v>1.8</v>
      </c>
    </row>
    <row r="35" spans="1:2" x14ac:dyDescent="0.25">
      <c r="A35" s="20">
        <v>36951</v>
      </c>
      <c r="B35">
        <v>1.8</v>
      </c>
    </row>
    <row r="36" spans="1:2" x14ac:dyDescent="0.25">
      <c r="A36" s="20">
        <v>36982</v>
      </c>
      <c r="B36">
        <v>1.9</v>
      </c>
    </row>
    <row r="37" spans="1:2" x14ac:dyDescent="0.25">
      <c r="A37" s="20">
        <v>37012</v>
      </c>
      <c r="B37">
        <v>1.9</v>
      </c>
    </row>
    <row r="38" spans="1:2" x14ac:dyDescent="0.25">
      <c r="A38" s="20">
        <v>37043</v>
      </c>
      <c r="B38">
        <v>2</v>
      </c>
    </row>
    <row r="39" spans="1:2" x14ac:dyDescent="0.25">
      <c r="A39" s="20">
        <v>37073</v>
      </c>
      <c r="B39">
        <v>2</v>
      </c>
    </row>
    <row r="40" spans="1:2" x14ac:dyDescent="0.25">
      <c r="A40" s="20">
        <v>37104</v>
      </c>
      <c r="B40">
        <v>2</v>
      </c>
    </row>
    <row r="41" spans="1:2" x14ac:dyDescent="0.25">
      <c r="A41" s="20">
        <v>37135</v>
      </c>
      <c r="B41">
        <v>2</v>
      </c>
    </row>
    <row r="42" spans="1:2" x14ac:dyDescent="0.25">
      <c r="A42" s="20">
        <v>37165</v>
      </c>
      <c r="B42">
        <v>2.1</v>
      </c>
    </row>
    <row r="43" spans="1:2" x14ac:dyDescent="0.25">
      <c r="A43" s="20">
        <v>37196</v>
      </c>
      <c r="B43">
        <v>2.1</v>
      </c>
    </row>
    <row r="44" spans="1:2" x14ac:dyDescent="0.25">
      <c r="A44" s="20">
        <v>37226</v>
      </c>
      <c r="B44">
        <v>2.2000000000000002</v>
      </c>
    </row>
    <row r="45" spans="1:2" x14ac:dyDescent="0.25">
      <c r="A45" s="20">
        <v>37257</v>
      </c>
      <c r="B45">
        <v>2.2000000000000002</v>
      </c>
    </row>
    <row r="46" spans="1:2" x14ac:dyDescent="0.25">
      <c r="A46" s="20">
        <v>37288</v>
      </c>
      <c r="B46">
        <v>2.2000000000000002</v>
      </c>
    </row>
    <row r="47" spans="1:2" x14ac:dyDescent="0.25">
      <c r="A47" s="20">
        <v>37316</v>
      </c>
      <c r="B47">
        <v>2.1</v>
      </c>
    </row>
    <row r="48" spans="1:2" x14ac:dyDescent="0.25">
      <c r="A48" s="20">
        <v>37347</v>
      </c>
      <c r="B48">
        <v>2.2000000000000002</v>
      </c>
    </row>
    <row r="49" spans="1:2" x14ac:dyDescent="0.25">
      <c r="A49" s="20">
        <v>37377</v>
      </c>
      <c r="B49">
        <v>2.1</v>
      </c>
    </row>
    <row r="50" spans="1:2" x14ac:dyDescent="0.25">
      <c r="A50" s="20">
        <v>37408</v>
      </c>
      <c r="B50">
        <v>2.1</v>
      </c>
    </row>
    <row r="51" spans="1:2" x14ac:dyDescent="0.25">
      <c r="A51" s="20">
        <v>37438</v>
      </c>
      <c r="B51">
        <v>2.1</v>
      </c>
    </row>
    <row r="52" spans="1:2" x14ac:dyDescent="0.25">
      <c r="A52" s="20">
        <v>37469</v>
      </c>
      <c r="B52">
        <v>2.1</v>
      </c>
    </row>
    <row r="53" spans="1:2" x14ac:dyDescent="0.25">
      <c r="A53" s="20">
        <v>37500</v>
      </c>
      <c r="B53">
        <v>2.1</v>
      </c>
    </row>
    <row r="54" spans="1:2" x14ac:dyDescent="0.25">
      <c r="A54" s="20">
        <v>37530</v>
      </c>
      <c r="B54">
        <v>2.1</v>
      </c>
    </row>
    <row r="55" spans="1:2" x14ac:dyDescent="0.25">
      <c r="A55" s="20">
        <v>37561</v>
      </c>
      <c r="B55">
        <v>2.1</v>
      </c>
    </row>
    <row r="56" spans="1:2" x14ac:dyDescent="0.25">
      <c r="A56" s="20">
        <v>37591</v>
      </c>
      <c r="B56">
        <v>1.9</v>
      </c>
    </row>
    <row r="57" spans="1:2" x14ac:dyDescent="0.25">
      <c r="A57" s="20">
        <v>37622</v>
      </c>
      <c r="B57">
        <v>2.1</v>
      </c>
    </row>
    <row r="58" spans="1:2" x14ac:dyDescent="0.25">
      <c r="A58" s="20">
        <v>37653</v>
      </c>
      <c r="B58">
        <v>2</v>
      </c>
    </row>
    <row r="59" spans="1:2" x14ac:dyDescent="0.25">
      <c r="A59" s="20">
        <v>37681</v>
      </c>
      <c r="B59">
        <v>2.1</v>
      </c>
    </row>
    <row r="60" spans="1:2" x14ac:dyDescent="0.25">
      <c r="A60" s="20">
        <v>37712</v>
      </c>
      <c r="B60">
        <v>1.9</v>
      </c>
    </row>
    <row r="61" spans="1:2" x14ac:dyDescent="0.25">
      <c r="A61" s="20">
        <v>37742</v>
      </c>
      <c r="B61">
        <v>1.9</v>
      </c>
    </row>
    <row r="62" spans="1:2" x14ac:dyDescent="0.25">
      <c r="A62" s="20">
        <v>37773</v>
      </c>
      <c r="B62">
        <v>1.9</v>
      </c>
    </row>
    <row r="63" spans="1:2" x14ac:dyDescent="0.25">
      <c r="A63" s="20">
        <v>37803</v>
      </c>
      <c r="B63">
        <v>1.9</v>
      </c>
    </row>
    <row r="64" spans="1:2" x14ac:dyDescent="0.25">
      <c r="A64" s="20">
        <v>37834</v>
      </c>
      <c r="B64">
        <v>1.9</v>
      </c>
    </row>
    <row r="65" spans="1:2" x14ac:dyDescent="0.25">
      <c r="A65" s="20">
        <v>37865</v>
      </c>
      <c r="B65">
        <v>1.9</v>
      </c>
    </row>
    <row r="66" spans="1:2" x14ac:dyDescent="0.25">
      <c r="A66" s="20">
        <v>37895</v>
      </c>
      <c r="B66">
        <v>2</v>
      </c>
    </row>
    <row r="67" spans="1:2" x14ac:dyDescent="0.25">
      <c r="A67" s="20">
        <v>37926</v>
      </c>
      <c r="B67">
        <v>1.9</v>
      </c>
    </row>
    <row r="68" spans="1:2" x14ac:dyDescent="0.25">
      <c r="A68" s="20">
        <v>37956</v>
      </c>
      <c r="B68">
        <v>2</v>
      </c>
    </row>
    <row r="69" spans="1:2" x14ac:dyDescent="0.25">
      <c r="A69" s="20">
        <v>37987</v>
      </c>
      <c r="B69">
        <v>1.8</v>
      </c>
    </row>
    <row r="70" spans="1:2" x14ac:dyDescent="0.25">
      <c r="A70" s="20">
        <v>38018</v>
      </c>
      <c r="B70">
        <v>1.9</v>
      </c>
    </row>
    <row r="71" spans="1:2" x14ac:dyDescent="0.25">
      <c r="A71" s="20">
        <v>38047</v>
      </c>
      <c r="B71">
        <v>1.9</v>
      </c>
    </row>
    <row r="72" spans="1:2" x14ac:dyDescent="0.25">
      <c r="A72" s="20">
        <v>38078</v>
      </c>
      <c r="B72">
        <v>2</v>
      </c>
    </row>
    <row r="73" spans="1:2" x14ac:dyDescent="0.25">
      <c r="A73" s="20">
        <v>38108</v>
      </c>
      <c r="B73">
        <v>2</v>
      </c>
    </row>
    <row r="74" spans="1:2" x14ac:dyDescent="0.25">
      <c r="A74" s="20">
        <v>38139</v>
      </c>
      <c r="B74">
        <v>2</v>
      </c>
    </row>
    <row r="75" spans="1:2" x14ac:dyDescent="0.25">
      <c r="A75" s="20">
        <v>38169</v>
      </c>
      <c r="B75">
        <v>1.9</v>
      </c>
    </row>
    <row r="76" spans="1:2" x14ac:dyDescent="0.25">
      <c r="A76" s="20">
        <v>38200</v>
      </c>
      <c r="B76">
        <v>1.9</v>
      </c>
    </row>
    <row r="77" spans="1:2" x14ac:dyDescent="0.25">
      <c r="A77" s="20">
        <v>38231</v>
      </c>
      <c r="B77">
        <v>1.9</v>
      </c>
    </row>
    <row r="78" spans="1:2" x14ac:dyDescent="0.25">
      <c r="A78" s="20">
        <v>38261</v>
      </c>
      <c r="B78">
        <v>1.9</v>
      </c>
    </row>
    <row r="79" spans="1:2" x14ac:dyDescent="0.25">
      <c r="A79" s="20">
        <v>38292</v>
      </c>
      <c r="B79">
        <v>1.9</v>
      </c>
    </row>
    <row r="80" spans="1:2" x14ac:dyDescent="0.25">
      <c r="A80" s="20">
        <v>38322</v>
      </c>
      <c r="B80">
        <v>1.9</v>
      </c>
    </row>
    <row r="81" spans="1:2" x14ac:dyDescent="0.25">
      <c r="A81" s="20">
        <v>38353</v>
      </c>
      <c r="B81">
        <v>1.9</v>
      </c>
    </row>
    <row r="82" spans="1:2" x14ac:dyDescent="0.25">
      <c r="A82" s="20">
        <v>38384</v>
      </c>
      <c r="B82">
        <v>1.9</v>
      </c>
    </row>
    <row r="83" spans="1:2" x14ac:dyDescent="0.25">
      <c r="A83" s="20">
        <v>38412</v>
      </c>
      <c r="B83">
        <v>1.9</v>
      </c>
    </row>
    <row r="84" spans="1:2" x14ac:dyDescent="0.25">
      <c r="A84" s="20">
        <v>38443</v>
      </c>
      <c r="B84">
        <v>1.9</v>
      </c>
    </row>
    <row r="85" spans="1:2" x14ac:dyDescent="0.25">
      <c r="A85" s="20">
        <v>38473</v>
      </c>
      <c r="B85">
        <v>1.9</v>
      </c>
    </row>
    <row r="86" spans="1:2" x14ac:dyDescent="0.25">
      <c r="A86" s="20">
        <v>38504</v>
      </c>
      <c r="B86">
        <v>2</v>
      </c>
    </row>
    <row r="87" spans="1:2" x14ac:dyDescent="0.25">
      <c r="A87" s="20">
        <v>38534</v>
      </c>
      <c r="B87">
        <v>2</v>
      </c>
    </row>
    <row r="88" spans="1:2" x14ac:dyDescent="0.25">
      <c r="A88" s="20">
        <v>38565</v>
      </c>
      <c r="B88">
        <v>2</v>
      </c>
    </row>
    <row r="89" spans="1:2" x14ac:dyDescent="0.25">
      <c r="A89" s="20">
        <v>38596</v>
      </c>
      <c r="B89">
        <v>2</v>
      </c>
    </row>
    <row r="90" spans="1:2" x14ac:dyDescent="0.25">
      <c r="A90" s="20">
        <v>38626</v>
      </c>
      <c r="B90">
        <v>1.9</v>
      </c>
    </row>
    <row r="91" spans="1:2" x14ac:dyDescent="0.25">
      <c r="A91" s="20">
        <v>38657</v>
      </c>
      <c r="B91">
        <v>1.9</v>
      </c>
    </row>
    <row r="92" spans="1:2" x14ac:dyDescent="0.25">
      <c r="A92" s="20">
        <v>38687</v>
      </c>
      <c r="B92">
        <v>1.9</v>
      </c>
    </row>
    <row r="93" spans="1:2" x14ac:dyDescent="0.25">
      <c r="A93" s="20">
        <v>38718</v>
      </c>
      <c r="B93">
        <v>2</v>
      </c>
    </row>
    <row r="94" spans="1:2" x14ac:dyDescent="0.25">
      <c r="A94" s="20">
        <v>38749</v>
      </c>
      <c r="B94">
        <v>2</v>
      </c>
    </row>
    <row r="95" spans="1:2" x14ac:dyDescent="0.25">
      <c r="A95" s="20">
        <v>38777</v>
      </c>
      <c r="B95">
        <v>2</v>
      </c>
    </row>
    <row r="96" spans="1:2" x14ac:dyDescent="0.25">
      <c r="A96" s="20">
        <v>38808</v>
      </c>
      <c r="B96">
        <v>1.9</v>
      </c>
    </row>
    <row r="97" spans="1:2" x14ac:dyDescent="0.25">
      <c r="A97" s="20">
        <v>38838</v>
      </c>
      <c r="B97">
        <v>1.9</v>
      </c>
    </row>
    <row r="98" spans="1:2" x14ac:dyDescent="0.25">
      <c r="A98" s="20">
        <v>38869</v>
      </c>
      <c r="B98">
        <v>1.9</v>
      </c>
    </row>
    <row r="99" spans="1:2" x14ac:dyDescent="0.25">
      <c r="A99" s="20">
        <v>38899</v>
      </c>
      <c r="B99">
        <v>1.9</v>
      </c>
    </row>
    <row r="100" spans="1:2" x14ac:dyDescent="0.25">
      <c r="A100" s="20">
        <v>38930</v>
      </c>
      <c r="B100">
        <v>2</v>
      </c>
    </row>
    <row r="101" spans="1:2" x14ac:dyDescent="0.25">
      <c r="A101" s="20">
        <v>38961</v>
      </c>
      <c r="B101">
        <v>2.1</v>
      </c>
    </row>
    <row r="102" spans="1:2" x14ac:dyDescent="0.25">
      <c r="A102" s="20">
        <v>38991</v>
      </c>
      <c r="B102">
        <v>2.1</v>
      </c>
    </row>
    <row r="103" spans="1:2" x14ac:dyDescent="0.25">
      <c r="A103" s="20">
        <v>39022</v>
      </c>
      <c r="B103">
        <v>2.2000000000000002</v>
      </c>
    </row>
    <row r="104" spans="1:2" x14ac:dyDescent="0.25">
      <c r="A104" s="20">
        <v>39052</v>
      </c>
      <c r="B104">
        <v>2.1</v>
      </c>
    </row>
    <row r="105" spans="1:2" x14ac:dyDescent="0.25">
      <c r="A105" s="20">
        <v>39083</v>
      </c>
      <c r="B105">
        <v>2.1</v>
      </c>
    </row>
    <row r="106" spans="1:2" x14ac:dyDescent="0.25">
      <c r="A106" s="20">
        <v>39114</v>
      </c>
      <c r="B106">
        <v>2.1</v>
      </c>
    </row>
    <row r="107" spans="1:2" x14ac:dyDescent="0.25">
      <c r="A107" s="20">
        <v>39142</v>
      </c>
      <c r="B107">
        <v>2.1</v>
      </c>
    </row>
    <row r="108" spans="1:2" x14ac:dyDescent="0.25">
      <c r="A108" s="20">
        <v>39173</v>
      </c>
      <c r="B108">
        <v>2.1</v>
      </c>
    </row>
    <row r="109" spans="1:2" x14ac:dyDescent="0.25">
      <c r="A109" s="20">
        <v>39203</v>
      </c>
      <c r="B109">
        <v>2.2000000000000002</v>
      </c>
    </row>
    <row r="110" spans="1:2" x14ac:dyDescent="0.25">
      <c r="A110" s="20">
        <v>39234</v>
      </c>
      <c r="B110">
        <v>2.2000000000000002</v>
      </c>
    </row>
    <row r="111" spans="1:2" x14ac:dyDescent="0.25">
      <c r="A111" s="20">
        <v>39264</v>
      </c>
      <c r="B111">
        <v>2.2000000000000002</v>
      </c>
    </row>
    <row r="112" spans="1:2" x14ac:dyDescent="0.25">
      <c r="A112" s="20">
        <v>39295</v>
      </c>
      <c r="B112">
        <v>2.2000000000000002</v>
      </c>
    </row>
    <row r="113" spans="1:2" x14ac:dyDescent="0.25">
      <c r="A113" s="20">
        <v>39326</v>
      </c>
      <c r="B113">
        <v>2.2000000000000002</v>
      </c>
    </row>
    <row r="114" spans="1:2" x14ac:dyDescent="0.25">
      <c r="A114" s="20">
        <v>39356</v>
      </c>
      <c r="B114">
        <v>2.2000000000000002</v>
      </c>
    </row>
    <row r="115" spans="1:2" x14ac:dyDescent="0.25">
      <c r="A115" s="20">
        <v>39387</v>
      </c>
      <c r="B115">
        <v>2.2000000000000002</v>
      </c>
    </row>
    <row r="116" spans="1:2" x14ac:dyDescent="0.25">
      <c r="A116" s="20">
        <v>39417</v>
      </c>
      <c r="B116">
        <v>2.2000000000000002</v>
      </c>
    </row>
    <row r="117" spans="1:2" x14ac:dyDescent="0.25">
      <c r="A117" s="20">
        <v>39448</v>
      </c>
      <c r="B117">
        <v>2.2999999999999998</v>
      </c>
    </row>
    <row r="118" spans="1:2" x14ac:dyDescent="0.25">
      <c r="A118" s="20">
        <v>39479</v>
      </c>
      <c r="B118">
        <v>2.2999999999999998</v>
      </c>
    </row>
    <row r="119" spans="1:2" x14ac:dyDescent="0.25">
      <c r="A119" s="20">
        <v>39508</v>
      </c>
      <c r="B119">
        <v>2.2999999999999998</v>
      </c>
    </row>
    <row r="120" spans="1:2" x14ac:dyDescent="0.25">
      <c r="A120" s="20">
        <v>39539</v>
      </c>
      <c r="B120">
        <v>2.2999999999999998</v>
      </c>
    </row>
    <row r="121" spans="1:2" x14ac:dyDescent="0.25">
      <c r="A121" s="20">
        <v>39569</v>
      </c>
      <c r="B121">
        <v>2.4</v>
      </c>
    </row>
    <row r="122" spans="1:2" x14ac:dyDescent="0.25">
      <c r="A122" s="20">
        <v>39600</v>
      </c>
      <c r="B122">
        <v>2.5</v>
      </c>
    </row>
    <row r="123" spans="1:2" x14ac:dyDescent="0.25">
      <c r="A123" s="20">
        <v>39630</v>
      </c>
      <c r="B123">
        <v>2.5</v>
      </c>
    </row>
    <row r="124" spans="1:2" x14ac:dyDescent="0.25">
      <c r="A124" s="20">
        <v>39661</v>
      </c>
      <c r="B124">
        <v>2.5</v>
      </c>
    </row>
    <row r="125" spans="1:2" x14ac:dyDescent="0.25">
      <c r="A125" s="20">
        <v>39692</v>
      </c>
      <c r="B125">
        <v>2.7</v>
      </c>
    </row>
    <row r="126" spans="1:2" x14ac:dyDescent="0.25">
      <c r="A126" s="20">
        <v>39722</v>
      </c>
      <c r="B126">
        <v>2.6</v>
      </c>
    </row>
    <row r="127" spans="1:2" x14ac:dyDescent="0.25">
      <c r="A127" s="20">
        <v>39753</v>
      </c>
      <c r="B127">
        <v>2.7</v>
      </c>
    </row>
    <row r="128" spans="1:2" x14ac:dyDescent="0.25">
      <c r="A128" s="20">
        <v>39783</v>
      </c>
      <c r="B128">
        <v>2.7</v>
      </c>
    </row>
    <row r="129" spans="1:2" x14ac:dyDescent="0.25">
      <c r="A129" s="20">
        <v>39814</v>
      </c>
      <c r="B129">
        <v>2.7</v>
      </c>
    </row>
    <row r="130" spans="1:2" x14ac:dyDescent="0.25">
      <c r="A130" s="20">
        <v>39845</v>
      </c>
      <c r="B130">
        <v>2.7</v>
      </c>
    </row>
    <row r="131" spans="1:2" x14ac:dyDescent="0.25">
      <c r="A131" s="20">
        <v>39873</v>
      </c>
      <c r="B131">
        <v>2.7</v>
      </c>
    </row>
    <row r="132" spans="1:2" x14ac:dyDescent="0.25">
      <c r="A132" s="20">
        <v>39904</v>
      </c>
      <c r="B132">
        <v>2.7</v>
      </c>
    </row>
    <row r="133" spans="1:2" x14ac:dyDescent="0.25">
      <c r="A133" s="20">
        <v>39934</v>
      </c>
      <c r="B133">
        <v>2.6</v>
      </c>
    </row>
    <row r="134" spans="1:2" x14ac:dyDescent="0.25">
      <c r="A134" s="20">
        <v>39965</v>
      </c>
      <c r="B134">
        <v>2.5</v>
      </c>
    </row>
    <row r="135" spans="1:2" x14ac:dyDescent="0.25">
      <c r="A135" s="20">
        <v>39995</v>
      </c>
      <c r="B135">
        <v>2.4</v>
      </c>
    </row>
    <row r="136" spans="1:2" x14ac:dyDescent="0.25">
      <c r="A136" s="20">
        <v>40026</v>
      </c>
      <c r="B136">
        <v>2.2000000000000002</v>
      </c>
    </row>
    <row r="137" spans="1:2" x14ac:dyDescent="0.25">
      <c r="A137" s="20">
        <v>40057</v>
      </c>
      <c r="B137">
        <v>2.2000000000000002</v>
      </c>
    </row>
    <row r="138" spans="1:2" x14ac:dyDescent="0.25">
      <c r="A138" s="20">
        <v>40087</v>
      </c>
      <c r="B138">
        <v>2.2000000000000002</v>
      </c>
    </row>
    <row r="139" spans="1:2" x14ac:dyDescent="0.25">
      <c r="A139" s="20">
        <v>40118</v>
      </c>
      <c r="B139">
        <v>2.1</v>
      </c>
    </row>
    <row r="140" spans="1:2" x14ac:dyDescent="0.25">
      <c r="A140" s="20">
        <v>40148</v>
      </c>
      <c r="B140">
        <v>2</v>
      </c>
    </row>
    <row r="141" spans="1:2" x14ac:dyDescent="0.25">
      <c r="A141" s="20">
        <v>40179</v>
      </c>
      <c r="B141">
        <v>1.9</v>
      </c>
    </row>
    <row r="142" spans="1:2" x14ac:dyDescent="0.25">
      <c r="A142" s="20">
        <v>40210</v>
      </c>
      <c r="B142">
        <v>1.8</v>
      </c>
    </row>
    <row r="143" spans="1:2" x14ac:dyDescent="0.25">
      <c r="A143" s="20">
        <v>40238</v>
      </c>
      <c r="B143">
        <v>1.7</v>
      </c>
    </row>
    <row r="144" spans="1:2" x14ac:dyDescent="0.25">
      <c r="A144" s="20">
        <v>40269</v>
      </c>
      <c r="B144">
        <v>1.7</v>
      </c>
    </row>
    <row r="145" spans="1:2" x14ac:dyDescent="0.25">
      <c r="A145" s="20">
        <v>40299</v>
      </c>
      <c r="B145">
        <v>1.6</v>
      </c>
    </row>
    <row r="146" spans="1:2" x14ac:dyDescent="0.25">
      <c r="A146" s="20">
        <v>40330</v>
      </c>
      <c r="B146">
        <v>1.6</v>
      </c>
    </row>
    <row r="147" spans="1:2" x14ac:dyDescent="0.25">
      <c r="A147" s="20">
        <v>40360</v>
      </c>
      <c r="B147">
        <v>1.7</v>
      </c>
    </row>
    <row r="148" spans="1:2" x14ac:dyDescent="0.25">
      <c r="A148" s="20">
        <v>40391</v>
      </c>
      <c r="B148">
        <v>1.7</v>
      </c>
    </row>
    <row r="149" spans="1:2" x14ac:dyDescent="0.25">
      <c r="A149" s="20">
        <v>40422</v>
      </c>
      <c r="B149">
        <v>1.5</v>
      </c>
    </row>
    <row r="150" spans="1:2" x14ac:dyDescent="0.25">
      <c r="A150" s="20">
        <v>40452</v>
      </c>
      <c r="B150">
        <v>1.5</v>
      </c>
    </row>
    <row r="151" spans="1:2" x14ac:dyDescent="0.25">
      <c r="A151" s="20">
        <v>40483</v>
      </c>
      <c r="B151">
        <v>1.5</v>
      </c>
    </row>
    <row r="152" spans="1:2" x14ac:dyDescent="0.25">
      <c r="A152" s="20">
        <v>40513</v>
      </c>
      <c r="B152">
        <v>1.6</v>
      </c>
    </row>
    <row r="153" spans="1:2" x14ac:dyDescent="0.25">
      <c r="A153" s="20">
        <v>40544</v>
      </c>
      <c r="B153">
        <v>1.6</v>
      </c>
    </row>
    <row r="154" spans="1:2" x14ac:dyDescent="0.25">
      <c r="A154" s="20">
        <v>40575</v>
      </c>
      <c r="B154">
        <v>1.6</v>
      </c>
    </row>
    <row r="155" spans="1:2" x14ac:dyDescent="0.25">
      <c r="A155" s="20">
        <v>40603</v>
      </c>
      <c r="B155">
        <v>1.8</v>
      </c>
    </row>
    <row r="156" spans="1:2" x14ac:dyDescent="0.25">
      <c r="A156" s="20">
        <v>40634</v>
      </c>
      <c r="B156">
        <v>1.8</v>
      </c>
    </row>
    <row r="157" spans="1:2" x14ac:dyDescent="0.25">
      <c r="A157" s="20">
        <v>40664</v>
      </c>
      <c r="B157">
        <v>1.8</v>
      </c>
    </row>
    <row r="158" spans="1:2" x14ac:dyDescent="0.25">
      <c r="A158" s="20">
        <v>40695</v>
      </c>
      <c r="B158">
        <v>1.8</v>
      </c>
    </row>
    <row r="159" spans="1:2" x14ac:dyDescent="0.25">
      <c r="A159" s="20">
        <v>40725</v>
      </c>
      <c r="B159">
        <v>1.8</v>
      </c>
    </row>
    <row r="160" spans="1:2" x14ac:dyDescent="0.25">
      <c r="A160" s="20">
        <v>40756</v>
      </c>
      <c r="B160">
        <v>1.9</v>
      </c>
    </row>
    <row r="161" spans="1:2" x14ac:dyDescent="0.25">
      <c r="A161" s="20">
        <v>40787</v>
      </c>
      <c r="B161">
        <v>1.9</v>
      </c>
    </row>
    <row r="162" spans="1:2" x14ac:dyDescent="0.25">
      <c r="A162" s="20">
        <v>40817</v>
      </c>
      <c r="B162">
        <v>1.8</v>
      </c>
    </row>
    <row r="163" spans="1:2" x14ac:dyDescent="0.25">
      <c r="A163" s="20">
        <v>40848</v>
      </c>
      <c r="B163">
        <v>1.9</v>
      </c>
    </row>
    <row r="164" spans="1:2" x14ac:dyDescent="0.25">
      <c r="A164" s="20">
        <v>40878</v>
      </c>
      <c r="B164">
        <v>1.9</v>
      </c>
    </row>
    <row r="165" spans="1:2" x14ac:dyDescent="0.25">
      <c r="A165" s="20">
        <v>40909</v>
      </c>
      <c r="B165">
        <v>1.9</v>
      </c>
    </row>
    <row r="166" spans="1:2" x14ac:dyDescent="0.25">
      <c r="A166" s="20">
        <v>40940</v>
      </c>
      <c r="B166">
        <v>2</v>
      </c>
    </row>
    <row r="167" spans="1:2" x14ac:dyDescent="0.25">
      <c r="A167" s="20">
        <v>40969</v>
      </c>
      <c r="B167">
        <v>1.8</v>
      </c>
    </row>
    <row r="168" spans="1:2" x14ac:dyDescent="0.25">
      <c r="A168" s="20">
        <v>41000</v>
      </c>
      <c r="B168">
        <v>1.8</v>
      </c>
    </row>
    <row r="169" spans="1:2" x14ac:dyDescent="0.25">
      <c r="A169" s="20">
        <v>41030</v>
      </c>
      <c r="B169">
        <v>1.7</v>
      </c>
    </row>
    <row r="170" spans="1:2" x14ac:dyDescent="0.25">
      <c r="A170" s="20">
        <v>41061</v>
      </c>
      <c r="B170">
        <v>1.7</v>
      </c>
    </row>
    <row r="171" spans="1:2" x14ac:dyDescent="0.25">
      <c r="A171" s="20">
        <v>41091</v>
      </c>
      <c r="B171">
        <v>1.7</v>
      </c>
    </row>
    <row r="172" spans="1:2" x14ac:dyDescent="0.25">
      <c r="A172" s="20">
        <v>41122</v>
      </c>
      <c r="B172">
        <v>1.7</v>
      </c>
    </row>
    <row r="173" spans="1:2" x14ac:dyDescent="0.25">
      <c r="A173" s="20">
        <v>41153</v>
      </c>
      <c r="B173">
        <v>1.7</v>
      </c>
    </row>
    <row r="174" spans="1:2" x14ac:dyDescent="0.25">
      <c r="A174" s="20">
        <v>41183</v>
      </c>
      <c r="B174">
        <v>1.7</v>
      </c>
    </row>
    <row r="175" spans="1:2" x14ac:dyDescent="0.25">
      <c r="A175" s="20">
        <v>41214</v>
      </c>
      <c r="B175">
        <v>1.7</v>
      </c>
    </row>
    <row r="176" spans="1:2" x14ac:dyDescent="0.25">
      <c r="A176" s="20">
        <v>41244</v>
      </c>
      <c r="B176">
        <v>1.7</v>
      </c>
    </row>
    <row r="177" spans="1:2" x14ac:dyDescent="0.25">
      <c r="A177" s="20">
        <v>41275</v>
      </c>
      <c r="B177">
        <v>1.6</v>
      </c>
    </row>
    <row r="178" spans="1:2" x14ac:dyDescent="0.25">
      <c r="A178" s="20">
        <v>41306</v>
      </c>
      <c r="B178">
        <v>1.6</v>
      </c>
    </row>
    <row r="179" spans="1:2" x14ac:dyDescent="0.25">
      <c r="A179" s="20">
        <v>41334</v>
      </c>
      <c r="B179">
        <v>1.6</v>
      </c>
    </row>
    <row r="180" spans="1:2" x14ac:dyDescent="0.25">
      <c r="A180" s="20">
        <v>41365</v>
      </c>
      <c r="B180">
        <v>1.6</v>
      </c>
    </row>
    <row r="181" spans="1:2" x14ac:dyDescent="0.25">
      <c r="A181" s="20">
        <v>41395</v>
      </c>
      <c r="B181">
        <v>1.6</v>
      </c>
    </row>
    <row r="182" spans="1:2" x14ac:dyDescent="0.25">
      <c r="A182" s="20">
        <v>41426</v>
      </c>
      <c r="B182">
        <v>1.5</v>
      </c>
    </row>
    <row r="183" spans="1:2" x14ac:dyDescent="0.25">
      <c r="A183" s="20">
        <v>41456</v>
      </c>
      <c r="B183">
        <v>1.6</v>
      </c>
    </row>
    <row r="184" spans="1:2" x14ac:dyDescent="0.25">
      <c r="A184" s="20">
        <v>41487</v>
      </c>
      <c r="B184">
        <v>1.5</v>
      </c>
    </row>
    <row r="185" spans="1:2" x14ac:dyDescent="0.25">
      <c r="A185" s="20">
        <v>41518</v>
      </c>
      <c r="B185">
        <v>1.6</v>
      </c>
    </row>
    <row r="186" spans="1:2" x14ac:dyDescent="0.25">
      <c r="A186" s="20">
        <v>41548</v>
      </c>
      <c r="B186">
        <v>1.5</v>
      </c>
    </row>
    <row r="187" spans="1:2" x14ac:dyDescent="0.25">
      <c r="A187" s="20">
        <v>41579</v>
      </c>
      <c r="B187">
        <v>1.5</v>
      </c>
    </row>
    <row r="188" spans="1:2" x14ac:dyDescent="0.25">
      <c r="A188" s="20">
        <v>41609</v>
      </c>
      <c r="B188">
        <v>1.5</v>
      </c>
    </row>
    <row r="189" spans="1:2" x14ac:dyDescent="0.25">
      <c r="A189" s="20">
        <v>41640</v>
      </c>
      <c r="B189">
        <v>1.5</v>
      </c>
    </row>
    <row r="190" spans="1:2" x14ac:dyDescent="0.25">
      <c r="A190" s="20">
        <v>41671</v>
      </c>
      <c r="B190">
        <v>1.4</v>
      </c>
    </row>
    <row r="191" spans="1:2" x14ac:dyDescent="0.25">
      <c r="A191" s="20">
        <v>41699</v>
      </c>
      <c r="B191">
        <v>1.5</v>
      </c>
    </row>
    <row r="192" spans="1:2" x14ac:dyDescent="0.25">
      <c r="A192" s="20">
        <v>41730</v>
      </c>
      <c r="B192">
        <v>1.5</v>
      </c>
    </row>
    <row r="193" spans="1:2" x14ac:dyDescent="0.25">
      <c r="A193" s="20">
        <v>41760</v>
      </c>
      <c r="B193">
        <v>1.5</v>
      </c>
    </row>
    <row r="194" spans="1:2" x14ac:dyDescent="0.25">
      <c r="A194" s="20">
        <v>41791</v>
      </c>
      <c r="B194">
        <v>1.6</v>
      </c>
    </row>
    <row r="195" spans="1:2" x14ac:dyDescent="0.25">
      <c r="A195" s="20">
        <v>41821</v>
      </c>
      <c r="B195">
        <v>1.6</v>
      </c>
    </row>
    <row r="196" spans="1:2" x14ac:dyDescent="0.25">
      <c r="A196" s="20">
        <v>41852</v>
      </c>
      <c r="B196">
        <v>1.5</v>
      </c>
    </row>
    <row r="197" spans="1:2" x14ac:dyDescent="0.25">
      <c r="A197" s="20">
        <v>41883</v>
      </c>
      <c r="B197">
        <v>1.6</v>
      </c>
    </row>
    <row r="198" spans="1:2" x14ac:dyDescent="0.25">
      <c r="A198" s="20">
        <v>41913</v>
      </c>
      <c r="B198">
        <v>1.6</v>
      </c>
    </row>
    <row r="199" spans="1:2" x14ac:dyDescent="0.25">
      <c r="A199" s="20">
        <v>41944</v>
      </c>
      <c r="B199">
        <v>1.7</v>
      </c>
    </row>
    <row r="200" spans="1:2" x14ac:dyDescent="0.25">
      <c r="A200" s="20">
        <v>41974</v>
      </c>
      <c r="B200">
        <v>1.7</v>
      </c>
    </row>
    <row r="201" spans="1:2" x14ac:dyDescent="0.25">
      <c r="A201" s="20">
        <v>42005</v>
      </c>
      <c r="B201">
        <v>1.7</v>
      </c>
    </row>
    <row r="202" spans="1:2" x14ac:dyDescent="0.25">
      <c r="A202" s="20">
        <v>42036</v>
      </c>
      <c r="B202">
        <v>1.7</v>
      </c>
    </row>
    <row r="203" spans="1:2" x14ac:dyDescent="0.25">
      <c r="A203" s="20">
        <v>42064</v>
      </c>
      <c r="B203">
        <v>1.6</v>
      </c>
    </row>
    <row r="204" spans="1:2" x14ac:dyDescent="0.25">
      <c r="A204" s="20">
        <v>42095</v>
      </c>
      <c r="B204">
        <v>1.6</v>
      </c>
    </row>
    <row r="205" spans="1:2" x14ac:dyDescent="0.25">
      <c r="A205" s="20">
        <v>42125</v>
      </c>
      <c r="B205">
        <v>1.6</v>
      </c>
    </row>
    <row r="206" spans="1:2" x14ac:dyDescent="0.25">
      <c r="A206" s="20">
        <v>42156</v>
      </c>
      <c r="B206">
        <v>1.6</v>
      </c>
    </row>
    <row r="207" spans="1:2" x14ac:dyDescent="0.25">
      <c r="A207" s="20">
        <v>42186</v>
      </c>
      <c r="B207">
        <v>1.6</v>
      </c>
    </row>
    <row r="208" spans="1:2" x14ac:dyDescent="0.25">
      <c r="A208" s="20">
        <v>42217</v>
      </c>
      <c r="B208">
        <v>1.7</v>
      </c>
    </row>
    <row r="209" spans="1:2" x14ac:dyDescent="0.25">
      <c r="A209" s="20">
        <v>42248</v>
      </c>
      <c r="B209">
        <v>1.6</v>
      </c>
    </row>
    <row r="210" spans="1:2" x14ac:dyDescent="0.25">
      <c r="A210" s="20">
        <v>42278</v>
      </c>
      <c r="B210">
        <v>1.7</v>
      </c>
    </row>
    <row r="211" spans="1:2" x14ac:dyDescent="0.25">
      <c r="A211" s="20">
        <v>42309</v>
      </c>
      <c r="B211">
        <v>1.8</v>
      </c>
    </row>
    <row r="212" spans="1:2" x14ac:dyDescent="0.25">
      <c r="A212" s="20">
        <v>42339</v>
      </c>
      <c r="B212">
        <v>1.7</v>
      </c>
    </row>
    <row r="213" spans="1:2" x14ac:dyDescent="0.25">
      <c r="A213" s="20">
        <v>42370</v>
      </c>
      <c r="B213">
        <v>1.7</v>
      </c>
    </row>
    <row r="214" spans="1:2" x14ac:dyDescent="0.25">
      <c r="A214" s="20">
        <v>42401</v>
      </c>
      <c r="B214">
        <v>1.7</v>
      </c>
    </row>
    <row r="215" spans="1:2" x14ac:dyDescent="0.25">
      <c r="A215" s="20">
        <v>42430</v>
      </c>
      <c r="B215">
        <v>1.7</v>
      </c>
    </row>
    <row r="216" spans="1:2" x14ac:dyDescent="0.25">
      <c r="A216" s="20">
        <v>42461</v>
      </c>
      <c r="B216">
        <v>1.7</v>
      </c>
    </row>
    <row r="217" spans="1:2" x14ac:dyDescent="0.25">
      <c r="A217" s="20">
        <v>42491</v>
      </c>
      <c r="B217">
        <v>1.7</v>
      </c>
    </row>
    <row r="218" spans="1:2" x14ac:dyDescent="0.25">
      <c r="A218" s="20">
        <v>42522</v>
      </c>
      <c r="B218">
        <v>1.6</v>
      </c>
    </row>
    <row r="219" spans="1:2" x14ac:dyDescent="0.25">
      <c r="A219" s="20">
        <v>42552</v>
      </c>
      <c r="B219">
        <v>1.6</v>
      </c>
    </row>
    <row r="220" spans="1:2" x14ac:dyDescent="0.25">
      <c r="A220" s="20">
        <v>42583</v>
      </c>
      <c r="B220">
        <v>1.5</v>
      </c>
    </row>
    <row r="221" spans="1:2" x14ac:dyDescent="0.25">
      <c r="A221" s="20">
        <v>42614</v>
      </c>
      <c r="B221">
        <v>1.5</v>
      </c>
    </row>
    <row r="222" spans="1:2" x14ac:dyDescent="0.25">
      <c r="A222" s="20">
        <v>42644</v>
      </c>
      <c r="B222">
        <v>1.4</v>
      </c>
    </row>
    <row r="223" spans="1:2" x14ac:dyDescent="0.25">
      <c r="A223" s="20">
        <v>42675</v>
      </c>
      <c r="B223">
        <v>1.3</v>
      </c>
    </row>
    <row r="224" spans="1:2" x14ac:dyDescent="0.25">
      <c r="A224" s="20">
        <v>42705</v>
      </c>
      <c r="B224">
        <v>1.4</v>
      </c>
    </row>
    <row r="225" spans="1:2" x14ac:dyDescent="0.25">
      <c r="A225" s="20">
        <v>42736</v>
      </c>
      <c r="B225">
        <v>1.3</v>
      </c>
    </row>
    <row r="226" spans="1:2" x14ac:dyDescent="0.25">
      <c r="A226" s="20">
        <v>42767</v>
      </c>
      <c r="B226">
        <v>1.3</v>
      </c>
    </row>
    <row r="227" spans="1:2" x14ac:dyDescent="0.25">
      <c r="A227" s="20">
        <v>42795</v>
      </c>
      <c r="B227">
        <v>1.3</v>
      </c>
    </row>
    <row r="228" spans="1:2" x14ac:dyDescent="0.25">
      <c r="A228" s="20">
        <v>42826</v>
      </c>
      <c r="B228">
        <v>1.3</v>
      </c>
    </row>
    <row r="229" spans="1:2" x14ac:dyDescent="0.25">
      <c r="A229" s="20">
        <v>42856</v>
      </c>
      <c r="B229">
        <v>1.3</v>
      </c>
    </row>
    <row r="230" spans="1:2" x14ac:dyDescent="0.25">
      <c r="A230" s="20">
        <v>42887</v>
      </c>
      <c r="B230">
        <v>1.4</v>
      </c>
    </row>
    <row r="231" spans="1:2" x14ac:dyDescent="0.25">
      <c r="A231" s="20">
        <v>42917</v>
      </c>
      <c r="B231">
        <v>1.4</v>
      </c>
    </row>
    <row r="232" spans="1:2" x14ac:dyDescent="0.25">
      <c r="A232" s="20">
        <v>42948</v>
      </c>
      <c r="B232">
        <v>1.5</v>
      </c>
    </row>
    <row r="233" spans="1:2" x14ac:dyDescent="0.25">
      <c r="A233" s="20">
        <v>42979</v>
      </c>
      <c r="B233">
        <v>1.5</v>
      </c>
    </row>
    <row r="234" spans="1:2" x14ac:dyDescent="0.25">
      <c r="A234" s="20">
        <v>43009</v>
      </c>
      <c r="B234">
        <v>1.6</v>
      </c>
    </row>
    <row r="235" spans="1:2" x14ac:dyDescent="0.25">
      <c r="A235" s="20">
        <v>43040</v>
      </c>
      <c r="B235">
        <v>1.5</v>
      </c>
    </row>
    <row r="236" spans="1:2" x14ac:dyDescent="0.25">
      <c r="A236" s="20">
        <v>43070</v>
      </c>
      <c r="B236">
        <v>1.6</v>
      </c>
    </row>
    <row r="237" spans="1:2" x14ac:dyDescent="0.25">
      <c r="A237" s="20">
        <v>43101</v>
      </c>
      <c r="B237">
        <v>1.8</v>
      </c>
    </row>
    <row r="238" spans="1:2" x14ac:dyDescent="0.25">
      <c r="A238" s="20">
        <v>43132</v>
      </c>
      <c r="B238">
        <v>1.9</v>
      </c>
    </row>
    <row r="239" spans="1:2" x14ac:dyDescent="0.25">
      <c r="A239" s="20">
        <v>43160</v>
      </c>
      <c r="B239">
        <v>1.9</v>
      </c>
    </row>
    <row r="240" spans="1:2" x14ac:dyDescent="0.25">
      <c r="A240" s="20">
        <v>43191</v>
      </c>
      <c r="B240">
        <v>1.9</v>
      </c>
    </row>
    <row r="241" spans="1:2" x14ac:dyDescent="0.25">
      <c r="A241" s="20">
        <v>43221</v>
      </c>
      <c r="B241">
        <v>1.9</v>
      </c>
    </row>
    <row r="242" spans="1:2" x14ac:dyDescent="0.25">
      <c r="A242" s="20">
        <v>43252</v>
      </c>
      <c r="B242">
        <v>1.9</v>
      </c>
    </row>
    <row r="243" spans="1:2" x14ac:dyDescent="0.25">
      <c r="A243" s="20">
        <v>43282</v>
      </c>
      <c r="B243">
        <v>1.9</v>
      </c>
    </row>
    <row r="244" spans="1:2" x14ac:dyDescent="0.25">
      <c r="A244" s="20">
        <v>43313</v>
      </c>
      <c r="B244">
        <v>1.9</v>
      </c>
    </row>
    <row r="245" spans="1:2" x14ac:dyDescent="0.25">
      <c r="A245" s="20">
        <v>43344</v>
      </c>
      <c r="B245">
        <v>1.9</v>
      </c>
    </row>
    <row r="246" spans="1:2" x14ac:dyDescent="0.25">
      <c r="A246" s="20">
        <v>43374</v>
      </c>
      <c r="B246">
        <v>1.9</v>
      </c>
    </row>
    <row r="247" spans="1:2" x14ac:dyDescent="0.25">
      <c r="A247" s="20">
        <v>43405</v>
      </c>
      <c r="B247">
        <v>1.9</v>
      </c>
    </row>
    <row r="248" spans="1:2" x14ac:dyDescent="0.25">
      <c r="A248" s="20">
        <v>43435</v>
      </c>
      <c r="B248">
        <v>1.9</v>
      </c>
    </row>
    <row r="249" spans="1:2" x14ac:dyDescent="0.25">
      <c r="A249" s="20">
        <v>43466</v>
      </c>
      <c r="B249">
        <v>1.9</v>
      </c>
    </row>
    <row r="252" spans="1:2" x14ac:dyDescent="0.25">
      <c r="A252" t="s">
        <v>33</v>
      </c>
    </row>
    <row r="253" spans="1:2" x14ac:dyDescent="0.25">
      <c r="A253">
        <v>1</v>
      </c>
      <c r="B253" t="s">
        <v>34</v>
      </c>
    </row>
    <row r="254" spans="1:2" x14ac:dyDescent="0.25">
      <c r="A254">
        <v>2</v>
      </c>
      <c r="B254" t="s">
        <v>35</v>
      </c>
    </row>
    <row r="255" spans="1:2" x14ac:dyDescent="0.25">
      <c r="A255">
        <v>3</v>
      </c>
      <c r="B255" t="s">
        <v>36</v>
      </c>
    </row>
    <row r="256" spans="1:2" x14ac:dyDescent="0.25">
      <c r="A256">
        <v>4</v>
      </c>
      <c r="B256" t="s">
        <v>37</v>
      </c>
    </row>
    <row r="258" spans="1:1" x14ac:dyDescent="0.25">
      <c r="A258" t="s">
        <v>38</v>
      </c>
    </row>
    <row r="259" spans="1:1" x14ac:dyDescent="0.25">
      <c r="A2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Allinott</dc:creator>
  <cp:lastModifiedBy>Bret Allinott</cp:lastModifiedBy>
  <cp:lastPrinted>2018-02-23T21:40:54Z</cp:lastPrinted>
  <dcterms:created xsi:type="dcterms:W3CDTF">2018-02-23T21:29:25Z</dcterms:created>
  <dcterms:modified xsi:type="dcterms:W3CDTF">2019-07-05T04:45:40Z</dcterms:modified>
</cp:coreProperties>
</file>