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0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B54" i="13" l="1"/>
  <c r="B12" i="13"/>
  <c r="B31" i="13"/>
  <c r="B51" i="13"/>
  <c r="B46" i="13"/>
  <c r="B44" i="13"/>
  <c r="B43" i="13"/>
  <c r="B26" i="13"/>
  <c r="B24" i="13"/>
  <c r="B23" i="13"/>
  <c r="I22" i="13"/>
  <c r="S42" i="13"/>
  <c r="S41" i="13"/>
  <c r="I21" i="13"/>
  <c r="I42" i="13"/>
  <c r="D42" i="13"/>
  <c r="R41" i="13"/>
  <c r="I41" i="13"/>
  <c r="J41" i="13"/>
  <c r="K41" i="13"/>
  <c r="L41" i="13"/>
  <c r="M41" i="13"/>
  <c r="N41" i="13"/>
  <c r="O41" i="13"/>
  <c r="P41" i="13"/>
  <c r="Q41" i="13"/>
  <c r="H41" i="13"/>
  <c r="E41" i="13"/>
  <c r="F41" i="13"/>
  <c r="G41" i="13"/>
  <c r="D41" i="13"/>
  <c r="Q40" i="13"/>
  <c r="R40" i="13"/>
  <c r="S40" i="13"/>
  <c r="I40" i="13"/>
  <c r="J40" i="13"/>
  <c r="K40" i="13"/>
  <c r="L40" i="13"/>
  <c r="M40" i="13"/>
  <c r="N40" i="13"/>
  <c r="O40" i="13"/>
  <c r="P40" i="13"/>
  <c r="E40" i="13"/>
  <c r="F40" i="13"/>
  <c r="G40" i="13"/>
  <c r="H40" i="13"/>
  <c r="D40" i="13"/>
  <c r="S39" i="13"/>
  <c r="J39" i="13"/>
  <c r="K39" i="13" s="1"/>
  <c r="L39" i="13" s="1"/>
  <c r="M39" i="13" s="1"/>
  <c r="N39" i="13" s="1"/>
  <c r="O39" i="13" s="1"/>
  <c r="P39" i="13" s="1"/>
  <c r="Q39" i="13" s="1"/>
  <c r="R39" i="13" s="1"/>
  <c r="I39" i="13"/>
  <c r="E39" i="13"/>
  <c r="F39" i="13"/>
  <c r="G39" i="13"/>
  <c r="H39" i="13"/>
  <c r="D39" i="13"/>
  <c r="D22" i="13"/>
  <c r="E21" i="13"/>
  <c r="F21" i="13"/>
  <c r="G21" i="13"/>
  <c r="H21" i="13"/>
  <c r="D21" i="13"/>
  <c r="I20" i="13"/>
  <c r="E20" i="13"/>
  <c r="F20" i="13"/>
  <c r="G20" i="13"/>
  <c r="H20" i="13"/>
  <c r="D20" i="13"/>
  <c r="I19" i="13"/>
  <c r="E19" i="13"/>
  <c r="F19" i="13" s="1"/>
  <c r="G19" i="13" s="1"/>
  <c r="H19" i="13" s="1"/>
  <c r="D19" i="13"/>
  <c r="B7" i="13"/>
  <c r="B5" i="13"/>
  <c r="B2" i="13"/>
  <c r="B1" i="13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E28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E27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E26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E25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E24" i="12"/>
  <c r="E23" i="12"/>
  <c r="E22" i="12"/>
  <c r="E21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E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E19" i="12"/>
  <c r="CK18" i="12"/>
  <c r="CK17" i="12"/>
  <c r="CL17" i="12"/>
  <c r="CK16" i="12"/>
  <c r="CL16" i="12"/>
  <c r="CK15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E14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E13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E12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E11" i="12"/>
  <c r="E10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E9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E8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E7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E6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E5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E4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E2" i="12"/>
  <c r="CK74" i="11"/>
  <c r="CK57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H65" i="11" s="1"/>
  <c r="H66" i="11" s="1"/>
  <c r="I64" i="11"/>
  <c r="J64" i="11"/>
  <c r="K64" i="11"/>
  <c r="L64" i="11"/>
  <c r="M64" i="11"/>
  <c r="N64" i="11"/>
  <c r="O64" i="11"/>
  <c r="P64" i="11"/>
  <c r="P65" i="11" s="1"/>
  <c r="P66" i="11" s="1"/>
  <c r="Q64" i="11"/>
  <c r="R64" i="11"/>
  <c r="R65" i="11" s="1"/>
  <c r="R66" i="11" s="1"/>
  <c r="S64" i="11"/>
  <c r="T64" i="11"/>
  <c r="U64" i="11"/>
  <c r="V64" i="11"/>
  <c r="W64" i="11"/>
  <c r="X64" i="11"/>
  <c r="X65" i="11" s="1"/>
  <c r="X66" i="11" s="1"/>
  <c r="Y64" i="11"/>
  <c r="Z64" i="11"/>
  <c r="Z65" i="11" s="1"/>
  <c r="Z66" i="11" s="1"/>
  <c r="AA64" i="11"/>
  <c r="AB64" i="11"/>
  <c r="AC64" i="11"/>
  <c r="AD64" i="11"/>
  <c r="AE64" i="11"/>
  <c r="AF64" i="11"/>
  <c r="AF65" i="11" s="1"/>
  <c r="AF66" i="11" s="1"/>
  <c r="AG64" i="11"/>
  <c r="AH64" i="11"/>
  <c r="AH65" i="11" s="1"/>
  <c r="AH66" i="11" s="1"/>
  <c r="AI64" i="11"/>
  <c r="AJ64" i="11"/>
  <c r="AK64" i="11"/>
  <c r="AL64" i="11"/>
  <c r="AM64" i="11"/>
  <c r="AN64" i="11"/>
  <c r="AN65" i="11" s="1"/>
  <c r="AN66" i="11" s="1"/>
  <c r="AO64" i="11"/>
  <c r="AP64" i="11"/>
  <c r="AP65" i="11" s="1"/>
  <c r="AP66" i="11" s="1"/>
  <c r="AQ64" i="11"/>
  <c r="AR64" i="11"/>
  <c r="AS64" i="11"/>
  <c r="AT64" i="11"/>
  <c r="AU64" i="11"/>
  <c r="AV64" i="11"/>
  <c r="AV65" i="11" s="1"/>
  <c r="AV66" i="11" s="1"/>
  <c r="AW64" i="11"/>
  <c r="AX64" i="11"/>
  <c r="AX65" i="11" s="1"/>
  <c r="AX66" i="11" s="1"/>
  <c r="AY64" i="11"/>
  <c r="AZ64" i="11"/>
  <c r="BA64" i="11"/>
  <c r="BB64" i="11"/>
  <c r="BC64" i="11"/>
  <c r="BD64" i="11"/>
  <c r="BD65" i="11" s="1"/>
  <c r="BD66" i="11" s="1"/>
  <c r="BE64" i="11"/>
  <c r="BF64" i="11"/>
  <c r="BF65" i="11" s="1"/>
  <c r="BF66" i="11" s="1"/>
  <c r="BG64" i="11"/>
  <c r="BH64" i="11"/>
  <c r="BI64" i="11"/>
  <c r="BJ64" i="11"/>
  <c r="BK64" i="11"/>
  <c r="BL64" i="11"/>
  <c r="BL65" i="11" s="1"/>
  <c r="BL66" i="11" s="1"/>
  <c r="BM64" i="11"/>
  <c r="BN64" i="11"/>
  <c r="BN65" i="11" s="1"/>
  <c r="BN66" i="11" s="1"/>
  <c r="BO64" i="11"/>
  <c r="BP64" i="11"/>
  <c r="BQ64" i="11"/>
  <c r="BR64" i="11"/>
  <c r="BS64" i="11"/>
  <c r="BS65" i="11" s="1"/>
  <c r="BS66" i="11" s="1"/>
  <c r="BT64" i="11"/>
  <c r="BT65" i="11" s="1"/>
  <c r="BT66" i="11" s="1"/>
  <c r="BU64" i="11"/>
  <c r="BV64" i="11"/>
  <c r="BV65" i="11" s="1"/>
  <c r="BV66" i="11" s="1"/>
  <c r="BW64" i="11"/>
  <c r="BX64" i="11"/>
  <c r="BY64" i="11"/>
  <c r="BZ64" i="11"/>
  <c r="CA64" i="11"/>
  <c r="CB64" i="11"/>
  <c r="CB65" i="11" s="1"/>
  <c r="CB66" i="11" s="1"/>
  <c r="CC64" i="11"/>
  <c r="CD64" i="11"/>
  <c r="CD65" i="11" s="1"/>
  <c r="CD66" i="11" s="1"/>
  <c r="CE64" i="11"/>
  <c r="CF64" i="11"/>
  <c r="CG64" i="11"/>
  <c r="CH64" i="11"/>
  <c r="CH65" i="11" s="1"/>
  <c r="CH66" i="11" s="1"/>
  <c r="CI64" i="11"/>
  <c r="CI65" i="11" s="1"/>
  <c r="CI66" i="11" s="1"/>
  <c r="CJ64" i="11"/>
  <c r="CJ65" i="11" s="1"/>
  <c r="CJ66" i="11" s="1"/>
  <c r="CK64" i="11"/>
  <c r="CK65" i="11" s="1"/>
  <c r="E64" i="11"/>
  <c r="E65" i="11" s="1"/>
  <c r="E66" i="11" s="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F57" i="11" s="1"/>
  <c r="G56" i="11"/>
  <c r="G57" i="11" s="1"/>
  <c r="H56" i="11"/>
  <c r="H57" i="11" s="1"/>
  <c r="I56" i="11"/>
  <c r="I57" i="11" s="1"/>
  <c r="J56" i="11"/>
  <c r="J57" i="11" s="1"/>
  <c r="K56" i="11"/>
  <c r="K57" i="11" s="1"/>
  <c r="L56" i="11"/>
  <c r="L57" i="11" s="1"/>
  <c r="M56" i="11"/>
  <c r="M57" i="11" s="1"/>
  <c r="N56" i="11"/>
  <c r="N57" i="11" s="1"/>
  <c r="O56" i="11"/>
  <c r="O57" i="11" s="1"/>
  <c r="P56" i="11"/>
  <c r="P57" i="11" s="1"/>
  <c r="Q56" i="11"/>
  <c r="Q57" i="11" s="1"/>
  <c r="R56" i="11"/>
  <c r="R57" i="11" s="1"/>
  <c r="S56" i="11"/>
  <c r="S57" i="11" s="1"/>
  <c r="T56" i="11"/>
  <c r="T57" i="11" s="1"/>
  <c r="U56" i="11"/>
  <c r="U57" i="11" s="1"/>
  <c r="V56" i="11"/>
  <c r="V57" i="11" s="1"/>
  <c r="W56" i="11"/>
  <c r="W57" i="11" s="1"/>
  <c r="X56" i="11"/>
  <c r="X57" i="11" s="1"/>
  <c r="Y56" i="11"/>
  <c r="Y57" i="11" s="1"/>
  <c r="Z56" i="11"/>
  <c r="Z57" i="11" s="1"/>
  <c r="AA56" i="11"/>
  <c r="AA57" i="11" s="1"/>
  <c r="AB56" i="11"/>
  <c r="AB57" i="11" s="1"/>
  <c r="AC56" i="11"/>
  <c r="AC57" i="11" s="1"/>
  <c r="AD56" i="11"/>
  <c r="AD57" i="11" s="1"/>
  <c r="AE56" i="11"/>
  <c r="AE57" i="11" s="1"/>
  <c r="AF56" i="11"/>
  <c r="AF57" i="11" s="1"/>
  <c r="AG56" i="11"/>
  <c r="AG57" i="11" s="1"/>
  <c r="AH56" i="11"/>
  <c r="AH57" i="11" s="1"/>
  <c r="AI56" i="11"/>
  <c r="AI57" i="11" s="1"/>
  <c r="AJ56" i="11"/>
  <c r="AJ57" i="11" s="1"/>
  <c r="AK56" i="11"/>
  <c r="AK57" i="11" s="1"/>
  <c r="AL56" i="11"/>
  <c r="AL57" i="11" s="1"/>
  <c r="AM56" i="11"/>
  <c r="AM57" i="11" s="1"/>
  <c r="AN56" i="11"/>
  <c r="AN57" i="11" s="1"/>
  <c r="AO56" i="11"/>
  <c r="AO57" i="11" s="1"/>
  <c r="AP56" i="11"/>
  <c r="AP57" i="11" s="1"/>
  <c r="AQ56" i="11"/>
  <c r="AQ57" i="11" s="1"/>
  <c r="AR56" i="11"/>
  <c r="AR57" i="11" s="1"/>
  <c r="AS56" i="11"/>
  <c r="AS57" i="11" s="1"/>
  <c r="AT56" i="11"/>
  <c r="AT57" i="11" s="1"/>
  <c r="AU56" i="11"/>
  <c r="AU57" i="11" s="1"/>
  <c r="AV56" i="11"/>
  <c r="AV57" i="11" s="1"/>
  <c r="AW56" i="11"/>
  <c r="AW57" i="11" s="1"/>
  <c r="AX56" i="11"/>
  <c r="AX57" i="11" s="1"/>
  <c r="AY56" i="11"/>
  <c r="AY57" i="11" s="1"/>
  <c r="AZ56" i="11"/>
  <c r="AZ57" i="11" s="1"/>
  <c r="BA56" i="11"/>
  <c r="BA57" i="11" s="1"/>
  <c r="BB56" i="11"/>
  <c r="BB57" i="11" s="1"/>
  <c r="BC56" i="11"/>
  <c r="BC57" i="11" s="1"/>
  <c r="BD56" i="11"/>
  <c r="BD57" i="11" s="1"/>
  <c r="BE56" i="11"/>
  <c r="BE57" i="11" s="1"/>
  <c r="BF56" i="11"/>
  <c r="BF57" i="11" s="1"/>
  <c r="BG56" i="11"/>
  <c r="BG57" i="11" s="1"/>
  <c r="BH56" i="11"/>
  <c r="BH57" i="11" s="1"/>
  <c r="BI56" i="11"/>
  <c r="BI57" i="11" s="1"/>
  <c r="BJ56" i="11"/>
  <c r="BJ57" i="11" s="1"/>
  <c r="BK56" i="11"/>
  <c r="BK57" i="11" s="1"/>
  <c r="BL56" i="11"/>
  <c r="BL57" i="11" s="1"/>
  <c r="BM56" i="11"/>
  <c r="BM57" i="11" s="1"/>
  <c r="BN56" i="11"/>
  <c r="BN57" i="11" s="1"/>
  <c r="BO56" i="11"/>
  <c r="BO57" i="11" s="1"/>
  <c r="BP56" i="11"/>
  <c r="BP57" i="11" s="1"/>
  <c r="BQ56" i="11"/>
  <c r="BQ57" i="11" s="1"/>
  <c r="BR56" i="11"/>
  <c r="BR57" i="11" s="1"/>
  <c r="BS56" i="11"/>
  <c r="BS57" i="11" s="1"/>
  <c r="BT56" i="11"/>
  <c r="BT57" i="11" s="1"/>
  <c r="BU56" i="11"/>
  <c r="BU57" i="11" s="1"/>
  <c r="BV56" i="11"/>
  <c r="BV57" i="11" s="1"/>
  <c r="BW56" i="11"/>
  <c r="BW57" i="11" s="1"/>
  <c r="BX56" i="11"/>
  <c r="BX57" i="11" s="1"/>
  <c r="BY56" i="11"/>
  <c r="BY57" i="11" s="1"/>
  <c r="BZ56" i="11"/>
  <c r="BZ57" i="11" s="1"/>
  <c r="CA56" i="11"/>
  <c r="CA57" i="11" s="1"/>
  <c r="CB56" i="11"/>
  <c r="CB57" i="11" s="1"/>
  <c r="CC56" i="11"/>
  <c r="CC57" i="11" s="1"/>
  <c r="CD56" i="11"/>
  <c r="CD57" i="11" s="1"/>
  <c r="CE56" i="11"/>
  <c r="CE57" i="11" s="1"/>
  <c r="CF56" i="11"/>
  <c r="CF57" i="11" s="1"/>
  <c r="CG56" i="11"/>
  <c r="CG57" i="11" s="1"/>
  <c r="CH56" i="11"/>
  <c r="CH57" i="11" s="1"/>
  <c r="CI56" i="11"/>
  <c r="CI57" i="11" s="1"/>
  <c r="CJ56" i="11"/>
  <c r="CJ57" i="11" s="1"/>
  <c r="E56" i="11"/>
  <c r="E57" i="11" s="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P43" i="11" s="1"/>
  <c r="AQ34" i="11"/>
  <c r="AR34" i="11"/>
  <c r="AS34" i="11"/>
  <c r="AT34" i="11"/>
  <c r="AU34" i="11"/>
  <c r="AV34" i="11"/>
  <c r="AW34" i="11"/>
  <c r="AX34" i="11"/>
  <c r="AX43" i="11" s="1"/>
  <c r="AY34" i="11"/>
  <c r="AZ34" i="11"/>
  <c r="BA34" i="11"/>
  <c r="BB34" i="11"/>
  <c r="BC34" i="11"/>
  <c r="BD34" i="11"/>
  <c r="BE34" i="11"/>
  <c r="BF34" i="11"/>
  <c r="BF43" i="11" s="1"/>
  <c r="BG34" i="11"/>
  <c r="BH34" i="11"/>
  <c r="BI34" i="11"/>
  <c r="BJ34" i="11"/>
  <c r="BK34" i="11"/>
  <c r="BL34" i="11"/>
  <c r="BM34" i="11"/>
  <c r="BN34" i="11"/>
  <c r="BN43" i="11" s="1"/>
  <c r="BO34" i="11"/>
  <c r="BP34" i="11"/>
  <c r="BQ34" i="11"/>
  <c r="BR34" i="11"/>
  <c r="BS34" i="11"/>
  <c r="BT34" i="11"/>
  <c r="BU34" i="11"/>
  <c r="BV34" i="11"/>
  <c r="BV43" i="11" s="1"/>
  <c r="BW34" i="11"/>
  <c r="BX34" i="11"/>
  <c r="BY34" i="11"/>
  <c r="BZ34" i="11"/>
  <c r="CA34" i="11"/>
  <c r="CB34" i="11"/>
  <c r="CC34" i="11"/>
  <c r="CD34" i="11"/>
  <c r="CD43" i="11" s="1"/>
  <c r="CE34" i="11"/>
  <c r="CF34" i="11"/>
  <c r="CG34" i="11"/>
  <c r="CH34" i="11"/>
  <c r="CI34" i="11"/>
  <c r="CJ34" i="11"/>
  <c r="E34" i="11"/>
  <c r="E43" i="11" s="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F28" i="11" s="1"/>
  <c r="G27" i="11"/>
  <c r="G28" i="11" s="1"/>
  <c r="H27" i="11"/>
  <c r="H28" i="11" s="1"/>
  <c r="I27" i="11"/>
  <c r="I28" i="11" s="1"/>
  <c r="J27" i="11"/>
  <c r="J28" i="11" s="1"/>
  <c r="K27" i="11"/>
  <c r="K28" i="11" s="1"/>
  <c r="L27" i="11"/>
  <c r="L28" i="11" s="1"/>
  <c r="M27" i="11"/>
  <c r="M28" i="11" s="1"/>
  <c r="N27" i="11"/>
  <c r="N28" i="11" s="1"/>
  <c r="O27" i="11"/>
  <c r="O28" i="11" s="1"/>
  <c r="P27" i="11"/>
  <c r="P28" i="11" s="1"/>
  <c r="Q27" i="11"/>
  <c r="Q28" i="11" s="1"/>
  <c r="R27" i="11"/>
  <c r="R28" i="11" s="1"/>
  <c r="S27" i="11"/>
  <c r="S28" i="11" s="1"/>
  <c r="T27" i="11"/>
  <c r="T28" i="11" s="1"/>
  <c r="U27" i="11"/>
  <c r="U28" i="11" s="1"/>
  <c r="V27" i="11"/>
  <c r="V28" i="11" s="1"/>
  <c r="W27" i="11"/>
  <c r="W28" i="11" s="1"/>
  <c r="X27" i="11"/>
  <c r="X28" i="11" s="1"/>
  <c r="Y27" i="11"/>
  <c r="Y28" i="11" s="1"/>
  <c r="Z27" i="11"/>
  <c r="Z28" i="11" s="1"/>
  <c r="AA27" i="11"/>
  <c r="AA28" i="11" s="1"/>
  <c r="AB27" i="11"/>
  <c r="AB28" i="11" s="1"/>
  <c r="AC27" i="11"/>
  <c r="AC28" i="11" s="1"/>
  <c r="AD27" i="11"/>
  <c r="AD28" i="11" s="1"/>
  <c r="AE27" i="11"/>
  <c r="AE28" i="11" s="1"/>
  <c r="AF27" i="11"/>
  <c r="AF28" i="11" s="1"/>
  <c r="AG27" i="11"/>
  <c r="AG28" i="11" s="1"/>
  <c r="AH27" i="11"/>
  <c r="AH28" i="11" s="1"/>
  <c r="AI27" i="11"/>
  <c r="AI28" i="11" s="1"/>
  <c r="AJ27" i="11"/>
  <c r="AJ28" i="11" s="1"/>
  <c r="AK27" i="11"/>
  <c r="AK28" i="11" s="1"/>
  <c r="AL27" i="11"/>
  <c r="AL28" i="11" s="1"/>
  <c r="AM27" i="11"/>
  <c r="AM28" i="11" s="1"/>
  <c r="AN27" i="11"/>
  <c r="AN28" i="11" s="1"/>
  <c r="AO27" i="11"/>
  <c r="AO28" i="11" s="1"/>
  <c r="AP27" i="11"/>
  <c r="AP28" i="11" s="1"/>
  <c r="AQ27" i="11"/>
  <c r="AQ28" i="11" s="1"/>
  <c r="AR27" i="11"/>
  <c r="AR28" i="11" s="1"/>
  <c r="AS27" i="11"/>
  <c r="AS28" i="11" s="1"/>
  <c r="AT27" i="11"/>
  <c r="AT28" i="11" s="1"/>
  <c r="AU27" i="11"/>
  <c r="AU28" i="11" s="1"/>
  <c r="AV27" i="11"/>
  <c r="AV28" i="11" s="1"/>
  <c r="AW27" i="11"/>
  <c r="AW28" i="11" s="1"/>
  <c r="AX27" i="11"/>
  <c r="AX28" i="11" s="1"/>
  <c r="AY27" i="11"/>
  <c r="AY28" i="11" s="1"/>
  <c r="AZ27" i="11"/>
  <c r="AZ28" i="11" s="1"/>
  <c r="BA27" i="11"/>
  <c r="BA28" i="11" s="1"/>
  <c r="BB27" i="11"/>
  <c r="BB28" i="11" s="1"/>
  <c r="BC27" i="11"/>
  <c r="BC28" i="11" s="1"/>
  <c r="BD27" i="11"/>
  <c r="BD28" i="11" s="1"/>
  <c r="BE27" i="11"/>
  <c r="BE28" i="11" s="1"/>
  <c r="BF27" i="11"/>
  <c r="BF28" i="11" s="1"/>
  <c r="BG27" i="11"/>
  <c r="BG28" i="11" s="1"/>
  <c r="BH27" i="11"/>
  <c r="BH28" i="11" s="1"/>
  <c r="BI27" i="11"/>
  <c r="BI28" i="11" s="1"/>
  <c r="BJ27" i="11"/>
  <c r="BJ28" i="11" s="1"/>
  <c r="BK27" i="11"/>
  <c r="BK28" i="11" s="1"/>
  <c r="BL27" i="11"/>
  <c r="BL28" i="11" s="1"/>
  <c r="BM27" i="11"/>
  <c r="BM28" i="11" s="1"/>
  <c r="BN27" i="11"/>
  <c r="BN28" i="11" s="1"/>
  <c r="BO27" i="11"/>
  <c r="BO28" i="11" s="1"/>
  <c r="BP27" i="11"/>
  <c r="BP28" i="11" s="1"/>
  <c r="BQ27" i="11"/>
  <c r="BQ28" i="11" s="1"/>
  <c r="BR27" i="11"/>
  <c r="BR28" i="11" s="1"/>
  <c r="BS27" i="11"/>
  <c r="BS28" i="11" s="1"/>
  <c r="BT27" i="11"/>
  <c r="BT28" i="11" s="1"/>
  <c r="BU27" i="11"/>
  <c r="BU28" i="11" s="1"/>
  <c r="BV27" i="11"/>
  <c r="BV28" i="11" s="1"/>
  <c r="BW27" i="11"/>
  <c r="BW28" i="11" s="1"/>
  <c r="BX27" i="11"/>
  <c r="BX28" i="11" s="1"/>
  <c r="BY27" i="11"/>
  <c r="BY28" i="11" s="1"/>
  <c r="BZ27" i="11"/>
  <c r="BZ28" i="11" s="1"/>
  <c r="CA27" i="11"/>
  <c r="CA28" i="11" s="1"/>
  <c r="CB27" i="11"/>
  <c r="CB28" i="11" s="1"/>
  <c r="CC27" i="11"/>
  <c r="CC28" i="11" s="1"/>
  <c r="CD27" i="11"/>
  <c r="CD28" i="11" s="1"/>
  <c r="CE27" i="11"/>
  <c r="CE28" i="11" s="1"/>
  <c r="CF27" i="11"/>
  <c r="CF28" i="11" s="1"/>
  <c r="CG27" i="11"/>
  <c r="CG28" i="11" s="1"/>
  <c r="CH27" i="11"/>
  <c r="CH28" i="11" s="1"/>
  <c r="CI27" i="11"/>
  <c r="CI28" i="11" s="1"/>
  <c r="CJ27" i="11"/>
  <c r="CJ28" i="11" s="1"/>
  <c r="CK27" i="11"/>
  <c r="E27" i="11"/>
  <c r="E28" i="11" s="1"/>
  <c r="CK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CC65" i="11" l="1"/>
  <c r="CC66" i="11" s="1"/>
  <c r="BU65" i="11"/>
  <c r="BU66" i="11" s="1"/>
  <c r="BM65" i="11"/>
  <c r="BM66" i="11" s="1"/>
  <c r="BE65" i="11"/>
  <c r="BE66" i="11" s="1"/>
  <c r="AW65" i="11"/>
  <c r="AW66" i="11" s="1"/>
  <c r="AO65" i="11"/>
  <c r="AO66" i="11" s="1"/>
  <c r="AG65" i="11"/>
  <c r="AG66" i="11" s="1"/>
  <c r="Y65" i="11"/>
  <c r="Y66" i="11" s="1"/>
  <c r="Q65" i="11"/>
  <c r="Q66" i="11" s="1"/>
  <c r="BX43" i="11"/>
  <c r="BP43" i="11"/>
  <c r="AZ43" i="11"/>
  <c r="T43" i="11"/>
  <c r="CE43" i="11"/>
  <c r="BW43" i="11"/>
  <c r="BO43" i="11"/>
  <c r="BG43" i="11"/>
  <c r="AY43" i="11"/>
  <c r="AQ43" i="11"/>
  <c r="AI43" i="11"/>
  <c r="AA43" i="11"/>
  <c r="S43" i="11"/>
  <c r="K43" i="11"/>
  <c r="AJ43" i="11"/>
  <c r="AB43" i="11"/>
  <c r="CF43" i="11"/>
  <c r="BH43" i="11"/>
  <c r="AR43" i="11"/>
  <c r="L43" i="11"/>
  <c r="J65" i="11"/>
  <c r="J66" i="11" s="1"/>
  <c r="I65" i="11"/>
  <c r="I66" i="11" s="1"/>
  <c r="AH43" i="11"/>
  <c r="Z43" i="11"/>
  <c r="R43" i="11"/>
  <c r="J43" i="11"/>
  <c r="BK65" i="11"/>
  <c r="BK66" i="11" s="1"/>
  <c r="CC43" i="11"/>
  <c r="BU43" i="11"/>
  <c r="BM43" i="11"/>
  <c r="BE43" i="11"/>
  <c r="AW43" i="11"/>
  <c r="AO43" i="11"/>
  <c r="AG43" i="11"/>
  <c r="Y43" i="11"/>
  <c r="Q43" i="11"/>
  <c r="I43" i="11"/>
  <c r="CJ43" i="11"/>
  <c r="CB43" i="11"/>
  <c r="BT43" i="11"/>
  <c r="BL43" i="11"/>
  <c r="BD43" i="11"/>
  <c r="AV43" i="11"/>
  <c r="AN43" i="11"/>
  <c r="AF43" i="11"/>
  <c r="X43" i="11"/>
  <c r="P43" i="11"/>
  <c r="H43" i="11"/>
  <c r="CI43" i="11"/>
  <c r="CA43" i="11"/>
  <c r="BS43" i="11"/>
  <c r="BK43" i="11"/>
  <c r="BC43" i="11"/>
  <c r="AU43" i="11"/>
  <c r="AM43" i="11"/>
  <c r="AE43" i="11"/>
  <c r="W43" i="11"/>
  <c r="O43" i="11"/>
  <c r="G43" i="11"/>
  <c r="CH43" i="11"/>
  <c r="BZ43" i="11"/>
  <c r="BR43" i="11"/>
  <c r="BJ43" i="11"/>
  <c r="BB43" i="11"/>
  <c r="AT43" i="11"/>
  <c r="AL43" i="11"/>
  <c r="AD43" i="11"/>
  <c r="V43" i="11"/>
  <c r="N43" i="11"/>
  <c r="F43" i="11"/>
  <c r="CE69" i="11"/>
  <c r="CE70" i="11" s="1"/>
  <c r="BW69" i="11"/>
  <c r="BW70" i="11" s="1"/>
  <c r="CD69" i="11"/>
  <c r="CD70" i="11" s="1"/>
  <c r="CD74" i="11" s="1"/>
  <c r="BV69" i="11"/>
  <c r="BV70" i="11" s="1"/>
  <c r="BV74" i="11" s="1"/>
  <c r="BN69" i="11"/>
  <c r="BN70" i="11" s="1"/>
  <c r="BN74" i="11" s="1"/>
  <c r="BF69" i="11"/>
  <c r="BF70" i="11" s="1"/>
  <c r="BF74" i="11" s="1"/>
  <c r="AX69" i="11"/>
  <c r="AX70" i="11" s="1"/>
  <c r="AX74" i="11" s="1"/>
  <c r="E69" i="11"/>
  <c r="E70" i="11" s="1"/>
  <c r="E74" i="11" s="1"/>
  <c r="CC69" i="11"/>
  <c r="CC70" i="11" s="1"/>
  <c r="CC74" i="11" s="1"/>
  <c r="BU69" i="11"/>
  <c r="BU70" i="11" s="1"/>
  <c r="BU74" i="11" s="1"/>
  <c r="BM69" i="11"/>
  <c r="BM70" i="11" s="1"/>
  <c r="BM74" i="11" s="1"/>
  <c r="BE69" i="11"/>
  <c r="BE70" i="11" s="1"/>
  <c r="BE74" i="11" s="1"/>
  <c r="AW69" i="11"/>
  <c r="AW70" i="11" s="1"/>
  <c r="AW74" i="11" s="1"/>
  <c r="AO69" i="11"/>
  <c r="AO70" i="11" s="1"/>
  <c r="AG69" i="11"/>
  <c r="AG70" i="11" s="1"/>
  <c r="AG74" i="11" s="1"/>
  <c r="Y69" i="11"/>
  <c r="Y70" i="11" s="1"/>
  <c r="Q69" i="11"/>
  <c r="Q70" i="11" s="1"/>
  <c r="Q74" i="11" s="1"/>
  <c r="I69" i="11"/>
  <c r="I70" i="11" s="1"/>
  <c r="CJ69" i="11"/>
  <c r="CJ70" i="11" s="1"/>
  <c r="CJ74" i="11" s="1"/>
  <c r="CI69" i="11"/>
  <c r="CI70" i="11" s="1"/>
  <c r="CI74" i="11" s="1"/>
  <c r="CH69" i="11"/>
  <c r="CH70" i="11" s="1"/>
  <c r="CH74" i="11" s="1"/>
  <c r="CG69" i="11"/>
  <c r="CG70" i="11" s="1"/>
  <c r="CF69" i="11"/>
  <c r="CF70" i="11" s="1"/>
  <c r="BX69" i="11"/>
  <c r="BX70" i="11" s="1"/>
  <c r="BP69" i="11"/>
  <c r="BP70" i="11" s="1"/>
  <c r="BH69" i="11"/>
  <c r="BH70" i="11" s="1"/>
  <c r="AZ69" i="11"/>
  <c r="AZ70" i="11" s="1"/>
  <c r="AR69" i="11"/>
  <c r="AR70" i="11" s="1"/>
  <c r="AJ69" i="11"/>
  <c r="AJ70" i="11" s="1"/>
  <c r="AB69" i="11"/>
  <c r="AB70" i="11" s="1"/>
  <c r="T69" i="11"/>
  <c r="T70" i="11" s="1"/>
  <c r="L69" i="11"/>
  <c r="L70" i="11" s="1"/>
  <c r="BZ65" i="11"/>
  <c r="BZ66" i="11" s="1"/>
  <c r="BR65" i="11"/>
  <c r="BR66" i="11" s="1"/>
  <c r="CE65" i="11"/>
  <c r="CE66" i="11" s="1"/>
  <c r="CE74" i="11" s="1"/>
  <c r="BW65" i="11"/>
  <c r="BW66" i="11" s="1"/>
  <c r="BO65" i="11"/>
  <c r="BO66" i="11" s="1"/>
  <c r="BG65" i="11"/>
  <c r="BG66" i="11" s="1"/>
  <c r="AY65" i="11"/>
  <c r="AY66" i="11" s="1"/>
  <c r="AQ65" i="11"/>
  <c r="AQ66" i="11" s="1"/>
  <c r="AI65" i="11"/>
  <c r="AI66" i="11" s="1"/>
  <c r="AI74" i="11" s="1"/>
  <c r="AA65" i="11"/>
  <c r="AA66" i="11" s="1"/>
  <c r="S65" i="11"/>
  <c r="S66" i="11" s="1"/>
  <c r="K65" i="11"/>
  <c r="K66" i="11" s="1"/>
  <c r="CG43" i="11"/>
  <c r="BY43" i="11"/>
  <c r="BQ43" i="11"/>
  <c r="BI43" i="11"/>
  <c r="BA43" i="11"/>
  <c r="AS43" i="11"/>
  <c r="AK43" i="11"/>
  <c r="AC43" i="11"/>
  <c r="U43" i="11"/>
  <c r="M43" i="11"/>
  <c r="CA65" i="11"/>
  <c r="CA66" i="11" s="1"/>
  <c r="CG65" i="11"/>
  <c r="CG66" i="11" s="1"/>
  <c r="BY65" i="11"/>
  <c r="BY66" i="11" s="1"/>
  <c r="BQ65" i="11"/>
  <c r="BQ66" i="11" s="1"/>
  <c r="CF65" i="11"/>
  <c r="CF66" i="11" s="1"/>
  <c r="BX65" i="11"/>
  <c r="BX66" i="11" s="1"/>
  <c r="BP65" i="11"/>
  <c r="BP66" i="11" s="1"/>
  <c r="BO69" i="11"/>
  <c r="BO70" i="11" s="1"/>
  <c r="BG69" i="11"/>
  <c r="BG70" i="11" s="1"/>
  <c r="AY69" i="11"/>
  <c r="AY70" i="11" s="1"/>
  <c r="AQ69" i="11"/>
  <c r="AQ70" i="11" s="1"/>
  <c r="AI69" i="11"/>
  <c r="AI70" i="11" s="1"/>
  <c r="AA69" i="11"/>
  <c r="AA70" i="11" s="1"/>
  <c r="S69" i="11"/>
  <c r="S70" i="11" s="1"/>
  <c r="K69" i="11"/>
  <c r="K70" i="11" s="1"/>
  <c r="CJ76" i="11"/>
  <c r="CJ72" i="11"/>
  <c r="CJ73" i="11" s="1"/>
  <c r="CB76" i="11"/>
  <c r="CB72" i="11"/>
  <c r="CB73" i="11" s="1"/>
  <c r="BT76" i="11"/>
  <c r="BT72" i="11"/>
  <c r="BT73" i="11" s="1"/>
  <c r="BL76" i="11"/>
  <c r="BL72" i="11"/>
  <c r="BL73" i="11" s="1"/>
  <c r="BD76" i="11"/>
  <c r="BD72" i="11"/>
  <c r="BD73" i="11" s="1"/>
  <c r="AV76" i="11"/>
  <c r="AV72" i="11"/>
  <c r="AV73" i="11" s="1"/>
  <c r="AN76" i="11"/>
  <c r="AN72" i="11"/>
  <c r="AN73" i="11" s="1"/>
  <c r="AF76" i="11"/>
  <c r="AF72" i="11"/>
  <c r="AF73" i="11" s="1"/>
  <c r="X76" i="11"/>
  <c r="X72" i="11"/>
  <c r="X73" i="11" s="1"/>
  <c r="P76" i="11"/>
  <c r="P72" i="11"/>
  <c r="P73" i="11" s="1"/>
  <c r="H76" i="11"/>
  <c r="H72" i="11"/>
  <c r="H73" i="11" s="1"/>
  <c r="AP69" i="11"/>
  <c r="AP70" i="11" s="1"/>
  <c r="AP74" i="11" s="1"/>
  <c r="AH69" i="11"/>
  <c r="AH70" i="11" s="1"/>
  <c r="AH74" i="11" s="1"/>
  <c r="Z69" i="11"/>
  <c r="Z70" i="11" s="1"/>
  <c r="Z74" i="11" s="1"/>
  <c r="R69" i="11"/>
  <c r="R70" i="11" s="1"/>
  <c r="R74" i="11" s="1"/>
  <c r="J69" i="11"/>
  <c r="J70" i="11" s="1"/>
  <c r="J74" i="11" s="1"/>
  <c r="CI76" i="11"/>
  <c r="CI72" i="11"/>
  <c r="CI73" i="11" s="1"/>
  <c r="CA76" i="11"/>
  <c r="CA72" i="11"/>
  <c r="CA73" i="11" s="1"/>
  <c r="BS76" i="11"/>
  <c r="BS72" i="11"/>
  <c r="BS73" i="11" s="1"/>
  <c r="BK76" i="11"/>
  <c r="BK72" i="11"/>
  <c r="BK73" i="11" s="1"/>
  <c r="BC76" i="11"/>
  <c r="BC72" i="11"/>
  <c r="BC73" i="11" s="1"/>
  <c r="AU76" i="11"/>
  <c r="AU72" i="11"/>
  <c r="AU73" i="11" s="1"/>
  <c r="AM76" i="11"/>
  <c r="AM72" i="11"/>
  <c r="AM73" i="11" s="1"/>
  <c r="AE76" i="11"/>
  <c r="AE72" i="11"/>
  <c r="AE73" i="11" s="1"/>
  <c r="W76" i="11"/>
  <c r="W72" i="11"/>
  <c r="W73" i="11" s="1"/>
  <c r="O76" i="11"/>
  <c r="O72" i="11"/>
  <c r="O73" i="11" s="1"/>
  <c r="G76" i="11"/>
  <c r="G72" i="11"/>
  <c r="G73" i="11" s="1"/>
  <c r="CH76" i="11"/>
  <c r="CH72" i="11"/>
  <c r="CH73" i="11" s="1"/>
  <c r="BZ76" i="11"/>
  <c r="BZ72" i="11"/>
  <c r="BZ73" i="11" s="1"/>
  <c r="BR76" i="11"/>
  <c r="BR72" i="11"/>
  <c r="BR73" i="11" s="1"/>
  <c r="BJ76" i="11"/>
  <c r="BJ72" i="11"/>
  <c r="BJ73" i="11" s="1"/>
  <c r="BB76" i="11"/>
  <c r="BB72" i="11"/>
  <c r="BB73" i="11" s="1"/>
  <c r="AT76" i="11"/>
  <c r="AT72" i="11"/>
  <c r="AT73" i="11" s="1"/>
  <c r="AL76" i="11"/>
  <c r="AL72" i="11"/>
  <c r="AL73" i="11" s="1"/>
  <c r="AD76" i="11"/>
  <c r="AD72" i="11"/>
  <c r="AD73" i="11" s="1"/>
  <c r="V76" i="11"/>
  <c r="V72" i="11"/>
  <c r="V73" i="11" s="1"/>
  <c r="N76" i="11"/>
  <c r="N72" i="11"/>
  <c r="N73" i="11" s="1"/>
  <c r="F76" i="11"/>
  <c r="F72" i="11"/>
  <c r="F73" i="11" s="1"/>
  <c r="BC65" i="11"/>
  <c r="BC66" i="11" s="1"/>
  <c r="AU65" i="11"/>
  <c r="AU66" i="11" s="1"/>
  <c r="AM65" i="11"/>
  <c r="AM66" i="11" s="1"/>
  <c r="AE65" i="11"/>
  <c r="AE66" i="11" s="1"/>
  <c r="W65" i="11"/>
  <c r="W66" i="11" s="1"/>
  <c r="O65" i="11"/>
  <c r="O66" i="11" s="1"/>
  <c r="G65" i="11"/>
  <c r="G66" i="11" s="1"/>
  <c r="CB69" i="11"/>
  <c r="CB70" i="11" s="1"/>
  <c r="CB74" i="11" s="1"/>
  <c r="BT69" i="11"/>
  <c r="BT70" i="11" s="1"/>
  <c r="BT74" i="11" s="1"/>
  <c r="BL69" i="11"/>
  <c r="BL70" i="11" s="1"/>
  <c r="BL74" i="11" s="1"/>
  <c r="BL75" i="11" s="1"/>
  <c r="BD69" i="11"/>
  <c r="BD70" i="11" s="1"/>
  <c r="BD74" i="11" s="1"/>
  <c r="BD75" i="11" s="1"/>
  <c r="AV69" i="11"/>
  <c r="AV70" i="11" s="1"/>
  <c r="AV74" i="11" s="1"/>
  <c r="AN69" i="11"/>
  <c r="AN70" i="11" s="1"/>
  <c r="AN74" i="11" s="1"/>
  <c r="AN75" i="11" s="1"/>
  <c r="AF69" i="11"/>
  <c r="AF70" i="11" s="1"/>
  <c r="AF74" i="11" s="1"/>
  <c r="AF75" i="11" s="1"/>
  <c r="X69" i="11"/>
  <c r="X70" i="11" s="1"/>
  <c r="X74" i="11" s="1"/>
  <c r="P69" i="11"/>
  <c r="P70" i="11" s="1"/>
  <c r="P74" i="11" s="1"/>
  <c r="H69" i="11"/>
  <c r="H70" i="11" s="1"/>
  <c r="H74" i="11" s="1"/>
  <c r="CG76" i="11"/>
  <c r="CG72" i="11"/>
  <c r="CG73" i="11" s="1"/>
  <c r="BY76" i="11"/>
  <c r="BY72" i="11"/>
  <c r="BY73" i="11" s="1"/>
  <c r="BQ76" i="11"/>
  <c r="BQ72" i="11"/>
  <c r="BQ73" i="11" s="1"/>
  <c r="BI76" i="11"/>
  <c r="BI72" i="11"/>
  <c r="BI73" i="11" s="1"/>
  <c r="BA76" i="11"/>
  <c r="BA72" i="11"/>
  <c r="BA73" i="11" s="1"/>
  <c r="AS76" i="11"/>
  <c r="AS72" i="11"/>
  <c r="AS73" i="11" s="1"/>
  <c r="AK76" i="11"/>
  <c r="AK72" i="11"/>
  <c r="AK73" i="11" s="1"/>
  <c r="AC76" i="11"/>
  <c r="AC72" i="11"/>
  <c r="AC73" i="11" s="1"/>
  <c r="U76" i="11"/>
  <c r="U72" i="11"/>
  <c r="U73" i="11" s="1"/>
  <c r="M76" i="11"/>
  <c r="M72" i="11"/>
  <c r="M73" i="11" s="1"/>
  <c r="BJ65" i="11"/>
  <c r="BJ66" i="11" s="1"/>
  <c r="BB65" i="11"/>
  <c r="BB66" i="11" s="1"/>
  <c r="AT65" i="11"/>
  <c r="AT66" i="11" s="1"/>
  <c r="AL65" i="11"/>
  <c r="AL66" i="11" s="1"/>
  <c r="AD65" i="11"/>
  <c r="AD66" i="11" s="1"/>
  <c r="V65" i="11"/>
  <c r="V66" i="11" s="1"/>
  <c r="N65" i="11"/>
  <c r="N66" i="11" s="1"/>
  <c r="F65" i="11"/>
  <c r="F66" i="11" s="1"/>
  <c r="CA69" i="11"/>
  <c r="CA70" i="11" s="1"/>
  <c r="BS69" i="11"/>
  <c r="BS70" i="11" s="1"/>
  <c r="BS74" i="11" s="1"/>
  <c r="BS75" i="11" s="1"/>
  <c r="BK69" i="11"/>
  <c r="BK70" i="11" s="1"/>
  <c r="BK74" i="11" s="1"/>
  <c r="BC69" i="11"/>
  <c r="BC70" i="11" s="1"/>
  <c r="AU69" i="11"/>
  <c r="AU70" i="11" s="1"/>
  <c r="AM69" i="11"/>
  <c r="AM70" i="11" s="1"/>
  <c r="AE69" i="11"/>
  <c r="AE70" i="11" s="1"/>
  <c r="W69" i="11"/>
  <c r="W70" i="11" s="1"/>
  <c r="O69" i="11"/>
  <c r="O70" i="11" s="1"/>
  <c r="G69" i="11"/>
  <c r="G70" i="11" s="1"/>
  <c r="CF72" i="11"/>
  <c r="CF73" i="11" s="1"/>
  <c r="CF76" i="11"/>
  <c r="BX72" i="11"/>
  <c r="BX73" i="11" s="1"/>
  <c r="BX76" i="11"/>
  <c r="BP72" i="11"/>
  <c r="BP73" i="11" s="1"/>
  <c r="BP76" i="11"/>
  <c r="BH72" i="11"/>
  <c r="BH73" i="11" s="1"/>
  <c r="BH76" i="11"/>
  <c r="AZ72" i="11"/>
  <c r="AZ73" i="11" s="1"/>
  <c r="AZ76" i="11"/>
  <c r="AR72" i="11"/>
  <c r="AR73" i="11" s="1"/>
  <c r="AR76" i="11"/>
  <c r="AJ72" i="11"/>
  <c r="AJ73" i="11" s="1"/>
  <c r="AJ76" i="11"/>
  <c r="AB72" i="11"/>
  <c r="AB73" i="11" s="1"/>
  <c r="AB76" i="11"/>
  <c r="T72" i="11"/>
  <c r="T73" i="11" s="1"/>
  <c r="T76" i="11"/>
  <c r="L72" i="11"/>
  <c r="L73" i="11" s="1"/>
  <c r="L76" i="11"/>
  <c r="BI65" i="11"/>
  <c r="BI66" i="11" s="1"/>
  <c r="BA65" i="11"/>
  <c r="BA66" i="11" s="1"/>
  <c r="AS65" i="11"/>
  <c r="AS66" i="11" s="1"/>
  <c r="AK65" i="11"/>
  <c r="AK66" i="11" s="1"/>
  <c r="AC65" i="11"/>
  <c r="AC66" i="11" s="1"/>
  <c r="U65" i="11"/>
  <c r="U66" i="11" s="1"/>
  <c r="M65" i="11"/>
  <c r="M66" i="11" s="1"/>
  <c r="BZ69" i="11"/>
  <c r="BZ70" i="11" s="1"/>
  <c r="BR69" i="11"/>
  <c r="BR70" i="11" s="1"/>
  <c r="BR74" i="11" s="1"/>
  <c r="BR75" i="11" s="1"/>
  <c r="BJ69" i="11"/>
  <c r="BJ70" i="11" s="1"/>
  <c r="BB69" i="11"/>
  <c r="BB70" i="11" s="1"/>
  <c r="AT69" i="11"/>
  <c r="AT70" i="11" s="1"/>
  <c r="AL69" i="11"/>
  <c r="AL70" i="11" s="1"/>
  <c r="AD69" i="11"/>
  <c r="AD70" i="11" s="1"/>
  <c r="V69" i="11"/>
  <c r="V70" i="11" s="1"/>
  <c r="N69" i="11"/>
  <c r="N70" i="11" s="1"/>
  <c r="F69" i="11"/>
  <c r="F70" i="11" s="1"/>
  <c r="CE72" i="11"/>
  <c r="CE73" i="11" s="1"/>
  <c r="CE75" i="11" s="1"/>
  <c r="CE76" i="11"/>
  <c r="BW72" i="11"/>
  <c r="BW73" i="11" s="1"/>
  <c r="BW76" i="11"/>
  <c r="BO72" i="11"/>
  <c r="BO73" i="11" s="1"/>
  <c r="BO76" i="11"/>
  <c r="BG72" i="11"/>
  <c r="BG73" i="11" s="1"/>
  <c r="BG76" i="11"/>
  <c r="AY72" i="11"/>
  <c r="AY73" i="11" s="1"/>
  <c r="AY76" i="11"/>
  <c r="AQ72" i="11"/>
  <c r="AQ73" i="11" s="1"/>
  <c r="AQ76" i="11"/>
  <c r="AI72" i="11"/>
  <c r="AI73" i="11" s="1"/>
  <c r="AI76" i="11"/>
  <c r="AA72" i="11"/>
  <c r="AA73" i="11" s="1"/>
  <c r="AA76" i="11"/>
  <c r="S72" i="11"/>
  <c r="S73" i="11" s="1"/>
  <c r="S76" i="11"/>
  <c r="K72" i="11"/>
  <c r="K73" i="11" s="1"/>
  <c r="K76" i="11"/>
  <c r="BH65" i="11"/>
  <c r="BH66" i="11" s="1"/>
  <c r="BH74" i="11" s="1"/>
  <c r="AZ65" i="11"/>
  <c r="AZ66" i="11" s="1"/>
  <c r="AZ74" i="11" s="1"/>
  <c r="AR65" i="11"/>
  <c r="AR66" i="11" s="1"/>
  <c r="AR74" i="11" s="1"/>
  <c r="AR75" i="11" s="1"/>
  <c r="AJ65" i="11"/>
  <c r="AJ66" i="11" s="1"/>
  <c r="AJ74" i="11" s="1"/>
  <c r="AJ75" i="11" s="1"/>
  <c r="AB65" i="11"/>
  <c r="AB66" i="11" s="1"/>
  <c r="AB74" i="11" s="1"/>
  <c r="AB75" i="11" s="1"/>
  <c r="T65" i="11"/>
  <c r="T66" i="11" s="1"/>
  <c r="T74" i="11" s="1"/>
  <c r="L65" i="11"/>
  <c r="L66" i="11" s="1"/>
  <c r="L74" i="11" s="1"/>
  <c r="BY69" i="11"/>
  <c r="BY70" i="11" s="1"/>
  <c r="BQ69" i="11"/>
  <c r="BQ70" i="11" s="1"/>
  <c r="BI69" i="11"/>
  <c r="BI70" i="11" s="1"/>
  <c r="BA69" i="11"/>
  <c r="BA70" i="11" s="1"/>
  <c r="AS69" i="11"/>
  <c r="AS70" i="11" s="1"/>
  <c r="AK69" i="11"/>
  <c r="AK70" i="11" s="1"/>
  <c r="AC69" i="11"/>
  <c r="AC70" i="11" s="1"/>
  <c r="U69" i="11"/>
  <c r="U70" i="11" s="1"/>
  <c r="M69" i="11"/>
  <c r="M70" i="11" s="1"/>
  <c r="E76" i="11"/>
  <c r="E72" i="11"/>
  <c r="E73" i="11" s="1"/>
  <c r="CD72" i="11"/>
  <c r="CD73" i="11" s="1"/>
  <c r="CD76" i="11"/>
  <c r="BV72" i="11"/>
  <c r="BV73" i="11" s="1"/>
  <c r="BV76" i="11"/>
  <c r="BN72" i="11"/>
  <c r="BN73" i="11" s="1"/>
  <c r="BN76" i="11"/>
  <c r="BF72" i="11"/>
  <c r="BF73" i="11" s="1"/>
  <c r="BF76" i="11"/>
  <c r="AX72" i="11"/>
  <c r="AX73" i="11" s="1"/>
  <c r="AX76" i="11"/>
  <c r="AP72" i="11"/>
  <c r="AP73" i="11" s="1"/>
  <c r="AP76" i="11"/>
  <c r="AH72" i="11"/>
  <c r="AH73" i="11" s="1"/>
  <c r="AH76" i="11"/>
  <c r="Z72" i="11"/>
  <c r="Z73" i="11" s="1"/>
  <c r="Z76" i="11"/>
  <c r="R72" i="11"/>
  <c r="R73" i="11" s="1"/>
  <c r="R76" i="11"/>
  <c r="J72" i="11"/>
  <c r="J73" i="11" s="1"/>
  <c r="J76" i="11"/>
  <c r="BG74" i="11"/>
  <c r="AQ74" i="11"/>
  <c r="AQ75" i="11" s="1"/>
  <c r="AA74" i="11"/>
  <c r="S74" i="11"/>
  <c r="K74" i="11"/>
  <c r="K75" i="11" s="1"/>
  <c r="CC76" i="11"/>
  <c r="CC72" i="11"/>
  <c r="CC73" i="11" s="1"/>
  <c r="BU76" i="11"/>
  <c r="BU72" i="11"/>
  <c r="BU73" i="11" s="1"/>
  <c r="BM76" i="11"/>
  <c r="BM72" i="11"/>
  <c r="BM73" i="11" s="1"/>
  <c r="BE76" i="11"/>
  <c r="BE72" i="11"/>
  <c r="BE73" i="11" s="1"/>
  <c r="AW76" i="11"/>
  <c r="AW72" i="11"/>
  <c r="AW73" i="11" s="1"/>
  <c r="AO76" i="11"/>
  <c r="AO72" i="11"/>
  <c r="AO73" i="11" s="1"/>
  <c r="AG76" i="11"/>
  <c r="AG72" i="11"/>
  <c r="AG73" i="11" s="1"/>
  <c r="Y76" i="11"/>
  <c r="Y72" i="11"/>
  <c r="Y73" i="11" s="1"/>
  <c r="Q76" i="11"/>
  <c r="Q72" i="11"/>
  <c r="Q73" i="11" s="1"/>
  <c r="I76" i="11"/>
  <c r="I72" i="11"/>
  <c r="I73" i="11" s="1"/>
  <c r="CK5" i="11"/>
  <c r="CK2" i="11"/>
  <c r="CK42" i="10"/>
  <c r="CK41" i="10"/>
  <c r="CK31" i="10"/>
  <c r="CK34" i="10"/>
  <c r="CK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CK28" i="10"/>
  <c r="CK29" i="10" s="1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J6" i="6"/>
  <c r="J7" i="10" s="1"/>
  <c r="K6" i="6"/>
  <c r="K7" i="10" s="1"/>
  <c r="L6" i="6"/>
  <c r="L7" i="10" s="1"/>
  <c r="L9" i="10" s="1"/>
  <c r="M6" i="6"/>
  <c r="M7" i="10" s="1"/>
  <c r="N6" i="6"/>
  <c r="N7" i="10" s="1"/>
  <c r="O6" i="6"/>
  <c r="O7" i="10" s="1"/>
  <c r="P6" i="6"/>
  <c r="P7" i="10" s="1"/>
  <c r="Q6" i="6"/>
  <c r="Q7" i="10" s="1"/>
  <c r="R6" i="6"/>
  <c r="R7" i="10" s="1"/>
  <c r="S6" i="6"/>
  <c r="S7" i="10" s="1"/>
  <c r="T6" i="6"/>
  <c r="T7" i="10" s="1"/>
  <c r="T9" i="10" s="1"/>
  <c r="U6" i="6"/>
  <c r="U7" i="10" s="1"/>
  <c r="V6" i="6"/>
  <c r="V7" i="10" s="1"/>
  <c r="W6" i="6"/>
  <c r="W7" i="10" s="1"/>
  <c r="X6" i="6"/>
  <c r="X7" i="10" s="1"/>
  <c r="Y6" i="6"/>
  <c r="Y7" i="10" s="1"/>
  <c r="Z6" i="6"/>
  <c r="Z7" i="10" s="1"/>
  <c r="AA6" i="6"/>
  <c r="AA7" i="10" s="1"/>
  <c r="AB6" i="6"/>
  <c r="AB7" i="10" s="1"/>
  <c r="AB9" i="10" s="1"/>
  <c r="AC6" i="6"/>
  <c r="AC7" i="10" s="1"/>
  <c r="AD6" i="6"/>
  <c r="AD7" i="10" s="1"/>
  <c r="AE6" i="6"/>
  <c r="AE7" i="10" s="1"/>
  <c r="AF6" i="6"/>
  <c r="AF7" i="10" s="1"/>
  <c r="AG6" i="6"/>
  <c r="AG7" i="10" s="1"/>
  <c r="AH6" i="6"/>
  <c r="AH7" i="10" s="1"/>
  <c r="AI6" i="6"/>
  <c r="AI7" i="10" s="1"/>
  <c r="AJ6" i="6"/>
  <c r="AJ7" i="10" s="1"/>
  <c r="AJ9" i="10" s="1"/>
  <c r="AK6" i="6"/>
  <c r="AK7" i="10" s="1"/>
  <c r="AL6" i="6"/>
  <c r="AL7" i="10" s="1"/>
  <c r="AM6" i="6"/>
  <c r="AM7" i="10" s="1"/>
  <c r="AN6" i="6"/>
  <c r="AN7" i="10" s="1"/>
  <c r="AO6" i="6"/>
  <c r="AO7" i="10" s="1"/>
  <c r="AP6" i="6"/>
  <c r="AP7" i="10" s="1"/>
  <c r="AQ6" i="6"/>
  <c r="AQ7" i="10" s="1"/>
  <c r="AR6" i="6"/>
  <c r="AR7" i="10" s="1"/>
  <c r="AR9" i="10" s="1"/>
  <c r="AS6" i="6"/>
  <c r="AS7" i="10" s="1"/>
  <c r="AT6" i="6"/>
  <c r="AT7" i="10" s="1"/>
  <c r="AU6" i="6"/>
  <c r="AU7" i="10" s="1"/>
  <c r="AV6" i="6"/>
  <c r="AV7" i="10" s="1"/>
  <c r="AW6" i="6"/>
  <c r="AW7" i="10" s="1"/>
  <c r="AX6" i="6"/>
  <c r="AX7" i="10" s="1"/>
  <c r="AY6" i="6"/>
  <c r="AY7" i="10" s="1"/>
  <c r="AZ6" i="6"/>
  <c r="AZ7" i="10" s="1"/>
  <c r="AZ9" i="10" s="1"/>
  <c r="BA6" i="6"/>
  <c r="BA7" i="10" s="1"/>
  <c r="BB6" i="6"/>
  <c r="BB7" i="10" s="1"/>
  <c r="BC6" i="6"/>
  <c r="BC7" i="10" s="1"/>
  <c r="BD6" i="6"/>
  <c r="BD7" i="10" s="1"/>
  <c r="BE6" i="6"/>
  <c r="BE7" i="10" s="1"/>
  <c r="BF6" i="6"/>
  <c r="BF7" i="10" s="1"/>
  <c r="BG6" i="6"/>
  <c r="BG7" i="10" s="1"/>
  <c r="BH6" i="6"/>
  <c r="BH7" i="10" s="1"/>
  <c r="BH9" i="10" s="1"/>
  <c r="BI6" i="6"/>
  <c r="BI7" i="10" s="1"/>
  <c r="BJ6" i="6"/>
  <c r="BJ7" i="10" s="1"/>
  <c r="BK6" i="6"/>
  <c r="BK7" i="10" s="1"/>
  <c r="BL6" i="6"/>
  <c r="BL7" i="10" s="1"/>
  <c r="BM6" i="6"/>
  <c r="BM7" i="10" s="1"/>
  <c r="BN6" i="6"/>
  <c r="BN7" i="10" s="1"/>
  <c r="BO6" i="6"/>
  <c r="BO7" i="10" s="1"/>
  <c r="BP6" i="6"/>
  <c r="BP7" i="10" s="1"/>
  <c r="BP9" i="10" s="1"/>
  <c r="BQ6" i="6"/>
  <c r="BQ7" i="10" s="1"/>
  <c r="BR6" i="6"/>
  <c r="BR7" i="10" s="1"/>
  <c r="BS6" i="6"/>
  <c r="BS7" i="10" s="1"/>
  <c r="BT6" i="6"/>
  <c r="BT7" i="10" s="1"/>
  <c r="BU6" i="6"/>
  <c r="BU7" i="10" s="1"/>
  <c r="BV6" i="6"/>
  <c r="BV7" i="10" s="1"/>
  <c r="BW6" i="6"/>
  <c r="BW7" i="10" s="1"/>
  <c r="BX6" i="6"/>
  <c r="BX7" i="10" s="1"/>
  <c r="BX9" i="10" s="1"/>
  <c r="BY6" i="6"/>
  <c r="BY7" i="10" s="1"/>
  <c r="BZ6" i="6"/>
  <c r="BZ7" i="10" s="1"/>
  <c r="CA6" i="6"/>
  <c r="CA7" i="10" s="1"/>
  <c r="CB6" i="6"/>
  <c r="CB7" i="10" s="1"/>
  <c r="CC6" i="6"/>
  <c r="CC7" i="10" s="1"/>
  <c r="CC9" i="10" s="1"/>
  <c r="CD6" i="6"/>
  <c r="CD7" i="10" s="1"/>
  <c r="CE6" i="6"/>
  <c r="CE7" i="10" s="1"/>
  <c r="CF6" i="6"/>
  <c r="CF7" i="10" s="1"/>
  <c r="CF9" i="10" s="1"/>
  <c r="CG6" i="6"/>
  <c r="CG7" i="10" s="1"/>
  <c r="CH6" i="6"/>
  <c r="CH7" i="10" s="1"/>
  <c r="CH9" i="10" s="1"/>
  <c r="CI6" i="6"/>
  <c r="CI7" i="10" s="1"/>
  <c r="CI9" i="10" s="1"/>
  <c r="CJ6" i="6"/>
  <c r="CJ7" i="10" s="1"/>
  <c r="CJ9" i="10" s="1"/>
  <c r="CK6" i="6"/>
  <c r="CK7" i="10" s="1"/>
  <c r="CK9" i="10" s="1"/>
  <c r="CK5" i="10"/>
  <c r="F4" i="10"/>
  <c r="G4" i="10"/>
  <c r="H4" i="10"/>
  <c r="I4" i="10"/>
  <c r="J4" i="10"/>
  <c r="K4" i="10"/>
  <c r="L4" i="10"/>
  <c r="M4" i="10"/>
  <c r="N4" i="10"/>
  <c r="O4" i="10"/>
  <c r="O6" i="10" s="1"/>
  <c r="P4" i="10"/>
  <c r="Q4" i="10"/>
  <c r="R4" i="10"/>
  <c r="S4" i="10"/>
  <c r="T4" i="10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G2" i="10"/>
  <c r="H2" i="10"/>
  <c r="I2" i="10"/>
  <c r="I19" i="10" s="1"/>
  <c r="J2" i="10"/>
  <c r="J21" i="10" s="1"/>
  <c r="K2" i="10"/>
  <c r="K3" i="10" s="1"/>
  <c r="L2" i="10"/>
  <c r="M2" i="10"/>
  <c r="N2" i="10"/>
  <c r="O2" i="10"/>
  <c r="P2" i="10"/>
  <c r="Q2" i="10"/>
  <c r="Q19" i="10" s="1"/>
  <c r="R2" i="10"/>
  <c r="R21" i="10" s="1"/>
  <c r="S2" i="10"/>
  <c r="S3" i="10" s="1"/>
  <c r="T2" i="10"/>
  <c r="U2" i="10"/>
  <c r="V2" i="10"/>
  <c r="W2" i="10"/>
  <c r="X2" i="10"/>
  <c r="Y2" i="10"/>
  <c r="Y19" i="10" s="1"/>
  <c r="Z2" i="10"/>
  <c r="Z21" i="10" s="1"/>
  <c r="AA2" i="10"/>
  <c r="AB2" i="10"/>
  <c r="AC2" i="10"/>
  <c r="AD2" i="10"/>
  <c r="AE2" i="10"/>
  <c r="AF2" i="10"/>
  <c r="AG2" i="10"/>
  <c r="AG19" i="10" s="1"/>
  <c r="AH2" i="10"/>
  <c r="AH21" i="10" s="1"/>
  <c r="AI2" i="10"/>
  <c r="AJ2" i="10"/>
  <c r="AK2" i="10"/>
  <c r="AL2" i="10"/>
  <c r="AM2" i="10"/>
  <c r="AN2" i="10"/>
  <c r="AO2" i="10"/>
  <c r="AO19" i="10" s="1"/>
  <c r="AP2" i="10"/>
  <c r="AP21" i="10" s="1"/>
  <c r="AQ2" i="10"/>
  <c r="AR2" i="10"/>
  <c r="AS2" i="10"/>
  <c r="AT2" i="10"/>
  <c r="AU2" i="10"/>
  <c r="AV2" i="10"/>
  <c r="AW2" i="10"/>
  <c r="AW19" i="10" s="1"/>
  <c r="AX2" i="10"/>
  <c r="AX21" i="10" s="1"/>
  <c r="AY2" i="10"/>
  <c r="AZ2" i="10"/>
  <c r="BA2" i="10"/>
  <c r="BB2" i="10"/>
  <c r="BC2" i="10"/>
  <c r="BD2" i="10"/>
  <c r="BE2" i="10"/>
  <c r="BE19" i="10" s="1"/>
  <c r="BF2" i="10"/>
  <c r="BF21" i="10" s="1"/>
  <c r="BG2" i="10"/>
  <c r="BH2" i="10"/>
  <c r="BI2" i="10"/>
  <c r="BJ2" i="10"/>
  <c r="BK2" i="10"/>
  <c r="BL2" i="10"/>
  <c r="BM2" i="10"/>
  <c r="BM19" i="10" s="1"/>
  <c r="BN2" i="10"/>
  <c r="BN21" i="10" s="1"/>
  <c r="BO2" i="10"/>
  <c r="BP2" i="10"/>
  <c r="BQ2" i="10"/>
  <c r="BR2" i="10"/>
  <c r="BS2" i="10"/>
  <c r="BT2" i="10"/>
  <c r="BT3" i="10" s="1"/>
  <c r="BU2" i="10"/>
  <c r="BV2" i="10"/>
  <c r="BV21" i="10" s="1"/>
  <c r="BW2" i="10"/>
  <c r="BX2" i="10"/>
  <c r="BY2" i="10"/>
  <c r="BZ2" i="10"/>
  <c r="CA2" i="10"/>
  <c r="CB2" i="10"/>
  <c r="CB3" i="10" s="1"/>
  <c r="CC2" i="10"/>
  <c r="CD2" i="10"/>
  <c r="CD21" i="10" s="1"/>
  <c r="CE2" i="10"/>
  <c r="CF2" i="10"/>
  <c r="CG2" i="10"/>
  <c r="CG3" i="10" s="1"/>
  <c r="CH2" i="10"/>
  <c r="CI2" i="10"/>
  <c r="CI3" i="10" s="1"/>
  <c r="CJ2" i="10"/>
  <c r="CJ3" i="10" s="1"/>
  <c r="E2" i="10"/>
  <c r="E21" i="10" s="1"/>
  <c r="CL16" i="9"/>
  <c r="CL12" i="9"/>
  <c r="CH81" i="5"/>
  <c r="CH11" i="9" s="1"/>
  <c r="CI81" i="5"/>
  <c r="CI11" i="9" s="1"/>
  <c r="CJ81" i="5"/>
  <c r="CJ11" i="9" s="1"/>
  <c r="CK81" i="5"/>
  <c r="CK11" i="9" s="1"/>
  <c r="F81" i="5"/>
  <c r="F11" i="9" s="1"/>
  <c r="G81" i="5"/>
  <c r="G11" i="9" s="1"/>
  <c r="H81" i="5"/>
  <c r="H11" i="9" s="1"/>
  <c r="I81" i="5"/>
  <c r="I11" i="9" s="1"/>
  <c r="J81" i="5"/>
  <c r="J11" i="9" s="1"/>
  <c r="K81" i="5"/>
  <c r="K11" i="9" s="1"/>
  <c r="L81" i="5"/>
  <c r="L11" i="9" s="1"/>
  <c r="M81" i="5"/>
  <c r="M11" i="9" s="1"/>
  <c r="N81" i="5"/>
  <c r="N11" i="9" s="1"/>
  <c r="O81" i="5"/>
  <c r="O11" i="9" s="1"/>
  <c r="P81" i="5"/>
  <c r="P11" i="9" s="1"/>
  <c r="Q81" i="5"/>
  <c r="Q11" i="9" s="1"/>
  <c r="R81" i="5"/>
  <c r="R11" i="9" s="1"/>
  <c r="S81" i="5"/>
  <c r="S11" i="9" s="1"/>
  <c r="T81" i="5"/>
  <c r="T11" i="9" s="1"/>
  <c r="U81" i="5"/>
  <c r="U11" i="9" s="1"/>
  <c r="V81" i="5"/>
  <c r="V11" i="9" s="1"/>
  <c r="W81" i="5"/>
  <c r="W11" i="9" s="1"/>
  <c r="X81" i="5"/>
  <c r="X11" i="9" s="1"/>
  <c r="Y81" i="5"/>
  <c r="Y11" i="9" s="1"/>
  <c r="Z81" i="5"/>
  <c r="Z11" i="9" s="1"/>
  <c r="AA81" i="5"/>
  <c r="AA11" i="9" s="1"/>
  <c r="AB81" i="5"/>
  <c r="AB11" i="9" s="1"/>
  <c r="AC81" i="5"/>
  <c r="AC11" i="9" s="1"/>
  <c r="AD81" i="5"/>
  <c r="AD11" i="9" s="1"/>
  <c r="AE81" i="5"/>
  <c r="AE11" i="9" s="1"/>
  <c r="AF81" i="5"/>
  <c r="AF11" i="9" s="1"/>
  <c r="AG81" i="5"/>
  <c r="AG11" i="9" s="1"/>
  <c r="AH81" i="5"/>
  <c r="AH11" i="9" s="1"/>
  <c r="AI81" i="5"/>
  <c r="AI11" i="9" s="1"/>
  <c r="AJ81" i="5"/>
  <c r="AJ11" i="9" s="1"/>
  <c r="AK81" i="5"/>
  <c r="AK11" i="9" s="1"/>
  <c r="AL81" i="5"/>
  <c r="AL11" i="9" s="1"/>
  <c r="AM81" i="5"/>
  <c r="AM11" i="9" s="1"/>
  <c r="AN81" i="5"/>
  <c r="AN11" i="9" s="1"/>
  <c r="AO81" i="5"/>
  <c r="AO11" i="9" s="1"/>
  <c r="AP81" i="5"/>
  <c r="AP11" i="9" s="1"/>
  <c r="AQ81" i="5"/>
  <c r="AQ11" i="9" s="1"/>
  <c r="AR81" i="5"/>
  <c r="AR11" i="9" s="1"/>
  <c r="AS81" i="5"/>
  <c r="AS11" i="9" s="1"/>
  <c r="AT81" i="5"/>
  <c r="AT11" i="9" s="1"/>
  <c r="AU81" i="5"/>
  <c r="AU11" i="9" s="1"/>
  <c r="AV81" i="5"/>
  <c r="AV11" i="9" s="1"/>
  <c r="AW81" i="5"/>
  <c r="AW11" i="9" s="1"/>
  <c r="AX81" i="5"/>
  <c r="AX11" i="9" s="1"/>
  <c r="AY81" i="5"/>
  <c r="AY11" i="9" s="1"/>
  <c r="AZ81" i="5"/>
  <c r="AZ11" i="9" s="1"/>
  <c r="BA81" i="5"/>
  <c r="BA11" i="9" s="1"/>
  <c r="BB81" i="5"/>
  <c r="BB11" i="9" s="1"/>
  <c r="BC81" i="5"/>
  <c r="BC11" i="9" s="1"/>
  <c r="BD81" i="5"/>
  <c r="BD11" i="9" s="1"/>
  <c r="BE81" i="5"/>
  <c r="BE11" i="9" s="1"/>
  <c r="BF81" i="5"/>
  <c r="BF11" i="9" s="1"/>
  <c r="BG81" i="5"/>
  <c r="BG11" i="9" s="1"/>
  <c r="BH81" i="5"/>
  <c r="BH11" i="9" s="1"/>
  <c r="BI81" i="5"/>
  <c r="BI11" i="9" s="1"/>
  <c r="BJ81" i="5"/>
  <c r="BJ11" i="9" s="1"/>
  <c r="BK81" i="5"/>
  <c r="BK11" i="9" s="1"/>
  <c r="BL81" i="5"/>
  <c r="BL11" i="9" s="1"/>
  <c r="BM81" i="5"/>
  <c r="BM11" i="9" s="1"/>
  <c r="BN81" i="5"/>
  <c r="BN11" i="9" s="1"/>
  <c r="BO81" i="5"/>
  <c r="BO11" i="9" s="1"/>
  <c r="BP81" i="5"/>
  <c r="BP11" i="9" s="1"/>
  <c r="BQ81" i="5"/>
  <c r="BQ11" i="9" s="1"/>
  <c r="BR81" i="5"/>
  <c r="BR11" i="9" s="1"/>
  <c r="BS81" i="5"/>
  <c r="BS11" i="9" s="1"/>
  <c r="BT81" i="5"/>
  <c r="BT11" i="9" s="1"/>
  <c r="BU81" i="5"/>
  <c r="BU11" i="9" s="1"/>
  <c r="BV81" i="5"/>
  <c r="BV11" i="9" s="1"/>
  <c r="BW81" i="5"/>
  <c r="BW11" i="9" s="1"/>
  <c r="BX81" i="5"/>
  <c r="BX11" i="9" s="1"/>
  <c r="BY81" i="5"/>
  <c r="BY11" i="9" s="1"/>
  <c r="BZ81" i="5"/>
  <c r="BZ11" i="9" s="1"/>
  <c r="CA81" i="5"/>
  <c r="CA11" i="9" s="1"/>
  <c r="CB81" i="5"/>
  <c r="CB11" i="9" s="1"/>
  <c r="CC81" i="5"/>
  <c r="CC11" i="9" s="1"/>
  <c r="CD81" i="5"/>
  <c r="CD11" i="9" s="1"/>
  <c r="CE81" i="5"/>
  <c r="CE11" i="9" s="1"/>
  <c r="CF81" i="5"/>
  <c r="CF11" i="9" s="1"/>
  <c r="CG81" i="5"/>
  <c r="CG11" i="9" s="1"/>
  <c r="F72" i="5"/>
  <c r="F10" i="9" s="1"/>
  <c r="G72" i="5"/>
  <c r="G10" i="9" s="1"/>
  <c r="H72" i="5"/>
  <c r="H10" i="9" s="1"/>
  <c r="I72" i="5"/>
  <c r="I10" i="9" s="1"/>
  <c r="J72" i="5"/>
  <c r="J89" i="5" s="1"/>
  <c r="J12" i="9" s="1"/>
  <c r="K72" i="5"/>
  <c r="K10" i="9" s="1"/>
  <c r="L72" i="5"/>
  <c r="L10" i="9" s="1"/>
  <c r="M72" i="5"/>
  <c r="M10" i="9" s="1"/>
  <c r="N72" i="5"/>
  <c r="N10" i="9" s="1"/>
  <c r="O72" i="5"/>
  <c r="O10" i="9" s="1"/>
  <c r="P72" i="5"/>
  <c r="P10" i="9" s="1"/>
  <c r="Q72" i="5"/>
  <c r="Q10" i="9" s="1"/>
  <c r="R72" i="5"/>
  <c r="R89" i="5" s="1"/>
  <c r="R12" i="9" s="1"/>
  <c r="S72" i="5"/>
  <c r="S10" i="9" s="1"/>
  <c r="T72" i="5"/>
  <c r="T10" i="9" s="1"/>
  <c r="U72" i="5"/>
  <c r="U10" i="9" s="1"/>
  <c r="V72" i="5"/>
  <c r="V10" i="9" s="1"/>
  <c r="W72" i="5"/>
  <c r="W10" i="9" s="1"/>
  <c r="X72" i="5"/>
  <c r="X10" i="9" s="1"/>
  <c r="Y72" i="5"/>
  <c r="Y10" i="9" s="1"/>
  <c r="Z72" i="5"/>
  <c r="Z89" i="5" s="1"/>
  <c r="Z12" i="9" s="1"/>
  <c r="AA72" i="5"/>
  <c r="AA10" i="9" s="1"/>
  <c r="AB72" i="5"/>
  <c r="AB10" i="9" s="1"/>
  <c r="AC72" i="5"/>
  <c r="AC10" i="9" s="1"/>
  <c r="AD72" i="5"/>
  <c r="AD10" i="9" s="1"/>
  <c r="AE72" i="5"/>
  <c r="AE10" i="9" s="1"/>
  <c r="AF72" i="5"/>
  <c r="AF10" i="9" s="1"/>
  <c r="AG72" i="5"/>
  <c r="AG10" i="9" s="1"/>
  <c r="AH72" i="5"/>
  <c r="AH89" i="5" s="1"/>
  <c r="AH12" i="9" s="1"/>
  <c r="AI72" i="5"/>
  <c r="AI10" i="9" s="1"/>
  <c r="AJ72" i="5"/>
  <c r="AJ10" i="9" s="1"/>
  <c r="AK72" i="5"/>
  <c r="AK10" i="9" s="1"/>
  <c r="AL72" i="5"/>
  <c r="AL10" i="9" s="1"/>
  <c r="AM72" i="5"/>
  <c r="AM10" i="9" s="1"/>
  <c r="AN72" i="5"/>
  <c r="AN10" i="9" s="1"/>
  <c r="AO72" i="5"/>
  <c r="AO10" i="9" s="1"/>
  <c r="AP72" i="5"/>
  <c r="AP89" i="5" s="1"/>
  <c r="AP12" i="9" s="1"/>
  <c r="AQ72" i="5"/>
  <c r="AQ10" i="9" s="1"/>
  <c r="AR72" i="5"/>
  <c r="AR10" i="9" s="1"/>
  <c r="AS72" i="5"/>
  <c r="AS10" i="9" s="1"/>
  <c r="AT72" i="5"/>
  <c r="AT10" i="9" s="1"/>
  <c r="AU72" i="5"/>
  <c r="AU10" i="9" s="1"/>
  <c r="AV72" i="5"/>
  <c r="AV10" i="9" s="1"/>
  <c r="AW72" i="5"/>
  <c r="AW10" i="9" s="1"/>
  <c r="AX72" i="5"/>
  <c r="AX89" i="5" s="1"/>
  <c r="AX12" i="9" s="1"/>
  <c r="AY72" i="5"/>
  <c r="AY10" i="9" s="1"/>
  <c r="AZ72" i="5"/>
  <c r="AZ10" i="9" s="1"/>
  <c r="BA72" i="5"/>
  <c r="BA10" i="9" s="1"/>
  <c r="BB72" i="5"/>
  <c r="BB10" i="9" s="1"/>
  <c r="BC72" i="5"/>
  <c r="BC10" i="9" s="1"/>
  <c r="BD72" i="5"/>
  <c r="BD10" i="9" s="1"/>
  <c r="BE72" i="5"/>
  <c r="BE10" i="9" s="1"/>
  <c r="BF72" i="5"/>
  <c r="BF89" i="5" s="1"/>
  <c r="BF12" i="9" s="1"/>
  <c r="BG72" i="5"/>
  <c r="BG10" i="9" s="1"/>
  <c r="BH72" i="5"/>
  <c r="BH10" i="9" s="1"/>
  <c r="BI72" i="5"/>
  <c r="BI10" i="9" s="1"/>
  <c r="BJ72" i="5"/>
  <c r="BJ10" i="9" s="1"/>
  <c r="BK72" i="5"/>
  <c r="BK10" i="9" s="1"/>
  <c r="BL72" i="5"/>
  <c r="BL10" i="9" s="1"/>
  <c r="BM72" i="5"/>
  <c r="BM10" i="9" s="1"/>
  <c r="BN72" i="5"/>
  <c r="BN89" i="5" s="1"/>
  <c r="BN12" i="9" s="1"/>
  <c r="BO72" i="5"/>
  <c r="BO10" i="9" s="1"/>
  <c r="BP72" i="5"/>
  <c r="BP10" i="9" s="1"/>
  <c r="BQ72" i="5"/>
  <c r="BQ10" i="9" s="1"/>
  <c r="BR72" i="5"/>
  <c r="BR10" i="9" s="1"/>
  <c r="BS72" i="5"/>
  <c r="BS10" i="9" s="1"/>
  <c r="BT72" i="5"/>
  <c r="BT10" i="9" s="1"/>
  <c r="BU72" i="5"/>
  <c r="BU10" i="9" s="1"/>
  <c r="BV72" i="5"/>
  <c r="BV89" i="5" s="1"/>
  <c r="BV12" i="9" s="1"/>
  <c r="BW72" i="5"/>
  <c r="BW10" i="9" s="1"/>
  <c r="BX72" i="5"/>
  <c r="BX10" i="9" s="1"/>
  <c r="BY72" i="5"/>
  <c r="BY10" i="9" s="1"/>
  <c r="BZ72" i="5"/>
  <c r="BZ10" i="9" s="1"/>
  <c r="CA72" i="5"/>
  <c r="CA10" i="9" s="1"/>
  <c r="CB72" i="5"/>
  <c r="CB10" i="9" s="1"/>
  <c r="CC72" i="5"/>
  <c r="CC10" i="9" s="1"/>
  <c r="CD72" i="5"/>
  <c r="CD89" i="5" s="1"/>
  <c r="CD12" i="9" s="1"/>
  <c r="CE72" i="5"/>
  <c r="CE10" i="9" s="1"/>
  <c r="CF72" i="5"/>
  <c r="CF10" i="9" s="1"/>
  <c r="CG72" i="5"/>
  <c r="CG10" i="9" s="1"/>
  <c r="CH72" i="5"/>
  <c r="CH10" i="9" s="1"/>
  <c r="CI72" i="5"/>
  <c r="CI10" i="9" s="1"/>
  <c r="CJ72" i="5"/>
  <c r="CJ10" i="9" s="1"/>
  <c r="CK72" i="5"/>
  <c r="CK10" i="9" s="1"/>
  <c r="CL72" i="5"/>
  <c r="E72" i="5"/>
  <c r="E81" i="5"/>
  <c r="E11" i="9" s="1"/>
  <c r="CL8" i="9"/>
  <c r="CL6" i="9"/>
  <c r="CL5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CL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BV12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BU9" i="10" l="1"/>
  <c r="AV75" i="11"/>
  <c r="P75" i="11"/>
  <c r="CB75" i="11"/>
  <c r="BG75" i="11"/>
  <c r="X75" i="11"/>
  <c r="CF74" i="11"/>
  <c r="BE9" i="10"/>
  <c r="AZ75" i="11"/>
  <c r="CE9" i="10"/>
  <c r="AW9" i="10"/>
  <c r="AO74" i="11"/>
  <c r="AO75" i="11" s="1"/>
  <c r="S75" i="11"/>
  <c r="AA75" i="11"/>
  <c r="T75" i="11"/>
  <c r="AI75" i="11"/>
  <c r="BK75" i="11"/>
  <c r="Y74" i="11"/>
  <c r="Y75" i="11" s="1"/>
  <c r="BZ74" i="11"/>
  <c r="BZ75" i="11" s="1"/>
  <c r="BO74" i="11"/>
  <c r="BO75" i="11" s="1"/>
  <c r="I74" i="11"/>
  <c r="AW75" i="11"/>
  <c r="BE75" i="11"/>
  <c r="CH75" i="11"/>
  <c r="AX75" i="11"/>
  <c r="AO9" i="10"/>
  <c r="AG9" i="10"/>
  <c r="Y9" i="10"/>
  <c r="Q9" i="10"/>
  <c r="CH7" i="6"/>
  <c r="BZ7" i="6"/>
  <c r="BR7" i="6"/>
  <c r="BJ7" i="6"/>
  <c r="BB7" i="6"/>
  <c r="AT7" i="6"/>
  <c r="AL7" i="6"/>
  <c r="AD7" i="6"/>
  <c r="V7" i="6"/>
  <c r="N7" i="6"/>
  <c r="CG7" i="6"/>
  <c r="BY7" i="6"/>
  <c r="BQ7" i="6"/>
  <c r="BI7" i="6"/>
  <c r="BA7" i="6"/>
  <c r="AS7" i="6"/>
  <c r="AK7" i="6"/>
  <c r="AC7" i="6"/>
  <c r="U7" i="6"/>
  <c r="M7" i="6"/>
  <c r="CF7" i="6"/>
  <c r="BX7" i="6"/>
  <c r="BP7" i="6"/>
  <c r="BH7" i="6"/>
  <c r="AZ7" i="6"/>
  <c r="AR7" i="6"/>
  <c r="AJ7" i="6"/>
  <c r="AB7" i="6"/>
  <c r="T7" i="6"/>
  <c r="L7" i="6"/>
  <c r="CE7" i="6"/>
  <c r="BW7" i="6"/>
  <c r="BO7" i="6"/>
  <c r="BG7" i="6"/>
  <c r="AY7" i="6"/>
  <c r="AQ7" i="6"/>
  <c r="AI7" i="6"/>
  <c r="AA7" i="6"/>
  <c r="S7" i="6"/>
  <c r="K7" i="6"/>
  <c r="CD7" i="6"/>
  <c r="BV7" i="6"/>
  <c r="BN7" i="6"/>
  <c r="BF7" i="6"/>
  <c r="AX7" i="6"/>
  <c r="AP7" i="6"/>
  <c r="AH7" i="6"/>
  <c r="Z7" i="6"/>
  <c r="R7" i="6"/>
  <c r="J7" i="6"/>
  <c r="T6" i="10"/>
  <c r="L6" i="10"/>
  <c r="CC7" i="6"/>
  <c r="BU7" i="6"/>
  <c r="BM7" i="6"/>
  <c r="BE7" i="6"/>
  <c r="AW7" i="6"/>
  <c r="AO7" i="6"/>
  <c r="AG7" i="6"/>
  <c r="Y7" i="6"/>
  <c r="Q7" i="6"/>
  <c r="CJ7" i="6"/>
  <c r="CB7" i="6"/>
  <c r="BT7" i="6"/>
  <c r="BL7" i="6"/>
  <c r="BD7" i="6"/>
  <c r="AV7" i="6"/>
  <c r="AN7" i="6"/>
  <c r="AF7" i="6"/>
  <c r="X7" i="6"/>
  <c r="P7" i="6"/>
  <c r="CI7" i="6"/>
  <c r="CA7" i="6"/>
  <c r="BS7" i="6"/>
  <c r="BK7" i="6"/>
  <c r="BC7" i="6"/>
  <c r="AU7" i="6"/>
  <c r="AM7" i="6"/>
  <c r="AE7" i="6"/>
  <c r="W7" i="6"/>
  <c r="O7" i="6"/>
  <c r="Q75" i="11"/>
  <c r="CC75" i="11"/>
  <c r="BV75" i="11"/>
  <c r="CI75" i="11"/>
  <c r="CD75" i="11"/>
  <c r="CG74" i="11"/>
  <c r="AG75" i="11"/>
  <c r="BM75" i="11"/>
  <c r="E75" i="11"/>
  <c r="CJ75" i="11"/>
  <c r="BF75" i="11"/>
  <c r="BH75" i="11"/>
  <c r="H75" i="11"/>
  <c r="BT75" i="11"/>
  <c r="I75" i="11"/>
  <c r="BU75" i="11"/>
  <c r="BP74" i="11"/>
  <c r="BN75" i="11"/>
  <c r="BX74" i="11"/>
  <c r="BX75" i="11" s="1"/>
  <c r="BW74" i="11"/>
  <c r="BW75" i="11" s="1"/>
  <c r="E89" i="5"/>
  <c r="B47" i="13" s="1"/>
  <c r="AY74" i="11"/>
  <c r="AY75" i="11" s="1"/>
  <c r="N74" i="11"/>
  <c r="N75" i="11" s="1"/>
  <c r="J75" i="11"/>
  <c r="R75" i="11"/>
  <c r="Z75" i="11"/>
  <c r="AH75" i="11"/>
  <c r="L75" i="11"/>
  <c r="AP75" i="11"/>
  <c r="CD10" i="9"/>
  <c r="BV10" i="9"/>
  <c r="BN10" i="9"/>
  <c r="BF10" i="9"/>
  <c r="AX10" i="9"/>
  <c r="AP10" i="9"/>
  <c r="AH10" i="9"/>
  <c r="Z10" i="9"/>
  <c r="R10" i="9"/>
  <c r="J10" i="9"/>
  <c r="CK89" i="5"/>
  <c r="CK12" i="9" s="1"/>
  <c r="CC89" i="5"/>
  <c r="CC12" i="9" s="1"/>
  <c r="BU89" i="5"/>
  <c r="BU12" i="9" s="1"/>
  <c r="BM89" i="5"/>
  <c r="BM12" i="9" s="1"/>
  <c r="BE89" i="5"/>
  <c r="BE12" i="9" s="1"/>
  <c r="AW89" i="5"/>
  <c r="AW12" i="9" s="1"/>
  <c r="AO89" i="5"/>
  <c r="AO12" i="9" s="1"/>
  <c r="AG89" i="5"/>
  <c r="AG12" i="9" s="1"/>
  <c r="Y89" i="5"/>
  <c r="Y12" i="9" s="1"/>
  <c r="Q89" i="5"/>
  <c r="Q12" i="9" s="1"/>
  <c r="I89" i="5"/>
  <c r="I12" i="9" s="1"/>
  <c r="CJ89" i="5"/>
  <c r="CJ12" i="9" s="1"/>
  <c r="CB89" i="5"/>
  <c r="CB12" i="9" s="1"/>
  <c r="BT89" i="5"/>
  <c r="BT12" i="9" s="1"/>
  <c r="BL89" i="5"/>
  <c r="BL12" i="9" s="1"/>
  <c r="BD89" i="5"/>
  <c r="BD12" i="9" s="1"/>
  <c r="AV89" i="5"/>
  <c r="AV12" i="9" s="1"/>
  <c r="AN89" i="5"/>
  <c r="AN12" i="9" s="1"/>
  <c r="AF89" i="5"/>
  <c r="AF12" i="9" s="1"/>
  <c r="X89" i="5"/>
  <c r="X12" i="9" s="1"/>
  <c r="P89" i="5"/>
  <c r="P12" i="9" s="1"/>
  <c r="H89" i="5"/>
  <c r="H12" i="9" s="1"/>
  <c r="CI89" i="5"/>
  <c r="CI12" i="9" s="1"/>
  <c r="CA89" i="5"/>
  <c r="CA12" i="9" s="1"/>
  <c r="BS89" i="5"/>
  <c r="BS12" i="9" s="1"/>
  <c r="BK89" i="5"/>
  <c r="BK12" i="9" s="1"/>
  <c r="BC89" i="5"/>
  <c r="BC12" i="9" s="1"/>
  <c r="AU89" i="5"/>
  <c r="AU12" i="9" s="1"/>
  <c r="AM89" i="5"/>
  <c r="AM12" i="9" s="1"/>
  <c r="AE89" i="5"/>
  <c r="AE12" i="9" s="1"/>
  <c r="W89" i="5"/>
  <c r="W12" i="9" s="1"/>
  <c r="O89" i="5"/>
  <c r="O12" i="9" s="1"/>
  <c r="G89" i="5"/>
  <c r="G12" i="9" s="1"/>
  <c r="CH89" i="5"/>
  <c r="CH12" i="9" s="1"/>
  <c r="BZ89" i="5"/>
  <c r="BZ12" i="9" s="1"/>
  <c r="BR89" i="5"/>
  <c r="BR12" i="9" s="1"/>
  <c r="BJ89" i="5"/>
  <c r="BJ12" i="9" s="1"/>
  <c r="BB89" i="5"/>
  <c r="BB12" i="9" s="1"/>
  <c r="AT89" i="5"/>
  <c r="AT12" i="9" s="1"/>
  <c r="AL89" i="5"/>
  <c r="AL12" i="9" s="1"/>
  <c r="AD89" i="5"/>
  <c r="AD12" i="9" s="1"/>
  <c r="V89" i="5"/>
  <c r="V12" i="9" s="1"/>
  <c r="N89" i="5"/>
  <c r="N12" i="9" s="1"/>
  <c r="F89" i="5"/>
  <c r="F12" i="9" s="1"/>
  <c r="CG89" i="5"/>
  <c r="CG12" i="9" s="1"/>
  <c r="BY89" i="5"/>
  <c r="BY12" i="9" s="1"/>
  <c r="BQ89" i="5"/>
  <c r="BQ12" i="9" s="1"/>
  <c r="BI89" i="5"/>
  <c r="BI12" i="9" s="1"/>
  <c r="BA89" i="5"/>
  <c r="BA12" i="9" s="1"/>
  <c r="AS89" i="5"/>
  <c r="AS12" i="9" s="1"/>
  <c r="AK89" i="5"/>
  <c r="AK12" i="9" s="1"/>
  <c r="AC89" i="5"/>
  <c r="AC12" i="9" s="1"/>
  <c r="U89" i="5"/>
  <c r="U12" i="9" s="1"/>
  <c r="M89" i="5"/>
  <c r="M12" i="9" s="1"/>
  <c r="CF89" i="5"/>
  <c r="CF12" i="9" s="1"/>
  <c r="BX89" i="5"/>
  <c r="BX12" i="9" s="1"/>
  <c r="BP89" i="5"/>
  <c r="BP12" i="9" s="1"/>
  <c r="BH89" i="5"/>
  <c r="BH12" i="9" s="1"/>
  <c r="AZ89" i="5"/>
  <c r="AZ12" i="9" s="1"/>
  <c r="AR89" i="5"/>
  <c r="AR12" i="9" s="1"/>
  <c r="AJ89" i="5"/>
  <c r="AJ12" i="9" s="1"/>
  <c r="AB89" i="5"/>
  <c r="AB12" i="9" s="1"/>
  <c r="T89" i="5"/>
  <c r="T12" i="9" s="1"/>
  <c r="L89" i="5"/>
  <c r="L12" i="9" s="1"/>
  <c r="E10" i="9"/>
  <c r="CE89" i="5"/>
  <c r="CE12" i="9" s="1"/>
  <c r="BW89" i="5"/>
  <c r="BW12" i="9" s="1"/>
  <c r="BO89" i="5"/>
  <c r="BO12" i="9" s="1"/>
  <c r="BG89" i="5"/>
  <c r="BG12" i="9" s="1"/>
  <c r="AY89" i="5"/>
  <c r="AY12" i="9" s="1"/>
  <c r="AQ89" i="5"/>
  <c r="AQ12" i="9" s="1"/>
  <c r="AI89" i="5"/>
  <c r="AI12" i="9" s="1"/>
  <c r="AA89" i="5"/>
  <c r="AA12" i="9" s="1"/>
  <c r="S89" i="5"/>
  <c r="S12" i="9" s="1"/>
  <c r="K89" i="5"/>
  <c r="K12" i="9" s="1"/>
  <c r="U74" i="11"/>
  <c r="U75" i="11" s="1"/>
  <c r="AL74" i="11"/>
  <c r="AL75" i="11" s="1"/>
  <c r="BC74" i="11"/>
  <c r="BC75" i="11" s="1"/>
  <c r="CG75" i="11"/>
  <c r="AC74" i="11"/>
  <c r="AC75" i="11" s="1"/>
  <c r="AT74" i="11"/>
  <c r="AT75" i="11" s="1"/>
  <c r="AK74" i="11"/>
  <c r="AK75" i="11" s="1"/>
  <c r="BB74" i="11"/>
  <c r="BB75" i="11" s="1"/>
  <c r="G74" i="11"/>
  <c r="G75" i="11" s="1"/>
  <c r="AS74" i="11"/>
  <c r="AS75" i="11" s="1"/>
  <c r="BJ74" i="11"/>
  <c r="BJ75" i="11" s="1"/>
  <c r="O74" i="11"/>
  <c r="O75" i="11" s="1"/>
  <c r="BP75" i="11"/>
  <c r="BA74" i="11"/>
  <c r="BA75" i="11" s="1"/>
  <c r="F74" i="11"/>
  <c r="F75" i="11" s="1"/>
  <c r="W74" i="11"/>
  <c r="W75" i="11" s="1"/>
  <c r="BI74" i="11"/>
  <c r="BI75" i="11" s="1"/>
  <c r="AE74" i="11"/>
  <c r="AE75" i="11" s="1"/>
  <c r="CF75" i="11"/>
  <c r="V74" i="11"/>
  <c r="V75" i="11" s="1"/>
  <c r="AM74" i="11"/>
  <c r="AM75" i="11" s="1"/>
  <c r="BQ74" i="11"/>
  <c r="BQ75" i="11" s="1"/>
  <c r="CA74" i="11"/>
  <c r="CA75" i="11" s="1"/>
  <c r="M74" i="11"/>
  <c r="M75" i="11" s="1"/>
  <c r="AD74" i="11"/>
  <c r="AD75" i="11" s="1"/>
  <c r="AU74" i="11"/>
  <c r="AU75" i="11" s="1"/>
  <c r="BY74" i="11"/>
  <c r="BY75" i="11" s="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BQ19" i="7"/>
  <c r="BQ21" i="7" s="1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K21" i="7" s="1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I21" i="7"/>
  <c r="BA21" i="7"/>
  <c r="W21" i="7"/>
  <c r="O21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L32" i="10" s="1"/>
  <c r="M67" i="6"/>
  <c r="M24" i="6" s="1"/>
  <c r="M27" i="6" s="1"/>
  <c r="M32" i="10" s="1"/>
  <c r="N67" i="6"/>
  <c r="O67" i="6"/>
  <c r="P67" i="6"/>
  <c r="P24" i="6" s="1"/>
  <c r="P27" i="6" s="1"/>
  <c r="P32" i="10" s="1"/>
  <c r="Q67" i="6"/>
  <c r="R67" i="6"/>
  <c r="S67" i="6"/>
  <c r="T67" i="6"/>
  <c r="T24" i="6" s="1"/>
  <c r="T27" i="6" s="1"/>
  <c r="T32" i="10" s="1"/>
  <c r="U67" i="6"/>
  <c r="U24" i="6" s="1"/>
  <c r="U27" i="6" s="1"/>
  <c r="U32" i="10" s="1"/>
  <c r="V67" i="6"/>
  <c r="W67" i="6"/>
  <c r="X67" i="6"/>
  <c r="X24" i="6" s="1"/>
  <c r="X27" i="6" s="1"/>
  <c r="X32" i="10" s="1"/>
  <c r="Y67" i="6"/>
  <c r="Z67" i="6"/>
  <c r="AA67" i="6"/>
  <c r="AB67" i="6"/>
  <c r="AB24" i="6" s="1"/>
  <c r="AB27" i="6" s="1"/>
  <c r="AB32" i="10" s="1"/>
  <c r="AC67" i="6"/>
  <c r="AC24" i="6" s="1"/>
  <c r="AC27" i="6" s="1"/>
  <c r="AC32" i="10" s="1"/>
  <c r="AD67" i="6"/>
  <c r="AE67" i="6"/>
  <c r="AF67" i="6"/>
  <c r="AF24" i="6" s="1"/>
  <c r="AF27" i="6" s="1"/>
  <c r="AF32" i="10" s="1"/>
  <c r="AG67" i="6"/>
  <c r="AH67" i="6"/>
  <c r="AI67" i="6"/>
  <c r="AJ67" i="6"/>
  <c r="AJ24" i="6" s="1"/>
  <c r="AJ27" i="6" s="1"/>
  <c r="AJ32" i="10" s="1"/>
  <c r="AK67" i="6"/>
  <c r="AK24" i="6" s="1"/>
  <c r="AK27" i="6" s="1"/>
  <c r="AK32" i="10" s="1"/>
  <c r="AL67" i="6"/>
  <c r="AM67" i="6"/>
  <c r="AN67" i="6"/>
  <c r="AO67" i="6"/>
  <c r="AP67" i="6"/>
  <c r="AQ67" i="6"/>
  <c r="AR67" i="6"/>
  <c r="AR24" i="6" s="1"/>
  <c r="AR27" i="6" s="1"/>
  <c r="AR32" i="10" s="1"/>
  <c r="AS67" i="6"/>
  <c r="AS24" i="6" s="1"/>
  <c r="AS27" i="6" s="1"/>
  <c r="AS32" i="10" s="1"/>
  <c r="AT67" i="6"/>
  <c r="AU67" i="6"/>
  <c r="AV67" i="6"/>
  <c r="AV24" i="6" s="1"/>
  <c r="AV27" i="6" s="1"/>
  <c r="AV32" i="10" s="1"/>
  <c r="AW67" i="6"/>
  <c r="AX67" i="6"/>
  <c r="AY67" i="6"/>
  <c r="AZ67" i="6"/>
  <c r="AZ24" i="6" s="1"/>
  <c r="AZ27" i="6" s="1"/>
  <c r="AZ32" i="10" s="1"/>
  <c r="BA67" i="6"/>
  <c r="BA24" i="6" s="1"/>
  <c r="BA27" i="6" s="1"/>
  <c r="BA32" i="10" s="1"/>
  <c r="BB67" i="6"/>
  <c r="BC67" i="6"/>
  <c r="BD67" i="6"/>
  <c r="BD24" i="6" s="1"/>
  <c r="BD27" i="6" s="1"/>
  <c r="BD32" i="10" s="1"/>
  <c r="BE67" i="6"/>
  <c r="BF67" i="6"/>
  <c r="BG67" i="6"/>
  <c r="BH67" i="6"/>
  <c r="BH24" i="6" s="1"/>
  <c r="BH27" i="6" s="1"/>
  <c r="BH32" i="10" s="1"/>
  <c r="BI67" i="6"/>
  <c r="BI24" i="6" s="1"/>
  <c r="BI27" i="6" s="1"/>
  <c r="BI32" i="10" s="1"/>
  <c r="BJ67" i="6"/>
  <c r="BK67" i="6"/>
  <c r="BL67" i="6"/>
  <c r="BL24" i="6" s="1"/>
  <c r="BL27" i="6" s="1"/>
  <c r="BL32" i="10" s="1"/>
  <c r="BM67" i="6"/>
  <c r="BN67" i="6"/>
  <c r="BO67" i="6"/>
  <c r="BP67" i="6"/>
  <c r="BP24" i="6" s="1"/>
  <c r="BP27" i="6" s="1"/>
  <c r="BP32" i="10" s="1"/>
  <c r="BQ67" i="6"/>
  <c r="BQ24" i="6" s="1"/>
  <c r="BQ27" i="6" s="1"/>
  <c r="BQ32" i="10" s="1"/>
  <c r="BR67" i="6"/>
  <c r="BS67" i="6"/>
  <c r="BT67" i="6"/>
  <c r="BU67" i="6"/>
  <c r="BV67" i="6"/>
  <c r="BW67" i="6"/>
  <c r="BX67" i="6"/>
  <c r="BX24" i="6" s="1"/>
  <c r="BX27" i="6" s="1"/>
  <c r="BX32" i="10" s="1"/>
  <c r="BY67" i="6"/>
  <c r="BY24" i="6" s="1"/>
  <c r="BY27" i="6" s="1"/>
  <c r="BY32" i="10" s="1"/>
  <c r="BZ67" i="6"/>
  <c r="CA67" i="6"/>
  <c r="CB67" i="6"/>
  <c r="CB24" i="6" s="1"/>
  <c r="CB27" i="6" s="1"/>
  <c r="CB32" i="10" s="1"/>
  <c r="CC67" i="6"/>
  <c r="CD67" i="6"/>
  <c r="CE67" i="6"/>
  <c r="CF67" i="6"/>
  <c r="CF24" i="6" s="1"/>
  <c r="CF27" i="6" s="1"/>
  <c r="CF32" i="10" s="1"/>
  <c r="CG67" i="6"/>
  <c r="CG24" i="6" s="1"/>
  <c r="CG27" i="6" s="1"/>
  <c r="CG32" i="10" s="1"/>
  <c r="CH67" i="6"/>
  <c r="CI67" i="6"/>
  <c r="CJ67" i="6"/>
  <c r="CJ24" i="6" s="1"/>
  <c r="CJ27" i="6" s="1"/>
  <c r="CJ32" i="10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N32" i="10" s="1"/>
  <c r="O24" i="6"/>
  <c r="O27" i="6" s="1"/>
  <c r="O32" i="10" s="1"/>
  <c r="Q24" i="6"/>
  <c r="Q27" i="6" s="1"/>
  <c r="Q32" i="10" s="1"/>
  <c r="R24" i="6"/>
  <c r="R27" i="6" s="1"/>
  <c r="R32" i="10" s="1"/>
  <c r="S24" i="6"/>
  <c r="S27" i="6" s="1"/>
  <c r="S32" i="10" s="1"/>
  <c r="V24" i="6"/>
  <c r="V27" i="6" s="1"/>
  <c r="V32" i="10" s="1"/>
  <c r="W24" i="6"/>
  <c r="W27" i="6" s="1"/>
  <c r="W32" i="10" s="1"/>
  <c r="Y24" i="6"/>
  <c r="Y27" i="6" s="1"/>
  <c r="Y32" i="10" s="1"/>
  <c r="Z24" i="6"/>
  <c r="Z27" i="6" s="1"/>
  <c r="Z32" i="10" s="1"/>
  <c r="AA24" i="6"/>
  <c r="AA27" i="6" s="1"/>
  <c r="AA32" i="10" s="1"/>
  <c r="AD24" i="6"/>
  <c r="AD27" i="6" s="1"/>
  <c r="AD32" i="10" s="1"/>
  <c r="AE24" i="6"/>
  <c r="AE27" i="6" s="1"/>
  <c r="AE32" i="10" s="1"/>
  <c r="AG24" i="6"/>
  <c r="AG27" i="6" s="1"/>
  <c r="AG32" i="10" s="1"/>
  <c r="AH24" i="6"/>
  <c r="AH27" i="6" s="1"/>
  <c r="AH32" i="10" s="1"/>
  <c r="AI24" i="6"/>
  <c r="AI27" i="6" s="1"/>
  <c r="AI32" i="10" s="1"/>
  <c r="AL24" i="6"/>
  <c r="AL27" i="6" s="1"/>
  <c r="AL32" i="10" s="1"/>
  <c r="AM24" i="6"/>
  <c r="AM27" i="6" s="1"/>
  <c r="AM32" i="10" s="1"/>
  <c r="AN24" i="6"/>
  <c r="AN27" i="6" s="1"/>
  <c r="AN32" i="10" s="1"/>
  <c r="AO24" i="6"/>
  <c r="AO27" i="6" s="1"/>
  <c r="AO32" i="10" s="1"/>
  <c r="AP24" i="6"/>
  <c r="AP27" i="6" s="1"/>
  <c r="AP32" i="10" s="1"/>
  <c r="AQ24" i="6"/>
  <c r="AQ27" i="6" s="1"/>
  <c r="AQ32" i="10" s="1"/>
  <c r="AT24" i="6"/>
  <c r="AT27" i="6" s="1"/>
  <c r="AT32" i="10" s="1"/>
  <c r="AU24" i="6"/>
  <c r="AU27" i="6" s="1"/>
  <c r="AU32" i="10" s="1"/>
  <c r="AW24" i="6"/>
  <c r="AW27" i="6" s="1"/>
  <c r="AW32" i="10" s="1"/>
  <c r="AX24" i="6"/>
  <c r="AX27" i="6" s="1"/>
  <c r="AX32" i="10" s="1"/>
  <c r="AY24" i="6"/>
  <c r="AY27" i="6" s="1"/>
  <c r="AY32" i="10" s="1"/>
  <c r="BB24" i="6"/>
  <c r="BB27" i="6" s="1"/>
  <c r="BB32" i="10" s="1"/>
  <c r="BC24" i="6"/>
  <c r="BC27" i="6" s="1"/>
  <c r="BC32" i="10" s="1"/>
  <c r="BE24" i="6"/>
  <c r="BE27" i="6" s="1"/>
  <c r="BE32" i="10" s="1"/>
  <c r="BF24" i="6"/>
  <c r="BF27" i="6" s="1"/>
  <c r="BF32" i="10" s="1"/>
  <c r="BG24" i="6"/>
  <c r="BG27" i="6" s="1"/>
  <c r="BG32" i="10" s="1"/>
  <c r="BJ24" i="6"/>
  <c r="BJ27" i="6" s="1"/>
  <c r="BJ32" i="10" s="1"/>
  <c r="BK24" i="6"/>
  <c r="BK27" i="6" s="1"/>
  <c r="BK32" i="10" s="1"/>
  <c r="BM24" i="6"/>
  <c r="BM27" i="6" s="1"/>
  <c r="BM32" i="10" s="1"/>
  <c r="BN24" i="6"/>
  <c r="BN27" i="6" s="1"/>
  <c r="BN32" i="10" s="1"/>
  <c r="BO24" i="6"/>
  <c r="BO27" i="6" s="1"/>
  <c r="BO32" i="10" s="1"/>
  <c r="BR24" i="6"/>
  <c r="BR27" i="6" s="1"/>
  <c r="BR32" i="10" s="1"/>
  <c r="BS24" i="6"/>
  <c r="BS27" i="6" s="1"/>
  <c r="BS32" i="10" s="1"/>
  <c r="BT24" i="6"/>
  <c r="BT27" i="6" s="1"/>
  <c r="BT32" i="10" s="1"/>
  <c r="BU24" i="6"/>
  <c r="BU27" i="6" s="1"/>
  <c r="BU32" i="10" s="1"/>
  <c r="BV24" i="6"/>
  <c r="BV27" i="6" s="1"/>
  <c r="BV32" i="10" s="1"/>
  <c r="BW24" i="6"/>
  <c r="BW27" i="6" s="1"/>
  <c r="BW32" i="10" s="1"/>
  <c r="BZ24" i="6"/>
  <c r="BZ27" i="6" s="1"/>
  <c r="BZ32" i="10" s="1"/>
  <c r="CA24" i="6"/>
  <c r="CA27" i="6" s="1"/>
  <c r="CA32" i="10" s="1"/>
  <c r="CC24" i="6"/>
  <c r="CC27" i="6" s="1"/>
  <c r="CC32" i="10" s="1"/>
  <c r="CD24" i="6"/>
  <c r="CD27" i="6" s="1"/>
  <c r="CD32" i="10" s="1"/>
  <c r="CE24" i="6"/>
  <c r="CE27" i="6" s="1"/>
  <c r="CE32" i="10" s="1"/>
  <c r="CH24" i="6"/>
  <c r="CH27" i="6" s="1"/>
  <c r="CH32" i="10" s="1"/>
  <c r="CI24" i="6"/>
  <c r="CI27" i="6" s="1"/>
  <c r="CI32" i="10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V3" i="11" s="1"/>
  <c r="BW107" i="5"/>
  <c r="BW3" i="11" s="1"/>
  <c r="BX107" i="5"/>
  <c r="BX3" i="11" s="1"/>
  <c r="BY107" i="5"/>
  <c r="BY3" i="11" s="1"/>
  <c r="BZ107" i="5"/>
  <c r="BZ3" i="11" s="1"/>
  <c r="CA107" i="5"/>
  <c r="CA3" i="11" s="1"/>
  <c r="CB107" i="5"/>
  <c r="CB3" i="11" s="1"/>
  <c r="CC107" i="5"/>
  <c r="CC3" i="11" s="1"/>
  <c r="CD107" i="5"/>
  <c r="CD3" i="11" s="1"/>
  <c r="CE107" i="5"/>
  <c r="CE3" i="11" s="1"/>
  <c r="CF107" i="5"/>
  <c r="CF3" i="11" s="1"/>
  <c r="CG107" i="5"/>
  <c r="CG3" i="11" s="1"/>
  <c r="CH107" i="5"/>
  <c r="CH3" i="11" s="1"/>
  <c r="CI107" i="5"/>
  <c r="CI3" i="11" s="1"/>
  <c r="CJ107" i="5"/>
  <c r="CJ3" i="11" s="1"/>
  <c r="CK107" i="5"/>
  <c r="CK3" i="11" s="1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Y4" i="8"/>
  <c r="Z4" i="8"/>
  <c r="AA4" i="8"/>
  <c r="AB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S4" i="8"/>
  <c r="AT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N4" i="8"/>
  <c r="BP4" i="8"/>
  <c r="BQ4" i="8"/>
  <c r="BS4" i="8"/>
  <c r="BT4" i="8"/>
  <c r="BU4" i="8"/>
  <c r="BV4" i="8"/>
  <c r="CL70" i="5"/>
  <c r="CL9" i="9" s="1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F6" i="9" s="1"/>
  <c r="G49" i="5"/>
  <c r="G6" i="9" s="1"/>
  <c r="H49" i="5"/>
  <c r="H6" i="9" s="1"/>
  <c r="I49" i="5"/>
  <c r="I6" i="9" s="1"/>
  <c r="J49" i="5"/>
  <c r="J6" i="9" s="1"/>
  <c r="K49" i="5"/>
  <c r="K6" i="9" s="1"/>
  <c r="L49" i="5"/>
  <c r="L6" i="9" s="1"/>
  <c r="M49" i="5"/>
  <c r="M6" i="9" s="1"/>
  <c r="N49" i="5"/>
  <c r="N6" i="9" s="1"/>
  <c r="O49" i="5"/>
  <c r="O6" i="9" s="1"/>
  <c r="P49" i="5"/>
  <c r="P6" i="9" s="1"/>
  <c r="Q49" i="5"/>
  <c r="Q6" i="9" s="1"/>
  <c r="R49" i="5"/>
  <c r="R6" i="9" s="1"/>
  <c r="S49" i="5"/>
  <c r="S6" i="9" s="1"/>
  <c r="T49" i="5"/>
  <c r="T6" i="9" s="1"/>
  <c r="U49" i="5"/>
  <c r="U6" i="9" s="1"/>
  <c r="V49" i="5"/>
  <c r="V6" i="9" s="1"/>
  <c r="W49" i="5"/>
  <c r="W6" i="9" s="1"/>
  <c r="X49" i="5"/>
  <c r="X6" i="9" s="1"/>
  <c r="Y49" i="5"/>
  <c r="Y6" i="9" s="1"/>
  <c r="Z49" i="5"/>
  <c r="Z6" i="9" s="1"/>
  <c r="AA49" i="5"/>
  <c r="AA6" i="9" s="1"/>
  <c r="AB49" i="5"/>
  <c r="AB6" i="9" s="1"/>
  <c r="AC49" i="5"/>
  <c r="AC6" i="9" s="1"/>
  <c r="AD49" i="5"/>
  <c r="AD6" i="9" s="1"/>
  <c r="AE49" i="5"/>
  <c r="AE6" i="9" s="1"/>
  <c r="AF49" i="5"/>
  <c r="AF6" i="9" s="1"/>
  <c r="AG49" i="5"/>
  <c r="AG6" i="9" s="1"/>
  <c r="AH49" i="5"/>
  <c r="AH6" i="9" s="1"/>
  <c r="AI49" i="5"/>
  <c r="AI6" i="9" s="1"/>
  <c r="AJ49" i="5"/>
  <c r="AJ6" i="9" s="1"/>
  <c r="AK49" i="5"/>
  <c r="AK6" i="9" s="1"/>
  <c r="AL49" i="5"/>
  <c r="AL6" i="9" s="1"/>
  <c r="AM49" i="5"/>
  <c r="AM6" i="9" s="1"/>
  <c r="AN49" i="5"/>
  <c r="AN6" i="9" s="1"/>
  <c r="AO49" i="5"/>
  <c r="AO6" i="9" s="1"/>
  <c r="AP49" i="5"/>
  <c r="AP6" i="9" s="1"/>
  <c r="AQ49" i="5"/>
  <c r="AQ6" i="9" s="1"/>
  <c r="AR49" i="5"/>
  <c r="AR6" i="9" s="1"/>
  <c r="AS49" i="5"/>
  <c r="AS6" i="9" s="1"/>
  <c r="AT49" i="5"/>
  <c r="AT6" i="9" s="1"/>
  <c r="AU49" i="5"/>
  <c r="AU6" i="9" s="1"/>
  <c r="AV49" i="5"/>
  <c r="AV6" i="9" s="1"/>
  <c r="AW49" i="5"/>
  <c r="AW6" i="9" s="1"/>
  <c r="AX49" i="5"/>
  <c r="AX6" i="9" s="1"/>
  <c r="AY49" i="5"/>
  <c r="AY6" i="9" s="1"/>
  <c r="AZ49" i="5"/>
  <c r="AZ6" i="9" s="1"/>
  <c r="BA49" i="5"/>
  <c r="BA6" i="9" s="1"/>
  <c r="BB49" i="5"/>
  <c r="BB6" i="9" s="1"/>
  <c r="BC49" i="5"/>
  <c r="BC6" i="9" s="1"/>
  <c r="BD49" i="5"/>
  <c r="BD6" i="9" s="1"/>
  <c r="BE49" i="5"/>
  <c r="BE6" i="9" s="1"/>
  <c r="BF49" i="5"/>
  <c r="BF6" i="9" s="1"/>
  <c r="BG49" i="5"/>
  <c r="BG6" i="9" s="1"/>
  <c r="BH49" i="5"/>
  <c r="BH6" i="9" s="1"/>
  <c r="BI49" i="5"/>
  <c r="BI6" i="9" s="1"/>
  <c r="BJ49" i="5"/>
  <c r="BJ6" i="9" s="1"/>
  <c r="BK49" i="5"/>
  <c r="BK6" i="9" s="1"/>
  <c r="BL49" i="5"/>
  <c r="BL6" i="9" s="1"/>
  <c r="BM49" i="5"/>
  <c r="BM6" i="9" s="1"/>
  <c r="BN49" i="5"/>
  <c r="BN6" i="9" s="1"/>
  <c r="BO49" i="5"/>
  <c r="BO6" i="9" s="1"/>
  <c r="BP49" i="5"/>
  <c r="BP6" i="9" s="1"/>
  <c r="BQ49" i="5"/>
  <c r="BQ6" i="9" s="1"/>
  <c r="BR49" i="5"/>
  <c r="BR6" i="9" s="1"/>
  <c r="BS49" i="5"/>
  <c r="BS6" i="9" s="1"/>
  <c r="BT49" i="5"/>
  <c r="BT6" i="9" s="1"/>
  <c r="BU49" i="5"/>
  <c r="BU6" i="9" s="1"/>
  <c r="BV49" i="5"/>
  <c r="BV6" i="9" s="1"/>
  <c r="BW49" i="5"/>
  <c r="BW6" i="9" s="1"/>
  <c r="BX49" i="5"/>
  <c r="BX6" i="9" s="1"/>
  <c r="BY49" i="5"/>
  <c r="BY6" i="9" s="1"/>
  <c r="BZ49" i="5"/>
  <c r="BZ6" i="9" s="1"/>
  <c r="CA49" i="5"/>
  <c r="CA6" i="9" s="1"/>
  <c r="CB49" i="5"/>
  <c r="CB6" i="9" s="1"/>
  <c r="CC49" i="5"/>
  <c r="CC6" i="9" s="1"/>
  <c r="CD49" i="5"/>
  <c r="CD6" i="9" s="1"/>
  <c r="CE49" i="5"/>
  <c r="CE6" i="9" s="1"/>
  <c r="CF49" i="5"/>
  <c r="CF6" i="9" s="1"/>
  <c r="CG49" i="5"/>
  <c r="CG6" i="9" s="1"/>
  <c r="CH49" i="5"/>
  <c r="CH6" i="9" s="1"/>
  <c r="CI49" i="5"/>
  <c r="CI6" i="9" s="1"/>
  <c r="CJ49" i="5"/>
  <c r="CJ6" i="9" s="1"/>
  <c r="CK49" i="5"/>
  <c r="CK6" i="9" s="1"/>
  <c r="E49" i="5"/>
  <c r="E6" i="9" s="1"/>
  <c r="AH33" i="5"/>
  <c r="AI33" i="5"/>
  <c r="AI5" i="9" s="1"/>
  <c r="AJ33" i="5"/>
  <c r="AJ5" i="9" s="1"/>
  <c r="AK33" i="5"/>
  <c r="AK5" i="9" s="1"/>
  <c r="AL33" i="5"/>
  <c r="AL5" i="9" s="1"/>
  <c r="AM33" i="5"/>
  <c r="AM5" i="9" s="1"/>
  <c r="AN33" i="5"/>
  <c r="AO33" i="5"/>
  <c r="AO5" i="9" s="1"/>
  <c r="AP33" i="5"/>
  <c r="AQ33" i="5"/>
  <c r="AQ5" i="9" s="1"/>
  <c r="AR33" i="5"/>
  <c r="AR5" i="9" s="1"/>
  <c r="AS33" i="5"/>
  <c r="AS5" i="9" s="1"/>
  <c r="AT33" i="5"/>
  <c r="AT5" i="9" s="1"/>
  <c r="AU33" i="5"/>
  <c r="AU5" i="9" s="1"/>
  <c r="AV33" i="5"/>
  <c r="AW33" i="5"/>
  <c r="AW5" i="9" s="1"/>
  <c r="AX33" i="5"/>
  <c r="AY33" i="5"/>
  <c r="AY5" i="9" s="1"/>
  <c r="AZ33" i="5"/>
  <c r="AZ5" i="9" s="1"/>
  <c r="BA33" i="5"/>
  <c r="BA5" i="9" s="1"/>
  <c r="BB33" i="5"/>
  <c r="BB5" i="9" s="1"/>
  <c r="BC33" i="5"/>
  <c r="BC5" i="9" s="1"/>
  <c r="BD33" i="5"/>
  <c r="BE33" i="5"/>
  <c r="BE5" i="9" s="1"/>
  <c r="BF33" i="5"/>
  <c r="BG33" i="5"/>
  <c r="BG5" i="9" s="1"/>
  <c r="BH33" i="5"/>
  <c r="BH5" i="9" s="1"/>
  <c r="BI33" i="5"/>
  <c r="BI5" i="9" s="1"/>
  <c r="BJ33" i="5"/>
  <c r="BJ5" i="9" s="1"/>
  <c r="BK33" i="5"/>
  <c r="BK5" i="9" s="1"/>
  <c r="BL33" i="5"/>
  <c r="BM33" i="5"/>
  <c r="BM5" i="9" s="1"/>
  <c r="BN33" i="5"/>
  <c r="BO33" i="5"/>
  <c r="BO5" i="9" s="1"/>
  <c r="BP33" i="5"/>
  <c r="BP5" i="9" s="1"/>
  <c r="BQ33" i="5"/>
  <c r="BQ5" i="9" s="1"/>
  <c r="BR33" i="5"/>
  <c r="BR5" i="9" s="1"/>
  <c r="BS33" i="5"/>
  <c r="BS5" i="9" s="1"/>
  <c r="BT33" i="5"/>
  <c r="BU33" i="5"/>
  <c r="BU5" i="9" s="1"/>
  <c r="BV33" i="5"/>
  <c r="BW33" i="5"/>
  <c r="BW5" i="9" s="1"/>
  <c r="BX33" i="5"/>
  <c r="BX5" i="9" s="1"/>
  <c r="BY33" i="5"/>
  <c r="BY5" i="9" s="1"/>
  <c r="BZ33" i="5"/>
  <c r="BZ5" i="9" s="1"/>
  <c r="CA33" i="5"/>
  <c r="CA5" i="9" s="1"/>
  <c r="CB33" i="5"/>
  <c r="CC33" i="5"/>
  <c r="CC5" i="9" s="1"/>
  <c r="CD33" i="5"/>
  <c r="CE33" i="5"/>
  <c r="CE5" i="9" s="1"/>
  <c r="CF33" i="5"/>
  <c r="CF5" i="9" s="1"/>
  <c r="CG33" i="5"/>
  <c r="CG5" i="9" s="1"/>
  <c r="CH33" i="5"/>
  <c r="CH5" i="9" s="1"/>
  <c r="CI33" i="5"/>
  <c r="CI5" i="9" s="1"/>
  <c r="CJ33" i="5"/>
  <c r="CK33" i="5"/>
  <c r="CK5" i="9" s="1"/>
  <c r="F33" i="5"/>
  <c r="F5" i="9" s="1"/>
  <c r="G33" i="5"/>
  <c r="G5" i="9" s="1"/>
  <c r="H33" i="5"/>
  <c r="H5" i="9" s="1"/>
  <c r="I33" i="5"/>
  <c r="I5" i="9" s="1"/>
  <c r="J33" i="5"/>
  <c r="K33" i="5"/>
  <c r="K5" i="9" s="1"/>
  <c r="L33" i="5"/>
  <c r="L5" i="9" s="1"/>
  <c r="M33" i="5"/>
  <c r="M5" i="9" s="1"/>
  <c r="N33" i="5"/>
  <c r="N5" i="9" s="1"/>
  <c r="O33" i="5"/>
  <c r="O5" i="9" s="1"/>
  <c r="P33" i="5"/>
  <c r="P5" i="9" s="1"/>
  <c r="Q33" i="5"/>
  <c r="Q5" i="9" s="1"/>
  <c r="R33" i="5"/>
  <c r="S33" i="5"/>
  <c r="S5" i="9" s="1"/>
  <c r="T33" i="5"/>
  <c r="T5" i="9" s="1"/>
  <c r="U33" i="5"/>
  <c r="U5" i="9" s="1"/>
  <c r="V33" i="5"/>
  <c r="V5" i="9" s="1"/>
  <c r="W33" i="5"/>
  <c r="W5" i="9" s="1"/>
  <c r="X33" i="5"/>
  <c r="X5" i="9" s="1"/>
  <c r="Y33" i="5"/>
  <c r="Y5" i="9" s="1"/>
  <c r="Z33" i="5"/>
  <c r="AA33" i="5"/>
  <c r="AA5" i="9" s="1"/>
  <c r="AB33" i="5"/>
  <c r="AB5" i="9" s="1"/>
  <c r="AC33" i="5"/>
  <c r="AC5" i="9" s="1"/>
  <c r="AD33" i="5"/>
  <c r="AD5" i="9" s="1"/>
  <c r="AE33" i="5"/>
  <c r="AE5" i="9" s="1"/>
  <c r="AF33" i="5"/>
  <c r="AF5" i="9" s="1"/>
  <c r="AG33" i="5"/>
  <c r="AG5" i="9" s="1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BT23" i="7" l="1"/>
  <c r="X4" i="8"/>
  <c r="AU4" i="8"/>
  <c r="BR4" i="8"/>
  <c r="F4" i="8"/>
  <c r="AC4" i="8"/>
  <c r="AR4" i="8"/>
  <c r="BO4" i="8"/>
  <c r="BK5" i="8" s="1"/>
  <c r="BM4" i="8"/>
  <c r="BM5" i="8" s="1"/>
  <c r="E12" i="9"/>
  <c r="B8" i="13"/>
  <c r="B27" i="13"/>
  <c r="CH21" i="11"/>
  <c r="CH22" i="11" s="1"/>
  <c r="CH28" i="10"/>
  <c r="BZ21" i="11"/>
  <c r="BZ22" i="11" s="1"/>
  <c r="BZ28" i="10"/>
  <c r="BR21" i="11"/>
  <c r="BR22" i="11" s="1"/>
  <c r="BR28" i="10"/>
  <c r="BJ21" i="11"/>
  <c r="BJ22" i="11" s="1"/>
  <c r="BJ28" i="10"/>
  <c r="BB21" i="11"/>
  <c r="BB22" i="11" s="1"/>
  <c r="BB28" i="10"/>
  <c r="AT21" i="11"/>
  <c r="AT22" i="11" s="1"/>
  <c r="AT28" i="10"/>
  <c r="AL21" i="11"/>
  <c r="AL22" i="11" s="1"/>
  <c r="AL28" i="10"/>
  <c r="AD21" i="11"/>
  <c r="AD22" i="11" s="1"/>
  <c r="AD28" i="10"/>
  <c r="V21" i="11"/>
  <c r="V22" i="11" s="1"/>
  <c r="V28" i="10"/>
  <c r="N21" i="11"/>
  <c r="N22" i="11" s="1"/>
  <c r="N28" i="10"/>
  <c r="CG21" i="11"/>
  <c r="CG22" i="11" s="1"/>
  <c r="CG28" i="10"/>
  <c r="BY21" i="11"/>
  <c r="BY22" i="11" s="1"/>
  <c r="BY28" i="10"/>
  <c r="BQ21" i="11"/>
  <c r="BQ22" i="11" s="1"/>
  <c r="BQ28" i="10"/>
  <c r="BI21" i="11"/>
  <c r="BI22" i="11" s="1"/>
  <c r="BI28" i="10"/>
  <c r="BA21" i="11"/>
  <c r="BA22" i="11" s="1"/>
  <c r="BA28" i="10"/>
  <c r="AS21" i="11"/>
  <c r="AS22" i="11" s="1"/>
  <c r="AS28" i="10"/>
  <c r="AK21" i="11"/>
  <c r="AK22" i="11" s="1"/>
  <c r="AK28" i="10"/>
  <c r="AC21" i="11"/>
  <c r="AC22" i="11" s="1"/>
  <c r="AC28" i="10"/>
  <c r="U21" i="11"/>
  <c r="U22" i="11" s="1"/>
  <c r="U28" i="10"/>
  <c r="M21" i="11"/>
  <c r="M22" i="11" s="1"/>
  <c r="M28" i="10"/>
  <c r="CF21" i="11"/>
  <c r="CF22" i="11" s="1"/>
  <c r="CF28" i="10"/>
  <c r="BX21" i="11"/>
  <c r="BX22" i="11" s="1"/>
  <c r="BX28" i="10"/>
  <c r="BP21" i="11"/>
  <c r="BP22" i="11" s="1"/>
  <c r="BP28" i="10"/>
  <c r="BH21" i="11"/>
  <c r="BH22" i="11" s="1"/>
  <c r="BH28" i="10"/>
  <c r="AZ21" i="11"/>
  <c r="AZ22" i="11" s="1"/>
  <c r="AZ28" i="10"/>
  <c r="AR21" i="11"/>
  <c r="AR22" i="11" s="1"/>
  <c r="AR28" i="10"/>
  <c r="AJ21" i="11"/>
  <c r="AJ22" i="11" s="1"/>
  <c r="AJ28" i="10"/>
  <c r="AB21" i="11"/>
  <c r="AB22" i="11" s="1"/>
  <c r="AB28" i="10"/>
  <c r="T21" i="11"/>
  <c r="T22" i="11" s="1"/>
  <c r="T28" i="10"/>
  <c r="L21" i="11"/>
  <c r="L22" i="11" s="1"/>
  <c r="L28" i="10"/>
  <c r="CE21" i="11"/>
  <c r="CE22" i="11" s="1"/>
  <c r="CE28" i="10"/>
  <c r="BW21" i="11"/>
  <c r="BW22" i="11" s="1"/>
  <c r="BW28" i="10"/>
  <c r="BO21" i="11"/>
  <c r="BO22" i="11" s="1"/>
  <c r="BO28" i="10"/>
  <c r="BG21" i="11"/>
  <c r="BG22" i="11" s="1"/>
  <c r="BG28" i="10"/>
  <c r="AY21" i="11"/>
  <c r="AY22" i="11" s="1"/>
  <c r="AY28" i="10"/>
  <c r="AQ21" i="11"/>
  <c r="AQ22" i="11" s="1"/>
  <c r="AQ28" i="10"/>
  <c r="AI21" i="11"/>
  <c r="AI22" i="11" s="1"/>
  <c r="AI28" i="10"/>
  <c r="AA21" i="11"/>
  <c r="AA22" i="11" s="1"/>
  <c r="AA28" i="10"/>
  <c r="S21" i="11"/>
  <c r="S22" i="11" s="1"/>
  <c r="S28" i="10"/>
  <c r="CD21" i="11"/>
  <c r="CD22" i="11" s="1"/>
  <c r="CD28" i="10"/>
  <c r="BV21" i="11"/>
  <c r="BV22" i="11" s="1"/>
  <c r="BV28" i="10"/>
  <c r="BN21" i="11"/>
  <c r="BN22" i="11" s="1"/>
  <c r="BN28" i="10"/>
  <c r="BF21" i="11"/>
  <c r="BF22" i="11" s="1"/>
  <c r="BF28" i="10"/>
  <c r="AX21" i="11"/>
  <c r="AX22" i="11" s="1"/>
  <c r="AX28" i="10"/>
  <c r="AP21" i="11"/>
  <c r="AP22" i="11" s="1"/>
  <c r="AP28" i="10"/>
  <c r="AH21" i="11"/>
  <c r="AH22" i="11" s="1"/>
  <c r="AH28" i="10"/>
  <c r="Z21" i="11"/>
  <c r="Z22" i="11" s="1"/>
  <c r="Z28" i="10"/>
  <c r="R21" i="11"/>
  <c r="R22" i="11" s="1"/>
  <c r="R28" i="10"/>
  <c r="CC21" i="11"/>
  <c r="CC22" i="11" s="1"/>
  <c r="CC28" i="10"/>
  <c r="BU21" i="11"/>
  <c r="BU22" i="11" s="1"/>
  <c r="BU28" i="10"/>
  <c r="BM21" i="11"/>
  <c r="BM22" i="11" s="1"/>
  <c r="BM28" i="10"/>
  <c r="BE21" i="11"/>
  <c r="BE22" i="11" s="1"/>
  <c r="BE28" i="10"/>
  <c r="AW21" i="11"/>
  <c r="AW22" i="11" s="1"/>
  <c r="AW28" i="10"/>
  <c r="AO21" i="11"/>
  <c r="AO22" i="11" s="1"/>
  <c r="AO28" i="10"/>
  <c r="AG21" i="11"/>
  <c r="AG22" i="11" s="1"/>
  <c r="AG28" i="10"/>
  <c r="Y21" i="11"/>
  <c r="Y22" i="11" s="1"/>
  <c r="Y28" i="10"/>
  <c r="Q21" i="11"/>
  <c r="Q22" i="11" s="1"/>
  <c r="Q28" i="10"/>
  <c r="CJ21" i="11"/>
  <c r="CJ22" i="11" s="1"/>
  <c r="CJ28" i="10"/>
  <c r="CB21" i="11"/>
  <c r="CB22" i="11" s="1"/>
  <c r="CB28" i="10"/>
  <c r="BT21" i="11"/>
  <c r="BT22" i="11" s="1"/>
  <c r="BT28" i="10"/>
  <c r="BL21" i="11"/>
  <c r="BL22" i="11" s="1"/>
  <c r="BL28" i="10"/>
  <c r="BD21" i="11"/>
  <c r="BD22" i="11" s="1"/>
  <c r="BD28" i="10"/>
  <c r="AV21" i="11"/>
  <c r="AV22" i="11" s="1"/>
  <c r="AV28" i="10"/>
  <c r="AN21" i="11"/>
  <c r="AN22" i="11" s="1"/>
  <c r="AN28" i="10"/>
  <c r="AF21" i="11"/>
  <c r="AF22" i="11" s="1"/>
  <c r="AF28" i="10"/>
  <c r="X21" i="11"/>
  <c r="X22" i="11" s="1"/>
  <c r="X28" i="10"/>
  <c r="P21" i="11"/>
  <c r="P22" i="11" s="1"/>
  <c r="P28" i="10"/>
  <c r="CI21" i="11"/>
  <c r="CI22" i="11" s="1"/>
  <c r="CI28" i="10"/>
  <c r="CA21" i="11"/>
  <c r="CA22" i="11" s="1"/>
  <c r="CA28" i="10"/>
  <c r="BS21" i="11"/>
  <c r="BS22" i="11" s="1"/>
  <c r="BS28" i="10"/>
  <c r="BK21" i="11"/>
  <c r="BK22" i="11" s="1"/>
  <c r="BK28" i="10"/>
  <c r="BC21" i="11"/>
  <c r="BC22" i="11" s="1"/>
  <c r="BC28" i="10"/>
  <c r="AU21" i="11"/>
  <c r="AU22" i="11" s="1"/>
  <c r="AU28" i="10"/>
  <c r="AM21" i="11"/>
  <c r="AM22" i="11" s="1"/>
  <c r="AM28" i="10"/>
  <c r="AE21" i="11"/>
  <c r="AE22" i="11" s="1"/>
  <c r="AE28" i="10"/>
  <c r="W21" i="11"/>
  <c r="W22" i="11" s="1"/>
  <c r="W28" i="10"/>
  <c r="O21" i="11"/>
  <c r="O22" i="11" s="1"/>
  <c r="O28" i="10"/>
  <c r="B10" i="13"/>
  <c r="B49" i="13"/>
  <c r="B29" i="13"/>
  <c r="E3" i="11"/>
  <c r="E8" i="8"/>
  <c r="V8" i="8"/>
  <c r="V3" i="11"/>
  <c r="N8" i="8"/>
  <c r="N3" i="11"/>
  <c r="F8" i="8"/>
  <c r="F3" i="11"/>
  <c r="BN3" i="11"/>
  <c r="BN8" i="8"/>
  <c r="BF3" i="11"/>
  <c r="BF8" i="8"/>
  <c r="AX3" i="11"/>
  <c r="AX8" i="8"/>
  <c r="AP3" i="11"/>
  <c r="AP8" i="8"/>
  <c r="AH3" i="11"/>
  <c r="AH8" i="8"/>
  <c r="AC3" i="11"/>
  <c r="AC8" i="8"/>
  <c r="U3" i="11"/>
  <c r="U8" i="8"/>
  <c r="M3" i="11"/>
  <c r="M8" i="8"/>
  <c r="BU3" i="11"/>
  <c r="BU8" i="8"/>
  <c r="BM3" i="11"/>
  <c r="BM8" i="8"/>
  <c r="BE3" i="11"/>
  <c r="BE8" i="8"/>
  <c r="AW3" i="11"/>
  <c r="AW8" i="8"/>
  <c r="AO3" i="11"/>
  <c r="AO8" i="8"/>
  <c r="AG3" i="11"/>
  <c r="AG8" i="8"/>
  <c r="AB3" i="11"/>
  <c r="AB8" i="8"/>
  <c r="T3" i="11"/>
  <c r="T8" i="8"/>
  <c r="L3" i="11"/>
  <c r="L8" i="8"/>
  <c r="BT3" i="11"/>
  <c r="BT8" i="8"/>
  <c r="BL3" i="11"/>
  <c r="BL8" i="8"/>
  <c r="BD3" i="11"/>
  <c r="BD8" i="8"/>
  <c r="AV3" i="11"/>
  <c r="AV8" i="8"/>
  <c r="AN3" i="11"/>
  <c r="AN8" i="8"/>
  <c r="AF3" i="11"/>
  <c r="AF8" i="8"/>
  <c r="AA3" i="11"/>
  <c r="AA8" i="8"/>
  <c r="S3" i="11"/>
  <c r="S8" i="8"/>
  <c r="K3" i="11"/>
  <c r="K8" i="8"/>
  <c r="BS8" i="8"/>
  <c r="BS3" i="11"/>
  <c r="BK8" i="8"/>
  <c r="BK3" i="11"/>
  <c r="BC8" i="8"/>
  <c r="BC3" i="11"/>
  <c r="AU8" i="8"/>
  <c r="AU3" i="11"/>
  <c r="AM8" i="8"/>
  <c r="AM3" i="11"/>
  <c r="AE8" i="8"/>
  <c r="AE3" i="11"/>
  <c r="Z3" i="11"/>
  <c r="Z8" i="8"/>
  <c r="R3" i="11"/>
  <c r="R8" i="8"/>
  <c r="J3" i="11"/>
  <c r="J8" i="8"/>
  <c r="BR8" i="8"/>
  <c r="BR3" i="11"/>
  <c r="BJ8" i="8"/>
  <c r="BJ3" i="11"/>
  <c r="BB8" i="8"/>
  <c r="BB3" i="11"/>
  <c r="AT8" i="8"/>
  <c r="AT3" i="11"/>
  <c r="AL8" i="8"/>
  <c r="AL3" i="11"/>
  <c r="AD8" i="8"/>
  <c r="AD3" i="11"/>
  <c r="Y3" i="11"/>
  <c r="Y8" i="8"/>
  <c r="Q3" i="11"/>
  <c r="Q8" i="8"/>
  <c r="I3" i="11"/>
  <c r="I8" i="8"/>
  <c r="BQ3" i="11"/>
  <c r="BQ8" i="8"/>
  <c r="BI3" i="11"/>
  <c r="BI8" i="8"/>
  <c r="BA3" i="11"/>
  <c r="BA8" i="8"/>
  <c r="AS3" i="11"/>
  <c r="AS8" i="8"/>
  <c r="AK3" i="11"/>
  <c r="AK8" i="8"/>
  <c r="X3" i="11"/>
  <c r="X8" i="8"/>
  <c r="P3" i="11"/>
  <c r="P8" i="8"/>
  <c r="H3" i="11"/>
  <c r="H8" i="8"/>
  <c r="BP3" i="11"/>
  <c r="BP8" i="8"/>
  <c r="BH3" i="11"/>
  <c r="BH8" i="8"/>
  <c r="AZ3" i="11"/>
  <c r="AZ8" i="8"/>
  <c r="AR3" i="11"/>
  <c r="AR8" i="8"/>
  <c r="AJ3" i="11"/>
  <c r="AJ8" i="8"/>
  <c r="W8" i="8"/>
  <c r="W3" i="11"/>
  <c r="O8" i="8"/>
  <c r="O3" i="11"/>
  <c r="G8" i="8"/>
  <c r="G3" i="11"/>
  <c r="BO3" i="11"/>
  <c r="BO8" i="8"/>
  <c r="BG3" i="11"/>
  <c r="BG8" i="8"/>
  <c r="AY3" i="11"/>
  <c r="AY8" i="8"/>
  <c r="AQ3" i="11"/>
  <c r="AQ8" i="8"/>
  <c r="AI3" i="11"/>
  <c r="AI8" i="8"/>
  <c r="CH54" i="11"/>
  <c r="CH55" i="11" s="1"/>
  <c r="CH2" i="9"/>
  <c r="CH16" i="9" s="1"/>
  <c r="CF54" i="11"/>
  <c r="CF55" i="11" s="1"/>
  <c r="CF2" i="9"/>
  <c r="CF16" i="9" s="1"/>
  <c r="BW54" i="11"/>
  <c r="BW55" i="11" s="1"/>
  <c r="BW2" i="9"/>
  <c r="BW16" i="9" s="1"/>
  <c r="BG54" i="11"/>
  <c r="BG55" i="11" s="1"/>
  <c r="BG2" i="9"/>
  <c r="BG16" i="9" s="1"/>
  <c r="BG35" i="7"/>
  <c r="AQ54" i="11"/>
  <c r="AQ55" i="11" s="1"/>
  <c r="AQ2" i="9"/>
  <c r="AQ16" i="9" s="1"/>
  <c r="AQ35" i="7"/>
  <c r="AI54" i="11"/>
  <c r="AI55" i="11" s="1"/>
  <c r="AI2" i="9"/>
  <c r="AI16" i="9" s="1"/>
  <c r="AI35" i="7"/>
  <c r="AA54" i="11"/>
  <c r="AA55" i="11" s="1"/>
  <c r="AA2" i="9"/>
  <c r="AA16" i="9" s="1"/>
  <c r="AA35" i="7"/>
  <c r="S54" i="11"/>
  <c r="S55" i="11" s="1"/>
  <c r="S2" i="9"/>
  <c r="S16" i="9" s="1"/>
  <c r="S35" i="7"/>
  <c r="K54" i="11"/>
  <c r="K55" i="11" s="1"/>
  <c r="K2" i="9"/>
  <c r="K16" i="9" s="1"/>
  <c r="K35" i="7"/>
  <c r="CJ52" i="11"/>
  <c r="CJ53" i="11" s="1"/>
  <c r="CJ7" i="9"/>
  <c r="CB52" i="11"/>
  <c r="CB53" i="11" s="1"/>
  <c r="CB7" i="9"/>
  <c r="BT52" i="11"/>
  <c r="BT53" i="11" s="1"/>
  <c r="BT7" i="9"/>
  <c r="BL52" i="11"/>
  <c r="BL53" i="11" s="1"/>
  <c r="BL7" i="9"/>
  <c r="BD52" i="11"/>
  <c r="BD53" i="11" s="1"/>
  <c r="BD7" i="9"/>
  <c r="AV52" i="11"/>
  <c r="AV53" i="11" s="1"/>
  <c r="AV7" i="9"/>
  <c r="AN52" i="11"/>
  <c r="AN53" i="11" s="1"/>
  <c r="AN7" i="9"/>
  <c r="AF52" i="11"/>
  <c r="AF53" i="11" s="1"/>
  <c r="AF7" i="9"/>
  <c r="X52" i="11"/>
  <c r="X53" i="11" s="1"/>
  <c r="X7" i="9"/>
  <c r="P52" i="11"/>
  <c r="P53" i="11" s="1"/>
  <c r="P7" i="9"/>
  <c r="H52" i="11"/>
  <c r="H53" i="11" s="1"/>
  <c r="H7" i="9"/>
  <c r="CE54" i="11"/>
  <c r="CE55" i="11" s="1"/>
  <c r="CE2" i="9"/>
  <c r="CE16" i="9" s="1"/>
  <c r="BO54" i="11"/>
  <c r="BO55" i="11" s="1"/>
  <c r="BO2" i="9"/>
  <c r="BO16" i="9" s="1"/>
  <c r="BO35" i="7"/>
  <c r="AY54" i="11"/>
  <c r="AY55" i="11" s="1"/>
  <c r="AY2" i="9"/>
  <c r="AY16" i="9" s="1"/>
  <c r="AY35" i="7"/>
  <c r="CD54" i="11"/>
  <c r="CD55" i="11" s="1"/>
  <c r="CD2" i="9"/>
  <c r="CD16" i="9" s="1"/>
  <c r="BV54" i="11"/>
  <c r="BV55" i="11" s="1"/>
  <c r="BV2" i="9"/>
  <c r="BN54" i="11"/>
  <c r="BN55" i="11" s="1"/>
  <c r="BN2" i="9"/>
  <c r="BN35" i="7"/>
  <c r="BF54" i="11"/>
  <c r="BF55" i="11" s="1"/>
  <c r="BF2" i="9"/>
  <c r="BF35" i="7"/>
  <c r="AX54" i="11"/>
  <c r="AX55" i="11" s="1"/>
  <c r="AX2" i="9"/>
  <c r="AX16" i="9" s="1"/>
  <c r="AX35" i="7"/>
  <c r="AP54" i="11"/>
  <c r="AP55" i="11" s="1"/>
  <c r="AP2" i="9"/>
  <c r="AP16" i="9" s="1"/>
  <c r="AP35" i="7"/>
  <c r="AH54" i="11"/>
  <c r="AH55" i="11" s="1"/>
  <c r="AH2" i="9"/>
  <c r="AH16" i="9" s="1"/>
  <c r="AH35" i="7"/>
  <c r="Z54" i="11"/>
  <c r="Z55" i="11" s="1"/>
  <c r="Z2" i="9"/>
  <c r="Z16" i="9" s="1"/>
  <c r="Z35" i="7"/>
  <c r="R54" i="11"/>
  <c r="R55" i="11" s="1"/>
  <c r="R2" i="9"/>
  <c r="R16" i="9" s="1"/>
  <c r="R35" i="7"/>
  <c r="J54" i="11"/>
  <c r="J55" i="11" s="1"/>
  <c r="J2" i="9"/>
  <c r="J35" i="7"/>
  <c r="CD50" i="5"/>
  <c r="CD69" i="5" s="1"/>
  <c r="CD5" i="9"/>
  <c r="BV50" i="5"/>
  <c r="BV69" i="5" s="1"/>
  <c r="BV5" i="9"/>
  <c r="BN50" i="5"/>
  <c r="BN69" i="5" s="1"/>
  <c r="BN5" i="9"/>
  <c r="BF50" i="5"/>
  <c r="BF5" i="9"/>
  <c r="AX50" i="5"/>
  <c r="AX69" i="5" s="1"/>
  <c r="AX5" i="9"/>
  <c r="AP50" i="5"/>
  <c r="AP69" i="5" s="1"/>
  <c r="AP5" i="9"/>
  <c r="AH50" i="5"/>
  <c r="AH69" i="5" s="1"/>
  <c r="AH5" i="9"/>
  <c r="CI52" i="11"/>
  <c r="CI53" i="11" s="1"/>
  <c r="CI7" i="9"/>
  <c r="CA52" i="11"/>
  <c r="CA53" i="11" s="1"/>
  <c r="CA7" i="9"/>
  <c r="BS52" i="11"/>
  <c r="BS53" i="11" s="1"/>
  <c r="BS7" i="9"/>
  <c r="BK52" i="11"/>
  <c r="BK53" i="11" s="1"/>
  <c r="BK7" i="9"/>
  <c r="BC52" i="11"/>
  <c r="BC53" i="11" s="1"/>
  <c r="BC7" i="9"/>
  <c r="AU52" i="11"/>
  <c r="AU53" i="11" s="1"/>
  <c r="AU7" i="9"/>
  <c r="AM52" i="11"/>
  <c r="AM53" i="11" s="1"/>
  <c r="AM7" i="9"/>
  <c r="AE52" i="11"/>
  <c r="AE53" i="11" s="1"/>
  <c r="AE7" i="9"/>
  <c r="W52" i="11"/>
  <c r="W53" i="11" s="1"/>
  <c r="W7" i="9"/>
  <c r="O52" i="11"/>
  <c r="O53" i="11" s="1"/>
  <c r="O7" i="9"/>
  <c r="G52" i="11"/>
  <c r="G53" i="11" s="1"/>
  <c r="G7" i="9"/>
  <c r="CG54" i="11"/>
  <c r="CG55" i="11" s="1"/>
  <c r="CG2" i="9"/>
  <c r="CG16" i="9" s="1"/>
  <c r="CK54" i="11"/>
  <c r="CK55" i="11" s="1"/>
  <c r="CK2" i="9"/>
  <c r="CK16" i="9" s="1"/>
  <c r="BU54" i="11"/>
  <c r="BU55" i="11" s="1"/>
  <c r="BU2" i="9"/>
  <c r="BU16" i="9" s="1"/>
  <c r="BU35" i="7"/>
  <c r="BS22" i="7" s="1"/>
  <c r="BS23" i="7" s="1"/>
  <c r="BE54" i="11"/>
  <c r="BE55" i="11" s="1"/>
  <c r="BE2" i="9"/>
  <c r="BE16" i="9" s="1"/>
  <c r="BE35" i="7"/>
  <c r="AW54" i="11"/>
  <c r="AW55" i="11" s="1"/>
  <c r="AW2" i="9"/>
  <c r="AW16" i="9" s="1"/>
  <c r="AW35" i="7"/>
  <c r="AG54" i="11"/>
  <c r="AG55" i="11" s="1"/>
  <c r="AG2" i="9"/>
  <c r="AG16" i="9" s="1"/>
  <c r="AG35" i="7"/>
  <c r="Y54" i="11"/>
  <c r="Y55" i="11" s="1"/>
  <c r="Y2" i="9"/>
  <c r="Y16" i="9" s="1"/>
  <c r="Y35" i="7"/>
  <c r="Q54" i="11"/>
  <c r="Q55" i="11" s="1"/>
  <c r="Q2" i="9"/>
  <c r="Q16" i="9" s="1"/>
  <c r="Q35" i="7"/>
  <c r="I54" i="11"/>
  <c r="I55" i="11" s="1"/>
  <c r="I2" i="9"/>
  <c r="I16" i="9" s="1"/>
  <c r="I35" i="7"/>
  <c r="CH52" i="11"/>
  <c r="CH53" i="11" s="1"/>
  <c r="CH7" i="9"/>
  <c r="BZ52" i="11"/>
  <c r="BZ53" i="11" s="1"/>
  <c r="BZ7" i="9"/>
  <c r="BR52" i="11"/>
  <c r="BR53" i="11" s="1"/>
  <c r="BR7" i="9"/>
  <c r="BJ52" i="11"/>
  <c r="BJ53" i="11" s="1"/>
  <c r="BJ7" i="9"/>
  <c r="BB52" i="11"/>
  <c r="BB53" i="11" s="1"/>
  <c r="BB7" i="9"/>
  <c r="AT52" i="11"/>
  <c r="AT53" i="11" s="1"/>
  <c r="AT7" i="9"/>
  <c r="AL52" i="11"/>
  <c r="AL53" i="11" s="1"/>
  <c r="AL7" i="9"/>
  <c r="AD52" i="11"/>
  <c r="AD53" i="11" s="1"/>
  <c r="AD7" i="9"/>
  <c r="V52" i="11"/>
  <c r="V53" i="11" s="1"/>
  <c r="V7" i="9"/>
  <c r="N52" i="11"/>
  <c r="N53" i="11" s="1"/>
  <c r="N7" i="9"/>
  <c r="F52" i="11"/>
  <c r="F53" i="11" s="1"/>
  <c r="F7" i="9"/>
  <c r="CC54" i="11"/>
  <c r="CC55" i="11" s="1"/>
  <c r="CC2" i="9"/>
  <c r="CC16" i="9" s="1"/>
  <c r="BM54" i="11"/>
  <c r="BM55" i="11" s="1"/>
  <c r="BM2" i="9"/>
  <c r="BM16" i="9" s="1"/>
  <c r="BM35" i="7"/>
  <c r="AO54" i="11"/>
  <c r="AO55" i="11" s="1"/>
  <c r="AO2" i="9"/>
  <c r="AO16" i="9" s="1"/>
  <c r="AO35" i="7"/>
  <c r="CJ54" i="11"/>
  <c r="CJ55" i="11" s="1"/>
  <c r="CJ2" i="9"/>
  <c r="CJ16" i="9" s="1"/>
  <c r="CB54" i="11"/>
  <c r="CB55" i="11" s="1"/>
  <c r="CB2" i="9"/>
  <c r="CB16" i="9" s="1"/>
  <c r="BT54" i="11"/>
  <c r="BT55" i="11" s="1"/>
  <c r="BT2" i="9"/>
  <c r="BT16" i="9" s="1"/>
  <c r="BT35" i="7"/>
  <c r="BR22" i="7" s="1"/>
  <c r="BR23" i="7" s="1"/>
  <c r="BL54" i="11"/>
  <c r="BL55" i="11" s="1"/>
  <c r="BL2" i="9"/>
  <c r="BL16" i="9" s="1"/>
  <c r="BL35" i="7"/>
  <c r="BD54" i="11"/>
  <c r="BD55" i="11" s="1"/>
  <c r="BD2" i="9"/>
  <c r="BD16" i="9" s="1"/>
  <c r="BD35" i="7"/>
  <c r="AV54" i="11"/>
  <c r="AV55" i="11" s="1"/>
  <c r="AV2" i="9"/>
  <c r="AV16" i="9" s="1"/>
  <c r="AV35" i="7"/>
  <c r="AN54" i="11"/>
  <c r="AN55" i="11" s="1"/>
  <c r="AN2" i="9"/>
  <c r="AN16" i="9" s="1"/>
  <c r="AN35" i="7"/>
  <c r="AF54" i="11"/>
  <c r="AF55" i="11" s="1"/>
  <c r="AF2" i="9"/>
  <c r="AF16" i="9" s="1"/>
  <c r="AF35" i="7"/>
  <c r="X54" i="11"/>
  <c r="X55" i="11" s="1"/>
  <c r="X2" i="9"/>
  <c r="X16" i="9" s="1"/>
  <c r="X35" i="7"/>
  <c r="P54" i="11"/>
  <c r="P55" i="11" s="1"/>
  <c r="P2" i="9"/>
  <c r="P16" i="9" s="1"/>
  <c r="P35" i="7"/>
  <c r="H54" i="11"/>
  <c r="H55" i="11" s="1"/>
  <c r="H2" i="9"/>
  <c r="H16" i="9" s="1"/>
  <c r="H35" i="7"/>
  <c r="CJ50" i="5"/>
  <c r="CJ69" i="5" s="1"/>
  <c r="CJ5" i="9"/>
  <c r="CB50" i="5"/>
  <c r="CB5" i="9"/>
  <c r="BT50" i="5"/>
  <c r="BT5" i="9"/>
  <c r="BL50" i="5"/>
  <c r="BL69" i="5" s="1"/>
  <c r="BL5" i="9"/>
  <c r="BD50" i="5"/>
  <c r="BD69" i="5" s="1"/>
  <c r="BD5" i="9"/>
  <c r="AV50" i="5"/>
  <c r="AV69" i="5" s="1"/>
  <c r="AV5" i="9"/>
  <c r="AN50" i="5"/>
  <c r="AN5" i="9"/>
  <c r="CG52" i="11"/>
  <c r="CG53" i="11" s="1"/>
  <c r="CG7" i="9"/>
  <c r="BY52" i="11"/>
  <c r="BY53" i="11" s="1"/>
  <c r="BY7" i="9"/>
  <c r="BQ52" i="11"/>
  <c r="BQ53" i="11" s="1"/>
  <c r="BQ7" i="9"/>
  <c r="BI52" i="11"/>
  <c r="BI53" i="11" s="1"/>
  <c r="BI7" i="9"/>
  <c r="BA52" i="11"/>
  <c r="BA53" i="11" s="1"/>
  <c r="BA7" i="9"/>
  <c r="AS52" i="11"/>
  <c r="AS53" i="11" s="1"/>
  <c r="AS7" i="9"/>
  <c r="AK52" i="11"/>
  <c r="AK53" i="11" s="1"/>
  <c r="AK7" i="9"/>
  <c r="AC52" i="11"/>
  <c r="AC53" i="11" s="1"/>
  <c r="AC7" i="9"/>
  <c r="U52" i="11"/>
  <c r="U53" i="11" s="1"/>
  <c r="U7" i="9"/>
  <c r="M52" i="11"/>
  <c r="M53" i="11" s="1"/>
  <c r="M7" i="9"/>
  <c r="CI54" i="11"/>
  <c r="CI55" i="11" s="1"/>
  <c r="CI2" i="9"/>
  <c r="CI16" i="9" s="1"/>
  <c r="CA54" i="11"/>
  <c r="CA55" i="11" s="1"/>
  <c r="CA2" i="9"/>
  <c r="CA16" i="9" s="1"/>
  <c r="BS54" i="11"/>
  <c r="BS55" i="11" s="1"/>
  <c r="BS2" i="9"/>
  <c r="BS16" i="9" s="1"/>
  <c r="BS35" i="7"/>
  <c r="BQ22" i="7" s="1"/>
  <c r="BQ23" i="7" s="1"/>
  <c r="BK54" i="11"/>
  <c r="BK55" i="11" s="1"/>
  <c r="BK2" i="9"/>
  <c r="BK16" i="9" s="1"/>
  <c r="BK35" i="7"/>
  <c r="BC54" i="11"/>
  <c r="BC55" i="11" s="1"/>
  <c r="BC2" i="9"/>
  <c r="BC16" i="9" s="1"/>
  <c r="BC35" i="7"/>
  <c r="AU54" i="11"/>
  <c r="AU55" i="11" s="1"/>
  <c r="AU2" i="9"/>
  <c r="AU16" i="9" s="1"/>
  <c r="AU35" i="7"/>
  <c r="AM54" i="11"/>
  <c r="AM55" i="11" s="1"/>
  <c r="AM2" i="9"/>
  <c r="AM16" i="9" s="1"/>
  <c r="AM35" i="7"/>
  <c r="AE54" i="11"/>
  <c r="AE55" i="11" s="1"/>
  <c r="AE2" i="9"/>
  <c r="AE16" i="9" s="1"/>
  <c r="AE35" i="7"/>
  <c r="W54" i="11"/>
  <c r="W55" i="11" s="1"/>
  <c r="W2" i="9"/>
  <c r="W16" i="9" s="1"/>
  <c r="W35" i="7"/>
  <c r="O54" i="11"/>
  <c r="O55" i="11" s="1"/>
  <c r="O2" i="9"/>
  <c r="O16" i="9" s="1"/>
  <c r="O35" i="7"/>
  <c r="G54" i="11"/>
  <c r="G55" i="11" s="1"/>
  <c r="G2" i="9"/>
  <c r="G16" i="9" s="1"/>
  <c r="G35" i="7"/>
  <c r="CF52" i="11"/>
  <c r="CF53" i="11" s="1"/>
  <c r="CF7" i="9"/>
  <c r="BX52" i="11"/>
  <c r="BX53" i="11" s="1"/>
  <c r="BX7" i="9"/>
  <c r="BP52" i="11"/>
  <c r="BP53" i="11" s="1"/>
  <c r="BP7" i="9"/>
  <c r="BH52" i="11"/>
  <c r="BH53" i="11" s="1"/>
  <c r="BH7" i="9"/>
  <c r="AZ52" i="11"/>
  <c r="AZ53" i="11" s="1"/>
  <c r="AZ7" i="9"/>
  <c r="AR52" i="11"/>
  <c r="AR53" i="11" s="1"/>
  <c r="AR7" i="9"/>
  <c r="AJ52" i="11"/>
  <c r="AJ53" i="11" s="1"/>
  <c r="AJ7" i="9"/>
  <c r="AB52" i="11"/>
  <c r="AB53" i="11" s="1"/>
  <c r="AB7" i="9"/>
  <c r="T52" i="11"/>
  <c r="T53" i="11" s="1"/>
  <c r="T7" i="9"/>
  <c r="L52" i="11"/>
  <c r="L53" i="11" s="1"/>
  <c r="L7" i="9"/>
  <c r="CL14" i="9"/>
  <c r="CL13" i="9"/>
  <c r="CL15" i="9" s="1"/>
  <c r="BF16" i="9"/>
  <c r="BR54" i="11"/>
  <c r="BR55" i="11" s="1"/>
  <c r="BR2" i="9"/>
  <c r="BR16" i="9" s="1"/>
  <c r="BR35" i="7"/>
  <c r="BJ54" i="11"/>
  <c r="BJ55" i="11" s="1"/>
  <c r="BJ2" i="9"/>
  <c r="BJ16" i="9" s="1"/>
  <c r="BJ35" i="7"/>
  <c r="BB54" i="11"/>
  <c r="BB55" i="11" s="1"/>
  <c r="BB2" i="9"/>
  <c r="BB16" i="9" s="1"/>
  <c r="BB35" i="7"/>
  <c r="AT54" i="11"/>
  <c r="AT55" i="11" s="1"/>
  <c r="AT2" i="9"/>
  <c r="AT16" i="9" s="1"/>
  <c r="AT35" i="7"/>
  <c r="AL54" i="11"/>
  <c r="AL55" i="11" s="1"/>
  <c r="AL2" i="9"/>
  <c r="AL16" i="9" s="1"/>
  <c r="AL35" i="7"/>
  <c r="AD54" i="11"/>
  <c r="AD55" i="11" s="1"/>
  <c r="AD2" i="9"/>
  <c r="AD16" i="9" s="1"/>
  <c r="AD35" i="7"/>
  <c r="V54" i="11"/>
  <c r="V55" i="11" s="1"/>
  <c r="V2" i="9"/>
  <c r="V16" i="9" s="1"/>
  <c r="V35" i="7"/>
  <c r="N54" i="11"/>
  <c r="N55" i="11" s="1"/>
  <c r="N2" i="9"/>
  <c r="N16" i="9" s="1"/>
  <c r="N35" i="7"/>
  <c r="F54" i="11"/>
  <c r="F55" i="11" s="1"/>
  <c r="F2" i="9"/>
  <c r="F16" i="9" s="1"/>
  <c r="F35" i="7"/>
  <c r="Z50" i="5"/>
  <c r="Z5" i="9"/>
  <c r="R50" i="5"/>
  <c r="R69" i="5" s="1"/>
  <c r="R5" i="9"/>
  <c r="J50" i="5"/>
  <c r="J69" i="5" s="1"/>
  <c r="J5" i="9"/>
  <c r="CE52" i="11"/>
  <c r="CE53" i="11" s="1"/>
  <c r="CE7" i="9"/>
  <c r="BW52" i="11"/>
  <c r="BW53" i="11" s="1"/>
  <c r="BW7" i="9"/>
  <c r="BO52" i="11"/>
  <c r="BO53" i="11" s="1"/>
  <c r="BO7" i="9"/>
  <c r="BG52" i="11"/>
  <c r="BG53" i="11" s="1"/>
  <c r="BG7" i="9"/>
  <c r="AY52" i="11"/>
  <c r="AY53" i="11" s="1"/>
  <c r="AY7" i="9"/>
  <c r="AQ52" i="11"/>
  <c r="AQ53" i="11" s="1"/>
  <c r="AQ7" i="9"/>
  <c r="AI52" i="11"/>
  <c r="AI53" i="11" s="1"/>
  <c r="AI7" i="9"/>
  <c r="AA52" i="11"/>
  <c r="AA53" i="11" s="1"/>
  <c r="AA7" i="9"/>
  <c r="S52" i="11"/>
  <c r="S53" i="11" s="1"/>
  <c r="S7" i="9"/>
  <c r="K52" i="11"/>
  <c r="K53" i="11" s="1"/>
  <c r="K7" i="9"/>
  <c r="BN16" i="9"/>
  <c r="BZ54" i="11"/>
  <c r="BZ55" i="11" s="1"/>
  <c r="BZ2" i="9"/>
  <c r="BZ16" i="9" s="1"/>
  <c r="BY54" i="11"/>
  <c r="BY55" i="11" s="1"/>
  <c r="BY2" i="9"/>
  <c r="BY16" i="9" s="1"/>
  <c r="BQ54" i="11"/>
  <c r="BQ55" i="11" s="1"/>
  <c r="BQ2" i="9"/>
  <c r="BQ16" i="9" s="1"/>
  <c r="BQ35" i="7"/>
  <c r="BI54" i="11"/>
  <c r="BI55" i="11" s="1"/>
  <c r="BI2" i="9"/>
  <c r="BI16" i="9" s="1"/>
  <c r="BI35" i="7"/>
  <c r="BA54" i="11"/>
  <c r="BA55" i="11" s="1"/>
  <c r="BA2" i="9"/>
  <c r="BA16" i="9" s="1"/>
  <c r="BA35" i="7"/>
  <c r="AS54" i="11"/>
  <c r="AS55" i="11" s="1"/>
  <c r="AS2" i="9"/>
  <c r="AS16" i="9" s="1"/>
  <c r="AS35" i="7"/>
  <c r="AK54" i="11"/>
  <c r="AK55" i="11" s="1"/>
  <c r="AK2" i="9"/>
  <c r="AK16" i="9" s="1"/>
  <c r="AK35" i="7"/>
  <c r="AC54" i="11"/>
  <c r="AC55" i="11" s="1"/>
  <c r="AC2" i="9"/>
  <c r="AC16" i="9" s="1"/>
  <c r="AC35" i="7"/>
  <c r="U54" i="11"/>
  <c r="U55" i="11" s="1"/>
  <c r="U2" i="9"/>
  <c r="U16" i="9" s="1"/>
  <c r="U35" i="7"/>
  <c r="M54" i="11"/>
  <c r="M55" i="11" s="1"/>
  <c r="M2" i="9"/>
  <c r="M16" i="9" s="1"/>
  <c r="M35" i="7"/>
  <c r="CD52" i="11"/>
  <c r="CD53" i="11" s="1"/>
  <c r="CD7" i="9"/>
  <c r="BV52" i="11"/>
  <c r="BV53" i="11" s="1"/>
  <c r="BV7" i="9"/>
  <c r="BN52" i="11"/>
  <c r="BN53" i="11" s="1"/>
  <c r="BN7" i="9"/>
  <c r="BF52" i="11"/>
  <c r="BF53" i="11" s="1"/>
  <c r="BF7" i="9"/>
  <c r="AX52" i="11"/>
  <c r="AX53" i="11" s="1"/>
  <c r="AX7" i="9"/>
  <c r="AP52" i="11"/>
  <c r="AP53" i="11" s="1"/>
  <c r="AP7" i="9"/>
  <c r="AH52" i="11"/>
  <c r="AH53" i="11" s="1"/>
  <c r="AH7" i="9"/>
  <c r="Z52" i="11"/>
  <c r="Z53" i="11" s="1"/>
  <c r="Z7" i="9"/>
  <c r="R52" i="11"/>
  <c r="R53" i="11" s="1"/>
  <c r="R7" i="9"/>
  <c r="J52" i="11"/>
  <c r="J53" i="11" s="1"/>
  <c r="J7" i="9"/>
  <c r="J16" i="9"/>
  <c r="BV16" i="9"/>
  <c r="BX54" i="11"/>
  <c r="BX55" i="11" s="1"/>
  <c r="BX2" i="9"/>
  <c r="BX16" i="9" s="1"/>
  <c r="BP54" i="11"/>
  <c r="BP55" i="11" s="1"/>
  <c r="BP2" i="9"/>
  <c r="BP16" i="9" s="1"/>
  <c r="BP35" i="7"/>
  <c r="BH54" i="11"/>
  <c r="BH55" i="11" s="1"/>
  <c r="BH2" i="9"/>
  <c r="BH16" i="9" s="1"/>
  <c r="BH35" i="7"/>
  <c r="AZ54" i="11"/>
  <c r="AZ55" i="11" s="1"/>
  <c r="AZ2" i="9"/>
  <c r="AZ16" i="9" s="1"/>
  <c r="AZ35" i="7"/>
  <c r="AR54" i="11"/>
  <c r="AR55" i="11" s="1"/>
  <c r="AR2" i="9"/>
  <c r="AR16" i="9" s="1"/>
  <c r="AR35" i="7"/>
  <c r="AJ54" i="11"/>
  <c r="AJ55" i="11" s="1"/>
  <c r="AJ2" i="9"/>
  <c r="AJ16" i="9" s="1"/>
  <c r="AJ35" i="7"/>
  <c r="AB54" i="11"/>
  <c r="AB55" i="11" s="1"/>
  <c r="AB2" i="9"/>
  <c r="AB16" i="9" s="1"/>
  <c r="AB35" i="7"/>
  <c r="T54" i="11"/>
  <c r="T55" i="11" s="1"/>
  <c r="T2" i="9"/>
  <c r="T16" i="9" s="1"/>
  <c r="T35" i="7"/>
  <c r="L54" i="11"/>
  <c r="L55" i="11" s="1"/>
  <c r="L2" i="9"/>
  <c r="L16" i="9" s="1"/>
  <c r="L35" i="7"/>
  <c r="CK52" i="11"/>
  <c r="CK53" i="11" s="1"/>
  <c r="CK7" i="9"/>
  <c r="CC52" i="11"/>
  <c r="CC53" i="11" s="1"/>
  <c r="CC7" i="9"/>
  <c r="BU52" i="11"/>
  <c r="BU53" i="11" s="1"/>
  <c r="BU7" i="9"/>
  <c r="BM52" i="11"/>
  <c r="BM53" i="11" s="1"/>
  <c r="BM7" i="9"/>
  <c r="BE52" i="11"/>
  <c r="BE53" i="11" s="1"/>
  <c r="BE7" i="9"/>
  <c r="AW52" i="11"/>
  <c r="AW53" i="11" s="1"/>
  <c r="AW7" i="9"/>
  <c r="AO52" i="11"/>
  <c r="AO53" i="11" s="1"/>
  <c r="AO7" i="9"/>
  <c r="AG52" i="11"/>
  <c r="AG53" i="11" s="1"/>
  <c r="AG7" i="9"/>
  <c r="Y52" i="11"/>
  <c r="Y53" i="11" s="1"/>
  <c r="Y7" i="9"/>
  <c r="Q52" i="11"/>
  <c r="Q53" i="11" s="1"/>
  <c r="Q7" i="9"/>
  <c r="I52" i="11"/>
  <c r="I53" i="11" s="1"/>
  <c r="I7" i="9"/>
  <c r="AI22" i="10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5" i="8"/>
  <c r="BC5" i="8"/>
  <c r="AU5" i="8"/>
  <c r="AM5" i="8"/>
  <c r="AE5" i="8"/>
  <c r="W5" i="8"/>
  <c r="O5" i="8"/>
  <c r="G5" i="8"/>
  <c r="BR5" i="8"/>
  <c r="BJ5" i="8"/>
  <c r="BB5" i="8"/>
  <c r="AT5" i="8"/>
  <c r="AL5" i="8"/>
  <c r="AD5" i="8"/>
  <c r="V5" i="8"/>
  <c r="N5" i="8"/>
  <c r="F5" i="8"/>
  <c r="BQ5" i="8"/>
  <c r="BI5" i="8"/>
  <c r="BA5" i="8"/>
  <c r="AS5" i="8"/>
  <c r="AK5" i="8"/>
  <c r="AC5" i="8"/>
  <c r="U5" i="8"/>
  <c r="M5" i="8"/>
  <c r="BP5" i="8"/>
  <c r="BH5" i="8"/>
  <c r="AZ5" i="8"/>
  <c r="AR5" i="8"/>
  <c r="AJ5" i="8"/>
  <c r="AB5" i="8"/>
  <c r="T5" i="8"/>
  <c r="L5" i="8"/>
  <c r="BG5" i="8"/>
  <c r="AY5" i="8"/>
  <c r="AQ5" i="8"/>
  <c r="AI5" i="8"/>
  <c r="AA5" i="8"/>
  <c r="S5" i="8"/>
  <c r="K5" i="8"/>
  <c r="BV5" i="8"/>
  <c r="BV7" i="8" s="1"/>
  <c r="BV11" i="8"/>
  <c r="BN5" i="8"/>
  <c r="BF5" i="8"/>
  <c r="AX5" i="8"/>
  <c r="AP5" i="8"/>
  <c r="AH5" i="8"/>
  <c r="Z5" i="8"/>
  <c r="R5" i="8"/>
  <c r="J5" i="8"/>
  <c r="BU5" i="8"/>
  <c r="BE5" i="8"/>
  <c r="AW5" i="8"/>
  <c r="AO5" i="8"/>
  <c r="AG5" i="8"/>
  <c r="Y5" i="8"/>
  <c r="Q5" i="8"/>
  <c r="I5" i="8"/>
  <c r="BT5" i="8"/>
  <c r="BL5" i="8"/>
  <c r="BD5" i="8"/>
  <c r="AV5" i="8"/>
  <c r="AN5" i="8"/>
  <c r="AF5" i="8"/>
  <c r="X5" i="8"/>
  <c r="P5" i="8"/>
  <c r="H5" i="8"/>
  <c r="BU23" i="7"/>
  <c r="L21" i="7"/>
  <c r="AB21" i="7"/>
  <c r="P21" i="7"/>
  <c r="BR21" i="7"/>
  <c r="R21" i="7"/>
  <c r="AC21" i="7"/>
  <c r="AM21" i="7"/>
  <c r="AG21" i="7"/>
  <c r="BO22" i="7"/>
  <c r="BO23" i="7" s="1"/>
  <c r="BP22" i="7"/>
  <c r="BP23" i="7" s="1"/>
  <c r="CE50" i="5"/>
  <c r="CE69" i="5" s="1"/>
  <c r="BW50" i="5"/>
  <c r="BW69" i="5" s="1"/>
  <c r="BO50" i="5"/>
  <c r="BG50" i="5"/>
  <c r="BG69" i="5" s="1"/>
  <c r="AY50" i="5"/>
  <c r="AY69" i="5" s="1"/>
  <c r="AQ50" i="5"/>
  <c r="AI50" i="5"/>
  <c r="AA50" i="5"/>
  <c r="S50" i="5"/>
  <c r="S69" i="5" s="1"/>
  <c r="K50" i="5"/>
  <c r="AB50" i="5"/>
  <c r="AB69" i="5" s="1"/>
  <c r="T50" i="5"/>
  <c r="T69" i="5" s="1"/>
  <c r="L50" i="5"/>
  <c r="L69" i="5" s="1"/>
  <c r="CF50" i="5"/>
  <c r="BX50" i="5"/>
  <c r="BP50" i="5"/>
  <c r="BH50" i="5"/>
  <c r="AZ50" i="5"/>
  <c r="AR50" i="5"/>
  <c r="AR69" i="5" s="1"/>
  <c r="AJ50" i="5"/>
  <c r="AJ69" i="5" s="1"/>
  <c r="CK50" i="5"/>
  <c r="CK69" i="5" s="1"/>
  <c r="CC50" i="5"/>
  <c r="BU50" i="5"/>
  <c r="BM50" i="5"/>
  <c r="BE50" i="5"/>
  <c r="AW50" i="5"/>
  <c r="AO50" i="5"/>
  <c r="CI50" i="5"/>
  <c r="CA50" i="5"/>
  <c r="BS50" i="5"/>
  <c r="BK50" i="5"/>
  <c r="BC50" i="5"/>
  <c r="AU50" i="5"/>
  <c r="AM50" i="5"/>
  <c r="AG50" i="5"/>
  <c r="AG69" i="5" s="1"/>
  <c r="Y50" i="5"/>
  <c r="Q50" i="5"/>
  <c r="I50" i="5"/>
  <c r="AF50" i="5"/>
  <c r="X50" i="5"/>
  <c r="P50" i="5"/>
  <c r="H50" i="5"/>
  <c r="AE50" i="5"/>
  <c r="W50" i="5"/>
  <c r="O50" i="5"/>
  <c r="G50" i="5"/>
  <c r="CD31" i="6"/>
  <c r="CD38" i="6" s="1"/>
  <c r="BV31" i="6"/>
  <c r="BN31" i="6"/>
  <c r="BN38" i="6" s="1"/>
  <c r="BF31" i="6"/>
  <c r="AX31" i="6"/>
  <c r="AX38" i="6" s="1"/>
  <c r="AP31" i="6"/>
  <c r="AH31" i="6"/>
  <c r="Z31" i="6"/>
  <c r="R31" i="6"/>
  <c r="R38" i="6" s="1"/>
  <c r="CC31" i="6"/>
  <c r="BU31" i="6"/>
  <c r="BU38" i="6" s="1"/>
  <c r="BM31" i="6"/>
  <c r="BE31" i="6"/>
  <c r="BE32" i="6" s="1"/>
  <c r="AW31" i="6"/>
  <c r="AO31" i="6"/>
  <c r="AG31" i="6"/>
  <c r="Y31" i="6"/>
  <c r="Y38" i="6" s="1"/>
  <c r="Q31" i="6"/>
  <c r="CJ31" i="6"/>
  <c r="CJ38" i="6" s="1"/>
  <c r="CB31" i="6"/>
  <c r="BT31" i="6"/>
  <c r="BT32" i="6" s="1"/>
  <c r="BL31" i="6"/>
  <c r="BD31" i="6"/>
  <c r="AV31" i="6"/>
  <c r="AN31" i="6"/>
  <c r="AN32" i="6" s="1"/>
  <c r="AF31" i="6"/>
  <c r="X31" i="6"/>
  <c r="X38" i="6" s="1"/>
  <c r="P31" i="6"/>
  <c r="CI31" i="6"/>
  <c r="CI32" i="6" s="1"/>
  <c r="CA31" i="6"/>
  <c r="BS31" i="6"/>
  <c r="BK31" i="6"/>
  <c r="BC31" i="6"/>
  <c r="BC32" i="6" s="1"/>
  <c r="AU31" i="6"/>
  <c r="AM31" i="6"/>
  <c r="AM32" i="6" s="1"/>
  <c r="AE31" i="6"/>
  <c r="W31" i="6"/>
  <c r="O31" i="6"/>
  <c r="CH31" i="6"/>
  <c r="BZ31" i="6"/>
  <c r="BR31" i="6"/>
  <c r="BR32" i="6" s="1"/>
  <c r="BJ31" i="6"/>
  <c r="BB31" i="6"/>
  <c r="BB32" i="6" s="1"/>
  <c r="AT31" i="6"/>
  <c r="AL31" i="6"/>
  <c r="AL32" i="6" s="1"/>
  <c r="AD31" i="6"/>
  <c r="V31" i="6"/>
  <c r="N31" i="6"/>
  <c r="CG31" i="6"/>
  <c r="CG38" i="6" s="1"/>
  <c r="BY31" i="6"/>
  <c r="BQ31" i="6"/>
  <c r="BQ32" i="6" s="1"/>
  <c r="BI31" i="6"/>
  <c r="BA31" i="6"/>
  <c r="AS31" i="6"/>
  <c r="AK31" i="6"/>
  <c r="AC31" i="6"/>
  <c r="U31" i="6"/>
  <c r="U32" i="6" s="1"/>
  <c r="M31" i="6"/>
  <c r="CF31" i="6"/>
  <c r="CF38" i="6" s="1"/>
  <c r="BX31" i="6"/>
  <c r="BP31" i="6"/>
  <c r="BP32" i="6" s="1"/>
  <c r="BH31" i="6"/>
  <c r="AZ31" i="6"/>
  <c r="AR31" i="6"/>
  <c r="AJ31" i="6"/>
  <c r="AJ32" i="6" s="1"/>
  <c r="AB31" i="6"/>
  <c r="T31" i="6"/>
  <c r="T32" i="6" s="1"/>
  <c r="L31" i="6"/>
  <c r="CE31" i="6"/>
  <c r="BW31" i="6"/>
  <c r="BO31" i="6"/>
  <c r="BG31" i="6"/>
  <c r="AY31" i="6"/>
  <c r="AY38" i="6" s="1"/>
  <c r="AQ31" i="6"/>
  <c r="AI31" i="6"/>
  <c r="AI32" i="6" s="1"/>
  <c r="AA31" i="6"/>
  <c r="S31" i="6"/>
  <c r="S38" i="6" s="1"/>
  <c r="AU32" i="6"/>
  <c r="AU38" i="6"/>
  <c r="AE32" i="6"/>
  <c r="AE38" i="6"/>
  <c r="BJ32" i="6"/>
  <c r="BJ38" i="6"/>
  <c r="AT32" i="6"/>
  <c r="AT38" i="6"/>
  <c r="BY32" i="6"/>
  <c r="BY38" i="6"/>
  <c r="BI32" i="6"/>
  <c r="BI38" i="6"/>
  <c r="BX38" i="6"/>
  <c r="BX32" i="6"/>
  <c r="BV38" i="6"/>
  <c r="BV32" i="6"/>
  <c r="CC38" i="6"/>
  <c r="CC32" i="6"/>
  <c r="CB32" i="6"/>
  <c r="CB38" i="6"/>
  <c r="AN38" i="6"/>
  <c r="AF32" i="6"/>
  <c r="AF38" i="6"/>
  <c r="P32" i="6"/>
  <c r="P38" i="6"/>
  <c r="L32" i="6"/>
  <c r="M32" i="6"/>
  <c r="M38" i="6"/>
  <c r="AQ32" i="6"/>
  <c r="AA38" i="6"/>
  <c r="AA32" i="6"/>
  <c r="BF38" i="6"/>
  <c r="BF32" i="6"/>
  <c r="AB32" i="6"/>
  <c r="BM38" i="6"/>
  <c r="BM32" i="6"/>
  <c r="Q38" i="6"/>
  <c r="Q32" i="6"/>
  <c r="AQ69" i="5"/>
  <c r="BO69" i="5"/>
  <c r="CB69" i="5"/>
  <c r="BT69" i="5"/>
  <c r="AN69" i="5"/>
  <c r="BF69" i="5"/>
  <c r="Z69" i="5"/>
  <c r="CG50" i="5"/>
  <c r="BY50" i="5"/>
  <c r="BQ50" i="5"/>
  <c r="BI50" i="5"/>
  <c r="BA50" i="5"/>
  <c r="AS50" i="5"/>
  <c r="AK50" i="5"/>
  <c r="AD50" i="5"/>
  <c r="V50" i="5"/>
  <c r="N50" i="5"/>
  <c r="F50" i="5"/>
  <c r="AC50" i="5"/>
  <c r="U50" i="5"/>
  <c r="M50" i="5"/>
  <c r="CH50" i="5"/>
  <c r="BZ50" i="5"/>
  <c r="BR50" i="5"/>
  <c r="BJ50" i="5"/>
  <c r="BB50" i="5"/>
  <c r="AT50" i="5"/>
  <c r="AL50" i="5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BO5" i="8" l="1"/>
  <c r="BU32" i="6"/>
  <c r="BN32" i="6"/>
  <c r="AM38" i="6"/>
  <c r="BB38" i="6"/>
  <c r="BQ38" i="6"/>
  <c r="CG32" i="6"/>
  <c r="R32" i="6"/>
  <c r="Y32" i="6"/>
  <c r="U38" i="6"/>
  <c r="CD32" i="6"/>
  <c r="BC38" i="6"/>
  <c r="BC9" i="11" s="1"/>
  <c r="AY32" i="6"/>
  <c r="BR38" i="6"/>
  <c r="BR9" i="11" s="1"/>
  <c r="X32" i="6"/>
  <c r="CJ32" i="6"/>
  <c r="CF32" i="6"/>
  <c r="BE38" i="6"/>
  <c r="BT38" i="6"/>
  <c r="S32" i="6"/>
  <c r="AX32" i="6"/>
  <c r="CI38" i="6"/>
  <c r="CI9" i="11" s="1"/>
  <c r="BM9" i="11"/>
  <c r="BM40" i="10"/>
  <c r="M9" i="11"/>
  <c r="M40" i="10"/>
  <c r="BV9" i="11"/>
  <c r="BV40" i="10"/>
  <c r="CF9" i="11"/>
  <c r="CF40" i="10"/>
  <c r="AY6" i="11"/>
  <c r="AY39" i="10"/>
  <c r="AY34" i="10"/>
  <c r="AY29" i="10" s="1"/>
  <c r="AJ38" i="6"/>
  <c r="AJ6" i="11"/>
  <c r="AJ39" i="10"/>
  <c r="AJ34" i="10"/>
  <c r="AJ29" i="10" s="1"/>
  <c r="U6" i="11"/>
  <c r="U39" i="10"/>
  <c r="U34" i="10"/>
  <c r="U29" i="10" s="1"/>
  <c r="CG6" i="11"/>
  <c r="CG39" i="10"/>
  <c r="CG34" i="10"/>
  <c r="CG29" i="10" s="1"/>
  <c r="BR6" i="11"/>
  <c r="BR34" i="10"/>
  <c r="BR29" i="10" s="1"/>
  <c r="BR39" i="10"/>
  <c r="BC6" i="11"/>
  <c r="BC34" i="10"/>
  <c r="BC29" i="10" s="1"/>
  <c r="BC39" i="10"/>
  <c r="AN6" i="11"/>
  <c r="AN34" i="10"/>
  <c r="AN39" i="10"/>
  <c r="Y6" i="11"/>
  <c r="Y34" i="10"/>
  <c r="Y29" i="10" s="1"/>
  <c r="Y39" i="10"/>
  <c r="R6" i="11"/>
  <c r="R34" i="10"/>
  <c r="R29" i="10" s="1"/>
  <c r="R39" i="10"/>
  <c r="CD6" i="11"/>
  <c r="CD34" i="10"/>
  <c r="CD29" i="10" s="1"/>
  <c r="CD39" i="10"/>
  <c r="BN9" i="11"/>
  <c r="BN40" i="10"/>
  <c r="AF9" i="11"/>
  <c r="AF40" i="10"/>
  <c r="CJ9" i="11"/>
  <c r="CJ40" i="10"/>
  <c r="BI9" i="11"/>
  <c r="BI40" i="10"/>
  <c r="BG38" i="6"/>
  <c r="BG41" i="6" s="1"/>
  <c r="BG6" i="8" s="1"/>
  <c r="BG7" i="8" s="1"/>
  <c r="BG6" i="11"/>
  <c r="BG39" i="10"/>
  <c r="BG34" i="10"/>
  <c r="BG29" i="10" s="1"/>
  <c r="AR38" i="6"/>
  <c r="AR41" i="6" s="1"/>
  <c r="AR36" i="6" s="1"/>
  <c r="AR37" i="6" s="1"/>
  <c r="AR6" i="11"/>
  <c r="AR39" i="10"/>
  <c r="AR34" i="10"/>
  <c r="AR29" i="10" s="1"/>
  <c r="AC38" i="6"/>
  <c r="AC41" i="6" s="1"/>
  <c r="AC6" i="8" s="1"/>
  <c r="AC7" i="8" s="1"/>
  <c r="AC6" i="11"/>
  <c r="AC39" i="10"/>
  <c r="AC34" i="10"/>
  <c r="AC29" i="10" s="1"/>
  <c r="N32" i="6"/>
  <c r="N6" i="11"/>
  <c r="N34" i="10"/>
  <c r="N29" i="10" s="1"/>
  <c r="N39" i="10"/>
  <c r="BZ32" i="6"/>
  <c r="BZ6" i="11"/>
  <c r="BZ34" i="10"/>
  <c r="BZ39" i="10"/>
  <c r="BK32" i="6"/>
  <c r="BK6" i="11"/>
  <c r="BK34" i="10"/>
  <c r="BK29" i="10" s="1"/>
  <c r="BK39" i="10"/>
  <c r="AV32" i="6"/>
  <c r="AV6" i="11"/>
  <c r="AV34" i="10"/>
  <c r="AV29" i="10" s="1"/>
  <c r="AV39" i="10"/>
  <c r="AG38" i="6"/>
  <c r="AG39" i="6" s="1"/>
  <c r="AG6" i="11"/>
  <c r="AG34" i="10"/>
  <c r="AG29" i="10" s="1"/>
  <c r="AG39" i="10"/>
  <c r="Z38" i="6"/>
  <c r="Z39" i="6" s="1"/>
  <c r="Z6" i="11"/>
  <c r="Z34" i="10"/>
  <c r="Z29" i="10" s="1"/>
  <c r="Z39" i="10"/>
  <c r="Q9" i="11"/>
  <c r="Q40" i="10"/>
  <c r="U9" i="11"/>
  <c r="U40" i="10"/>
  <c r="U41" i="10" s="1"/>
  <c r="CD9" i="11"/>
  <c r="CD40" i="10"/>
  <c r="AT9" i="11"/>
  <c r="AT40" i="10"/>
  <c r="AE9" i="11"/>
  <c r="AE40" i="10"/>
  <c r="BO38" i="6"/>
  <c r="BO41" i="6" s="1"/>
  <c r="BO6" i="8" s="1"/>
  <c r="BO7" i="8" s="1"/>
  <c r="BO6" i="11"/>
  <c r="BO39" i="10"/>
  <c r="BO34" i="10"/>
  <c r="BO29" i="10" s="1"/>
  <c r="AZ38" i="6"/>
  <c r="AZ39" i="6" s="1"/>
  <c r="AZ6" i="11"/>
  <c r="AZ39" i="10"/>
  <c r="AZ34" i="10"/>
  <c r="AZ29" i="10" s="1"/>
  <c r="AK32" i="6"/>
  <c r="AK6" i="11"/>
  <c r="AK39" i="10"/>
  <c r="AK34" i="10"/>
  <c r="V32" i="6"/>
  <c r="V6" i="11"/>
  <c r="V34" i="10"/>
  <c r="V29" i="10" s="1"/>
  <c r="V39" i="10"/>
  <c r="CH32" i="6"/>
  <c r="CH6" i="11"/>
  <c r="CH34" i="10"/>
  <c r="CH39" i="10"/>
  <c r="BS32" i="6"/>
  <c r="BS6" i="11"/>
  <c r="BS34" i="10"/>
  <c r="BS29" i="10" s="1"/>
  <c r="BS39" i="10"/>
  <c r="BD32" i="6"/>
  <c r="BD6" i="11"/>
  <c r="BD34" i="10"/>
  <c r="BD39" i="10"/>
  <c r="AO38" i="6"/>
  <c r="AO41" i="6" s="1"/>
  <c r="AO6" i="8" s="1"/>
  <c r="AO7" i="8" s="1"/>
  <c r="AO6" i="11"/>
  <c r="AO34" i="10"/>
  <c r="AO29" i="10" s="1"/>
  <c r="AO39" i="10"/>
  <c r="AH38" i="6"/>
  <c r="AH41" i="6" s="1"/>
  <c r="AH6" i="8" s="1"/>
  <c r="AH7" i="8" s="1"/>
  <c r="AH6" i="11"/>
  <c r="AH34" i="10"/>
  <c r="AH29" i="10" s="1"/>
  <c r="AH39" i="10"/>
  <c r="BZ29" i="10"/>
  <c r="R9" i="11"/>
  <c r="R40" i="10"/>
  <c r="AN9" i="11"/>
  <c r="AN40" i="10"/>
  <c r="BQ9" i="11"/>
  <c r="BQ40" i="10"/>
  <c r="BW38" i="6"/>
  <c r="BW41" i="6" s="1"/>
  <c r="BW6" i="11"/>
  <c r="BW39" i="10"/>
  <c r="BW34" i="10"/>
  <c r="BW29" i="10" s="1"/>
  <c r="BH38" i="6"/>
  <c r="BH6" i="11"/>
  <c r="BH39" i="10"/>
  <c r="BH34" i="10"/>
  <c r="BH29" i="10" s="1"/>
  <c r="AS38" i="6"/>
  <c r="AS41" i="6" s="1"/>
  <c r="AS6" i="8" s="1"/>
  <c r="AS7" i="8" s="1"/>
  <c r="AS6" i="11"/>
  <c r="AS39" i="10"/>
  <c r="AS34" i="10"/>
  <c r="AS29" i="10" s="1"/>
  <c r="AD38" i="6"/>
  <c r="AD6" i="11"/>
  <c r="AD34" i="10"/>
  <c r="AD39" i="10"/>
  <c r="O38" i="6"/>
  <c r="O39" i="6" s="1"/>
  <c r="O6" i="11"/>
  <c r="O34" i="10"/>
  <c r="O39" i="10"/>
  <c r="CA38" i="6"/>
  <c r="CA6" i="11"/>
  <c r="CA34" i="10"/>
  <c r="CA39" i="10"/>
  <c r="BL32" i="6"/>
  <c r="BL6" i="11"/>
  <c r="BL34" i="10"/>
  <c r="BL39" i="10"/>
  <c r="AW38" i="6"/>
  <c r="AW6" i="11"/>
  <c r="AW34" i="10"/>
  <c r="AW29" i="10" s="1"/>
  <c r="AW39" i="10"/>
  <c r="AP38" i="6"/>
  <c r="AP41" i="6" s="1"/>
  <c r="AP6" i="8" s="1"/>
  <c r="AP7" i="8" s="1"/>
  <c r="AP6" i="11"/>
  <c r="AP34" i="10"/>
  <c r="AP39" i="10"/>
  <c r="AN29" i="10"/>
  <c r="Y9" i="11"/>
  <c r="Y40" i="10"/>
  <c r="Y41" i="10" s="1"/>
  <c r="S9" i="11"/>
  <c r="S40" i="10"/>
  <c r="BU9" i="11"/>
  <c r="BU40" i="10"/>
  <c r="AY9" i="11"/>
  <c r="AY40" i="10"/>
  <c r="BB9" i="11"/>
  <c r="BB40" i="10"/>
  <c r="AM9" i="11"/>
  <c r="AM40" i="10"/>
  <c r="S6" i="11"/>
  <c r="S39" i="10"/>
  <c r="S34" i="10"/>
  <c r="CE32" i="6"/>
  <c r="CE6" i="11"/>
  <c r="CE39" i="10"/>
  <c r="CE34" i="10"/>
  <c r="BP38" i="6"/>
  <c r="BP6" i="11"/>
  <c r="BP39" i="10"/>
  <c r="BP34" i="10"/>
  <c r="BP29" i="10" s="1"/>
  <c r="BA38" i="6"/>
  <c r="BA41" i="6" s="1"/>
  <c r="BA6" i="8" s="1"/>
  <c r="BA7" i="8" s="1"/>
  <c r="BA6" i="11"/>
  <c r="BA39" i="10"/>
  <c r="BA34" i="10"/>
  <c r="AL38" i="6"/>
  <c r="AL39" i="6" s="1"/>
  <c r="AL6" i="11"/>
  <c r="AL34" i="10"/>
  <c r="AL39" i="10"/>
  <c r="W32" i="6"/>
  <c r="W6" i="11"/>
  <c r="W34" i="10"/>
  <c r="W29" i="10" s="1"/>
  <c r="W39" i="10"/>
  <c r="CI6" i="11"/>
  <c r="CI34" i="10"/>
  <c r="CI39" i="10"/>
  <c r="BT6" i="11"/>
  <c r="BT34" i="10"/>
  <c r="BT39" i="10"/>
  <c r="BE6" i="11"/>
  <c r="BE34" i="10"/>
  <c r="BE39" i="10"/>
  <c r="AX6" i="11"/>
  <c r="AX34" i="10"/>
  <c r="AX29" i="10" s="1"/>
  <c r="AX39" i="10"/>
  <c r="AK29" i="10"/>
  <c r="CH29" i="10"/>
  <c r="AX9" i="11"/>
  <c r="AX40" i="10"/>
  <c r="P9" i="11"/>
  <c r="P40" i="10"/>
  <c r="BT9" i="11"/>
  <c r="BT40" i="10"/>
  <c r="BY9" i="11"/>
  <c r="BY40" i="10"/>
  <c r="AA6" i="11"/>
  <c r="AA39" i="10"/>
  <c r="AA34" i="10"/>
  <c r="L38" i="6"/>
  <c r="L6" i="11"/>
  <c r="L39" i="10"/>
  <c r="L34" i="10"/>
  <c r="L29" i="10" s="1"/>
  <c r="BX6" i="11"/>
  <c r="BX39" i="10"/>
  <c r="BX34" i="10"/>
  <c r="BI6" i="11"/>
  <c r="BI39" i="10"/>
  <c r="BI34" i="10"/>
  <c r="BI29" i="10" s="1"/>
  <c r="AT6" i="11"/>
  <c r="AT34" i="10"/>
  <c r="AT29" i="10" s="1"/>
  <c r="AT39" i="10"/>
  <c r="AE6" i="11"/>
  <c r="AE34" i="10"/>
  <c r="AE29" i="10" s="1"/>
  <c r="AE39" i="10"/>
  <c r="P6" i="11"/>
  <c r="P34" i="10"/>
  <c r="P29" i="10" s="1"/>
  <c r="P39" i="10"/>
  <c r="CB6" i="11"/>
  <c r="CB34" i="10"/>
  <c r="CB29" i="10" s="1"/>
  <c r="CB39" i="10"/>
  <c r="BM6" i="11"/>
  <c r="BM34" i="10"/>
  <c r="BM39" i="10"/>
  <c r="BF6" i="11"/>
  <c r="BF34" i="10"/>
  <c r="BF29" i="10" s="1"/>
  <c r="BF39" i="10"/>
  <c r="BE9" i="11"/>
  <c r="BE40" i="10"/>
  <c r="AA9" i="11"/>
  <c r="AA40" i="10"/>
  <c r="CC9" i="11"/>
  <c r="CC40" i="10"/>
  <c r="BX9" i="11"/>
  <c r="BX40" i="10"/>
  <c r="BJ9" i="11"/>
  <c r="BJ40" i="10"/>
  <c r="AU9" i="11"/>
  <c r="AU40" i="10"/>
  <c r="AI38" i="6"/>
  <c r="AI6" i="11"/>
  <c r="AI39" i="10"/>
  <c r="AI34" i="10"/>
  <c r="T38" i="6"/>
  <c r="T6" i="11"/>
  <c r="T39" i="10"/>
  <c r="T34" i="10"/>
  <c r="T29" i="10" s="1"/>
  <c r="CF6" i="11"/>
  <c r="CF39" i="10"/>
  <c r="CF42" i="10" s="1"/>
  <c r="CF34" i="10"/>
  <c r="CF29" i="10" s="1"/>
  <c r="BQ6" i="11"/>
  <c r="BQ39" i="10"/>
  <c r="BQ34" i="10"/>
  <c r="BB6" i="11"/>
  <c r="BB34" i="10"/>
  <c r="BB29" i="10" s="1"/>
  <c r="BB39" i="10"/>
  <c r="AM6" i="11"/>
  <c r="AM34" i="10"/>
  <c r="AM29" i="10" s="1"/>
  <c r="AM39" i="10"/>
  <c r="X6" i="11"/>
  <c r="X34" i="10"/>
  <c r="X29" i="10" s="1"/>
  <c r="X39" i="10"/>
  <c r="CJ6" i="11"/>
  <c r="CJ34" i="10"/>
  <c r="CJ29" i="10" s="1"/>
  <c r="CJ39" i="10"/>
  <c r="CJ42" i="10" s="1"/>
  <c r="BU6" i="11"/>
  <c r="BU34" i="10"/>
  <c r="BU29" i="10" s="1"/>
  <c r="BU39" i="10"/>
  <c r="BU42" i="10" s="1"/>
  <c r="BN6" i="11"/>
  <c r="BN34" i="10"/>
  <c r="BN29" i="10" s="1"/>
  <c r="BN39" i="10"/>
  <c r="AD29" i="10"/>
  <c r="BF9" i="11"/>
  <c r="BF40" i="10"/>
  <c r="X9" i="11"/>
  <c r="X40" i="10"/>
  <c r="CB9" i="11"/>
  <c r="CB40" i="10"/>
  <c r="CG9" i="11"/>
  <c r="CG40" i="10"/>
  <c r="CG41" i="10" s="1"/>
  <c r="AQ38" i="6"/>
  <c r="AQ6" i="11"/>
  <c r="AQ39" i="10"/>
  <c r="AQ34" i="10"/>
  <c r="AQ29" i="10" s="1"/>
  <c r="AB38" i="6"/>
  <c r="AB6" i="11"/>
  <c r="AB39" i="10"/>
  <c r="AB34" i="10"/>
  <c r="AB29" i="10" s="1"/>
  <c r="M6" i="11"/>
  <c r="M39" i="10"/>
  <c r="M42" i="10" s="1"/>
  <c r="M34" i="10"/>
  <c r="M29" i="10" s="1"/>
  <c r="BY6" i="11"/>
  <c r="BY39" i="10"/>
  <c r="BY34" i="10"/>
  <c r="BJ6" i="11"/>
  <c r="BJ34" i="10"/>
  <c r="BJ39" i="10"/>
  <c r="AU6" i="11"/>
  <c r="AU34" i="10"/>
  <c r="AU29" i="10" s="1"/>
  <c r="AU39" i="10"/>
  <c r="AF6" i="11"/>
  <c r="AF34" i="10"/>
  <c r="AF39" i="10"/>
  <c r="Q6" i="11"/>
  <c r="Q34" i="10"/>
  <c r="Q39" i="10"/>
  <c r="CC6" i="11"/>
  <c r="CC34" i="10"/>
  <c r="CC29" i="10" s="1"/>
  <c r="CC39" i="10"/>
  <c r="BV6" i="11"/>
  <c r="BV34" i="10"/>
  <c r="BV39" i="10"/>
  <c r="BD29" i="10"/>
  <c r="AT69" i="5"/>
  <c r="AT50" i="11"/>
  <c r="AT51" i="11" s="1"/>
  <c r="AT4" i="9"/>
  <c r="AC69" i="5"/>
  <c r="AC50" i="11"/>
  <c r="AC51" i="11" s="1"/>
  <c r="AC4" i="9"/>
  <c r="BI69" i="5"/>
  <c r="BI50" i="11"/>
  <c r="BI51" i="11" s="1"/>
  <c r="BI4" i="9"/>
  <c r="AH70" i="5"/>
  <c r="AH8" i="9"/>
  <c r="AG70" i="5"/>
  <c r="AG8" i="9"/>
  <c r="L70" i="5"/>
  <c r="L8" i="9"/>
  <c r="AY70" i="5"/>
  <c r="AY8" i="9"/>
  <c r="H69" i="5"/>
  <c r="H50" i="11"/>
  <c r="H51" i="11" s="1"/>
  <c r="H4" i="9"/>
  <c r="AM69" i="5"/>
  <c r="AM50" i="11"/>
  <c r="AM51" i="11" s="1"/>
  <c r="AM4" i="9"/>
  <c r="S70" i="5"/>
  <c r="S8" i="9"/>
  <c r="AJ50" i="11"/>
  <c r="AJ51" i="11" s="1"/>
  <c r="AJ4" i="9"/>
  <c r="T50" i="11"/>
  <c r="T51" i="11" s="1"/>
  <c r="T4" i="9"/>
  <c r="BG50" i="11"/>
  <c r="BG51" i="11" s="1"/>
  <c r="BG4" i="9"/>
  <c r="R50" i="11"/>
  <c r="R51" i="11" s="1"/>
  <c r="R4" i="9"/>
  <c r="BD50" i="11"/>
  <c r="BD51" i="11" s="1"/>
  <c r="BD4" i="9"/>
  <c r="CJ50" i="11"/>
  <c r="CJ51" i="11" s="1"/>
  <c r="CJ4" i="9"/>
  <c r="BB69" i="5"/>
  <c r="BB50" i="11"/>
  <c r="BB51" i="11" s="1"/>
  <c r="BB4" i="9"/>
  <c r="F69" i="5"/>
  <c r="F50" i="11"/>
  <c r="F51" i="11" s="1"/>
  <c r="F4" i="9"/>
  <c r="BQ69" i="5"/>
  <c r="BQ50" i="11"/>
  <c r="BQ51" i="11" s="1"/>
  <c r="BQ4" i="9"/>
  <c r="AP70" i="5"/>
  <c r="AP8" i="9"/>
  <c r="AN70" i="5"/>
  <c r="AN8" i="9"/>
  <c r="T70" i="5"/>
  <c r="T8" i="9"/>
  <c r="BG70" i="5"/>
  <c r="BG8" i="9"/>
  <c r="P69" i="5"/>
  <c r="P50" i="11"/>
  <c r="P51" i="11" s="1"/>
  <c r="P4" i="9"/>
  <c r="AU69" i="5"/>
  <c r="AU50" i="11"/>
  <c r="AU51" i="11" s="1"/>
  <c r="AU4" i="9"/>
  <c r="AO69" i="5"/>
  <c r="AO50" i="11"/>
  <c r="AO51" i="11" s="1"/>
  <c r="AO4" i="9"/>
  <c r="AR50" i="11"/>
  <c r="AR51" i="11" s="1"/>
  <c r="AR4" i="9"/>
  <c r="AB50" i="11"/>
  <c r="AB51" i="11" s="1"/>
  <c r="AB4" i="9"/>
  <c r="BO50" i="11"/>
  <c r="BO51" i="11" s="1"/>
  <c r="BO4" i="9"/>
  <c r="AP50" i="11"/>
  <c r="AP51" i="11" s="1"/>
  <c r="AP4" i="9"/>
  <c r="BV50" i="11"/>
  <c r="BV51" i="11" s="1"/>
  <c r="BV4" i="9"/>
  <c r="BJ69" i="5"/>
  <c r="BJ50" i="11"/>
  <c r="BJ51" i="11" s="1"/>
  <c r="BJ4" i="9"/>
  <c r="N69" i="5"/>
  <c r="N50" i="11"/>
  <c r="N51" i="11" s="1"/>
  <c r="N4" i="9"/>
  <c r="BY69" i="5"/>
  <c r="BY50" i="11"/>
  <c r="BY51" i="11" s="1"/>
  <c r="BY4" i="9"/>
  <c r="AX70" i="5"/>
  <c r="AX8" i="9"/>
  <c r="AV70" i="5"/>
  <c r="AV8" i="9"/>
  <c r="AB70" i="5"/>
  <c r="AB8" i="9"/>
  <c r="BW70" i="5"/>
  <c r="BW8" i="9"/>
  <c r="X69" i="5"/>
  <c r="X50" i="11"/>
  <c r="X51" i="11" s="1"/>
  <c r="X4" i="9"/>
  <c r="BC69" i="5"/>
  <c r="BC50" i="11"/>
  <c r="BC51" i="11" s="1"/>
  <c r="BC4" i="9"/>
  <c r="AW69" i="5"/>
  <c r="AW50" i="11"/>
  <c r="AW51" i="11" s="1"/>
  <c r="AW4" i="9"/>
  <c r="AZ69" i="5"/>
  <c r="AZ50" i="11"/>
  <c r="AZ51" i="11" s="1"/>
  <c r="AZ4" i="9"/>
  <c r="K50" i="11"/>
  <c r="K51" i="11" s="1"/>
  <c r="K4" i="9"/>
  <c r="BW50" i="11"/>
  <c r="BW51" i="11" s="1"/>
  <c r="BW4" i="9"/>
  <c r="Z50" i="11"/>
  <c r="Z51" i="11" s="1"/>
  <c r="Z4" i="9"/>
  <c r="BL50" i="11"/>
  <c r="BL51" i="11" s="1"/>
  <c r="BL4" i="9"/>
  <c r="BR69" i="5"/>
  <c r="BR50" i="11"/>
  <c r="BR51" i="11" s="1"/>
  <c r="BR4" i="9"/>
  <c r="V69" i="5"/>
  <c r="V50" i="11"/>
  <c r="V51" i="11" s="1"/>
  <c r="V4" i="9"/>
  <c r="CG69" i="5"/>
  <c r="CG50" i="11"/>
  <c r="CG51" i="11" s="1"/>
  <c r="CG4" i="9"/>
  <c r="BF70" i="5"/>
  <c r="BF8" i="9"/>
  <c r="BD70" i="5"/>
  <c r="BD8" i="9"/>
  <c r="AJ70" i="5"/>
  <c r="AJ8" i="9"/>
  <c r="AF69" i="5"/>
  <c r="AF50" i="11"/>
  <c r="AF51" i="11" s="1"/>
  <c r="AF4" i="9"/>
  <c r="BK69" i="5"/>
  <c r="BK50" i="11"/>
  <c r="BK51" i="11" s="1"/>
  <c r="BK4" i="9"/>
  <c r="BE69" i="5"/>
  <c r="BE50" i="11"/>
  <c r="BE51" i="11" s="1"/>
  <c r="BE4" i="9"/>
  <c r="BH69" i="5"/>
  <c r="BH50" i="11"/>
  <c r="BH51" i="11" s="1"/>
  <c r="BH4" i="9"/>
  <c r="S50" i="11"/>
  <c r="S51" i="11" s="1"/>
  <c r="S4" i="9"/>
  <c r="CE50" i="11"/>
  <c r="CE51" i="11" s="1"/>
  <c r="CE4" i="9"/>
  <c r="AX50" i="11"/>
  <c r="AX51" i="11" s="1"/>
  <c r="AX4" i="9"/>
  <c r="CD50" i="11"/>
  <c r="CD51" i="11" s="1"/>
  <c r="CD4" i="9"/>
  <c r="BZ69" i="5"/>
  <c r="BZ50" i="11"/>
  <c r="BZ51" i="11" s="1"/>
  <c r="BZ4" i="9"/>
  <c r="AD69" i="5"/>
  <c r="AD50" i="11"/>
  <c r="AD51" i="11" s="1"/>
  <c r="AD4" i="9"/>
  <c r="BN70" i="5"/>
  <c r="BN8" i="9"/>
  <c r="BL70" i="5"/>
  <c r="BL8" i="9"/>
  <c r="AR70" i="5"/>
  <c r="AR8" i="9"/>
  <c r="G69" i="5"/>
  <c r="G50" i="11"/>
  <c r="G51" i="11" s="1"/>
  <c r="G4" i="9"/>
  <c r="I69" i="5"/>
  <c r="I50" i="11"/>
  <c r="I51" i="11" s="1"/>
  <c r="I4" i="9"/>
  <c r="BS69" i="5"/>
  <c r="BS50" i="11"/>
  <c r="BS51" i="11" s="1"/>
  <c r="BS4" i="9"/>
  <c r="BM69" i="5"/>
  <c r="BM50" i="11"/>
  <c r="BM51" i="11" s="1"/>
  <c r="BM4" i="9"/>
  <c r="BP69" i="5"/>
  <c r="BP50" i="11"/>
  <c r="BP51" i="11" s="1"/>
  <c r="BP4" i="9"/>
  <c r="AA69" i="5"/>
  <c r="AA50" i="11"/>
  <c r="AA51" i="11" s="1"/>
  <c r="AA4" i="9"/>
  <c r="AN50" i="11"/>
  <c r="AN51" i="11" s="1"/>
  <c r="AN4" i="9"/>
  <c r="BT50" i="11"/>
  <c r="BT51" i="11" s="1"/>
  <c r="BT4" i="9"/>
  <c r="CH69" i="5"/>
  <c r="CH50" i="11"/>
  <c r="CH51" i="11" s="1"/>
  <c r="CH4" i="9"/>
  <c r="AK69" i="5"/>
  <c r="AK50" i="11"/>
  <c r="AK51" i="11" s="1"/>
  <c r="AK4" i="9"/>
  <c r="J70" i="5"/>
  <c r="J8" i="9"/>
  <c r="BV70" i="5"/>
  <c r="BV8" i="9"/>
  <c r="BT70" i="5"/>
  <c r="BT8" i="9"/>
  <c r="BO70" i="5"/>
  <c r="BO8" i="9"/>
  <c r="O69" i="5"/>
  <c r="O50" i="11"/>
  <c r="O51" i="11" s="1"/>
  <c r="O4" i="9"/>
  <c r="Q69" i="5"/>
  <c r="Q50" i="11"/>
  <c r="Q51" i="11" s="1"/>
  <c r="Q4" i="9"/>
  <c r="CA69" i="5"/>
  <c r="CA50" i="11"/>
  <c r="CA51" i="11" s="1"/>
  <c r="CA4" i="9"/>
  <c r="BU69" i="5"/>
  <c r="BU50" i="11"/>
  <c r="BU51" i="11" s="1"/>
  <c r="BU4" i="9"/>
  <c r="BX69" i="5"/>
  <c r="BX50" i="11"/>
  <c r="BX51" i="11" s="1"/>
  <c r="BX4" i="9"/>
  <c r="AI69" i="5"/>
  <c r="AI50" i="11"/>
  <c r="AI51" i="11" s="1"/>
  <c r="AI4" i="9"/>
  <c r="BF50" i="11"/>
  <c r="BF51" i="11" s="1"/>
  <c r="BF4" i="9"/>
  <c r="M69" i="5"/>
  <c r="M50" i="11"/>
  <c r="M51" i="11" s="1"/>
  <c r="M4" i="9"/>
  <c r="AS69" i="5"/>
  <c r="AS50" i="11"/>
  <c r="AS51" i="11" s="1"/>
  <c r="AS4" i="9"/>
  <c r="R70" i="5"/>
  <c r="R8" i="9"/>
  <c r="CD70" i="5"/>
  <c r="CD8" i="9"/>
  <c r="CB70" i="5"/>
  <c r="CB8" i="9"/>
  <c r="CE70" i="5"/>
  <c r="CE8" i="9"/>
  <c r="W69" i="5"/>
  <c r="W50" i="11"/>
  <c r="W51" i="11" s="1"/>
  <c r="W4" i="9"/>
  <c r="Y69" i="5"/>
  <c r="Y50" i="11"/>
  <c r="Y51" i="11" s="1"/>
  <c r="Y4" i="9"/>
  <c r="CI69" i="5"/>
  <c r="CI50" i="11"/>
  <c r="CI51" i="11" s="1"/>
  <c r="CI4" i="9"/>
  <c r="CC69" i="5"/>
  <c r="CC50" i="11"/>
  <c r="CC51" i="11" s="1"/>
  <c r="CC4" i="9"/>
  <c r="CF69" i="5"/>
  <c r="CF50" i="11"/>
  <c r="CF51" i="11" s="1"/>
  <c r="CF4" i="9"/>
  <c r="AQ50" i="11"/>
  <c r="AQ51" i="11" s="1"/>
  <c r="AQ4" i="9"/>
  <c r="J50" i="11"/>
  <c r="J51" i="11" s="1"/>
  <c r="J4" i="9"/>
  <c r="AV50" i="11"/>
  <c r="AV51" i="11" s="1"/>
  <c r="AV4" i="9"/>
  <c r="CB50" i="11"/>
  <c r="CB51" i="11" s="1"/>
  <c r="CB4" i="9"/>
  <c r="AL69" i="5"/>
  <c r="AL50" i="11"/>
  <c r="AL51" i="11" s="1"/>
  <c r="AL4" i="9"/>
  <c r="U69" i="5"/>
  <c r="U50" i="11"/>
  <c r="U51" i="11" s="1"/>
  <c r="U4" i="9"/>
  <c r="BA69" i="5"/>
  <c r="BA50" i="11"/>
  <c r="BA51" i="11" s="1"/>
  <c r="BA4" i="9"/>
  <c r="Z70" i="5"/>
  <c r="Z8" i="9"/>
  <c r="CK70" i="5"/>
  <c r="CK9" i="9" s="1"/>
  <c r="CK8" i="9"/>
  <c r="CJ70" i="5"/>
  <c r="CJ8" i="9"/>
  <c r="AQ70" i="5"/>
  <c r="AQ8" i="9"/>
  <c r="AE69" i="5"/>
  <c r="AE50" i="11"/>
  <c r="AE51" i="11" s="1"/>
  <c r="AE4" i="9"/>
  <c r="AG50" i="11"/>
  <c r="AG51" i="11" s="1"/>
  <c r="AG4" i="9"/>
  <c r="K69" i="5"/>
  <c r="CK50" i="11"/>
  <c r="CK4" i="9"/>
  <c r="L50" i="11"/>
  <c r="L51" i="11" s="1"/>
  <c r="L4" i="9"/>
  <c r="AY50" i="11"/>
  <c r="AY51" i="11" s="1"/>
  <c r="AY4" i="9"/>
  <c r="AH50" i="11"/>
  <c r="AH51" i="11" s="1"/>
  <c r="AH4" i="9"/>
  <c r="BN50" i="11"/>
  <c r="BN51" i="11" s="1"/>
  <c r="BN4" i="9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BL42" i="6" s="1"/>
  <c r="BW32" i="6"/>
  <c r="AD32" i="6"/>
  <c r="CE38" i="6"/>
  <c r="CE39" i="6" s="1"/>
  <c r="AO32" i="6"/>
  <c r="AZ32" i="6"/>
  <c r="O32" i="6"/>
  <c r="W38" i="6"/>
  <c r="W41" i="6" s="1"/>
  <c r="W6" i="8" s="1"/>
  <c r="W7" i="8" s="1"/>
  <c r="BD38" i="6"/>
  <c r="BZ38" i="6"/>
  <c r="AH32" i="6"/>
  <c r="BO32" i="6"/>
  <c r="AC32" i="6"/>
  <c r="AR32" i="6"/>
  <c r="BG32" i="6"/>
  <c r="N38" i="6"/>
  <c r="CH38" i="6"/>
  <c r="AV38" i="6"/>
  <c r="V38" i="6"/>
  <c r="AK38" i="6"/>
  <c r="BK38" i="6"/>
  <c r="BS38" i="6"/>
  <c r="AG42" i="6"/>
  <c r="BM42" i="6"/>
  <c r="BM39" i="6"/>
  <c r="BM41" i="6"/>
  <c r="BM6" i="8" s="1"/>
  <c r="BM7" i="8" s="1"/>
  <c r="BN41" i="6"/>
  <c r="BN6" i="8" s="1"/>
  <c r="BN7" i="8" s="1"/>
  <c r="BN42" i="6"/>
  <c r="BN39" i="6"/>
  <c r="P42" i="6"/>
  <c r="P39" i="6"/>
  <c r="P41" i="6"/>
  <c r="P6" i="8" s="1"/>
  <c r="P7" i="8" s="1"/>
  <c r="CB42" i="6"/>
  <c r="CB39" i="6"/>
  <c r="CB41" i="6"/>
  <c r="BI41" i="6"/>
  <c r="BI6" i="8" s="1"/>
  <c r="BI7" i="8" s="1"/>
  <c r="BI42" i="6"/>
  <c r="BI39" i="6"/>
  <c r="AT39" i="6"/>
  <c r="AT41" i="6"/>
  <c r="AT6" i="8" s="1"/>
  <c r="AT7" i="8" s="1"/>
  <c r="AT42" i="6"/>
  <c r="AE39" i="6"/>
  <c r="AE41" i="6"/>
  <c r="AE6" i="8" s="1"/>
  <c r="AE7" i="8" s="1"/>
  <c r="AE42" i="6"/>
  <c r="U41" i="6"/>
  <c r="U6" i="8" s="1"/>
  <c r="U7" i="8" s="1"/>
  <c r="U42" i="6"/>
  <c r="U39" i="6"/>
  <c r="BV41" i="6"/>
  <c r="BV42" i="6"/>
  <c r="BV39" i="6"/>
  <c r="BO39" i="6"/>
  <c r="CF41" i="6"/>
  <c r="CF42" i="6"/>
  <c r="CF39" i="6"/>
  <c r="X42" i="6"/>
  <c r="X39" i="6"/>
  <c r="X41" i="6"/>
  <c r="X6" i="8" s="1"/>
  <c r="X7" i="8" s="1"/>
  <c r="CJ42" i="6"/>
  <c r="CJ39" i="6"/>
  <c r="CJ41" i="6"/>
  <c r="BQ41" i="6"/>
  <c r="BQ6" i="8" s="1"/>
  <c r="BQ7" i="8" s="1"/>
  <c r="BQ42" i="6"/>
  <c r="BQ39" i="6"/>
  <c r="BB39" i="6"/>
  <c r="BB41" i="6"/>
  <c r="BB6" i="8" s="1"/>
  <c r="BB7" i="8" s="1"/>
  <c r="BB42" i="6"/>
  <c r="AM39" i="6"/>
  <c r="AM41" i="6"/>
  <c r="AM6" i="8" s="1"/>
  <c r="AM7" i="8" s="1"/>
  <c r="AM42" i="6"/>
  <c r="S41" i="6"/>
  <c r="S6" i="8" s="1"/>
  <c r="S7" i="8" s="1"/>
  <c r="S42" i="6"/>
  <c r="S39" i="6"/>
  <c r="AC39" i="6"/>
  <c r="CD41" i="6"/>
  <c r="CD42" i="6"/>
  <c r="CD39" i="6"/>
  <c r="Q42" i="6"/>
  <c r="Q39" i="6"/>
  <c r="Q41" i="6"/>
  <c r="Q6" i="8" s="1"/>
  <c r="Q7" i="8" s="1"/>
  <c r="AW42" i="6"/>
  <c r="AW39" i="6"/>
  <c r="AW41" i="6"/>
  <c r="AW6" i="8" s="1"/>
  <c r="AW7" i="8" s="1"/>
  <c r="R41" i="6"/>
  <c r="R6" i="8" s="1"/>
  <c r="R7" i="8" s="1"/>
  <c r="R42" i="6"/>
  <c r="R39" i="6"/>
  <c r="AX41" i="6"/>
  <c r="AX6" i="8" s="1"/>
  <c r="AX7" i="8" s="1"/>
  <c r="AX42" i="6"/>
  <c r="AX39" i="6"/>
  <c r="AF42" i="6"/>
  <c r="AF39" i="6"/>
  <c r="AF41" i="6"/>
  <c r="AF6" i="8" s="1"/>
  <c r="AF7" i="8" s="1"/>
  <c r="BY41" i="6"/>
  <c r="BY42" i="6"/>
  <c r="BY39" i="6"/>
  <c r="AD39" i="6"/>
  <c r="AD41" i="6"/>
  <c r="AD6" i="8" s="1"/>
  <c r="AD7" i="8" s="1"/>
  <c r="AD42" i="6"/>
  <c r="BJ39" i="6"/>
  <c r="BJ41" i="6"/>
  <c r="BJ6" i="8" s="1"/>
  <c r="BJ7" i="8" s="1"/>
  <c r="BJ42" i="6"/>
  <c r="AU39" i="6"/>
  <c r="AU41" i="6"/>
  <c r="AU6" i="8" s="1"/>
  <c r="AU7" i="8" s="1"/>
  <c r="AU42" i="6"/>
  <c r="CA39" i="6"/>
  <c r="CA41" i="6"/>
  <c r="CA42" i="6"/>
  <c r="AA41" i="6"/>
  <c r="AA6" i="8" s="1"/>
  <c r="AA7" i="8" s="1"/>
  <c r="AA42" i="6"/>
  <c r="AA39" i="6"/>
  <c r="BU42" i="6"/>
  <c r="BU39" i="6"/>
  <c r="BU41" i="6"/>
  <c r="BU6" i="8" s="1"/>
  <c r="BU7" i="8" s="1"/>
  <c r="AY41" i="6"/>
  <c r="AY6" i="8" s="1"/>
  <c r="AY7" i="8" s="1"/>
  <c r="AY42" i="6"/>
  <c r="AY39" i="6"/>
  <c r="Y42" i="6"/>
  <c r="Y39" i="6"/>
  <c r="Y41" i="6"/>
  <c r="Y6" i="8" s="1"/>
  <c r="Y7" i="8" s="1"/>
  <c r="BE42" i="6"/>
  <c r="BE39" i="6"/>
  <c r="BE41" i="6"/>
  <c r="BE6" i="8" s="1"/>
  <c r="BE7" i="8" s="1"/>
  <c r="Z41" i="6"/>
  <c r="Z6" i="8" s="1"/>
  <c r="Z7" i="8" s="1"/>
  <c r="Z42" i="6"/>
  <c r="BF41" i="6"/>
  <c r="BF6" i="8" s="1"/>
  <c r="BF7" i="8" s="1"/>
  <c r="BF42" i="6"/>
  <c r="BF39" i="6"/>
  <c r="AN42" i="6"/>
  <c r="AN39" i="6"/>
  <c r="AN41" i="6"/>
  <c r="AN6" i="8" s="1"/>
  <c r="AN7" i="8" s="1"/>
  <c r="BT42" i="6"/>
  <c r="BT39" i="6"/>
  <c r="BT41" i="6"/>
  <c r="BT6" i="8" s="1"/>
  <c r="BT7" i="8" s="1"/>
  <c r="CG41" i="6"/>
  <c r="CG42" i="6"/>
  <c r="CG39" i="6"/>
  <c r="AL42" i="6"/>
  <c r="BR39" i="6"/>
  <c r="BR41" i="6"/>
  <c r="BR6" i="8" s="1"/>
  <c r="BR7" i="8" s="1"/>
  <c r="BR42" i="6"/>
  <c r="BC39" i="6"/>
  <c r="CI39" i="6"/>
  <c r="M41" i="6"/>
  <c r="M6" i="8" s="1"/>
  <c r="M7" i="8" s="1"/>
  <c r="M42" i="6"/>
  <c r="M39" i="6"/>
  <c r="CC42" i="6"/>
  <c r="CC39" i="6"/>
  <c r="CC41" i="6"/>
  <c r="BG42" i="6"/>
  <c r="BG39" i="6"/>
  <c r="BX41" i="6"/>
  <c r="BX42" i="6"/>
  <c r="BX39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F32" i="10" s="1"/>
  <c r="G24" i="6"/>
  <c r="G27" i="6" s="1"/>
  <c r="G32" i="10" s="1"/>
  <c r="H24" i="6"/>
  <c r="H27" i="6" s="1"/>
  <c r="H32" i="10" s="1"/>
  <c r="I24" i="6"/>
  <c r="I27" i="6" s="1"/>
  <c r="I32" i="10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F6" i="6"/>
  <c r="G6" i="6"/>
  <c r="H6" i="6"/>
  <c r="I6" i="6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E5" i="9" s="1"/>
  <c r="B107" i="5"/>
  <c r="B68" i="5"/>
  <c r="B89" i="5"/>
  <c r="B33" i="5"/>
  <c r="BM42" i="10" l="1"/>
  <c r="AL41" i="6"/>
  <c r="AL6" i="8" s="1"/>
  <c r="AL7" i="8" s="1"/>
  <c r="BE41" i="10"/>
  <c r="AZ42" i="6"/>
  <c r="AM42" i="10"/>
  <c r="AO39" i="6"/>
  <c r="AY41" i="10"/>
  <c r="AT42" i="10"/>
  <c r="AF42" i="10"/>
  <c r="BC41" i="6"/>
  <c r="BC6" i="8" s="1"/>
  <c r="BC7" i="8" s="1"/>
  <c r="BO42" i="6"/>
  <c r="AH39" i="6"/>
  <c r="BL41" i="6"/>
  <c r="BL6" i="8" s="1"/>
  <c r="BL7" i="8" s="1"/>
  <c r="AH42" i="6"/>
  <c r="BL39" i="6"/>
  <c r="BV42" i="10"/>
  <c r="BC42" i="6"/>
  <c r="AN41" i="10"/>
  <c r="BC40" i="10"/>
  <c r="BR40" i="10"/>
  <c r="CB41" i="10"/>
  <c r="AA41" i="10"/>
  <c r="W39" i="6"/>
  <c r="AR39" i="6"/>
  <c r="AO42" i="6"/>
  <c r="CI42" i="6"/>
  <c r="CI17" i="12" s="1"/>
  <c r="CI18" i="12" s="1"/>
  <c r="BQ42" i="10"/>
  <c r="CI40" i="10"/>
  <c r="CI41" i="10" s="1"/>
  <c r="CI41" i="6"/>
  <c r="AG41" i="6"/>
  <c r="AG6" i="8" s="1"/>
  <c r="AG7" i="8" s="1"/>
  <c r="Q42" i="10"/>
  <c r="AR28" i="6"/>
  <c r="AR29" i="6" s="1"/>
  <c r="AR32" i="11" s="1"/>
  <c r="BI42" i="10"/>
  <c r="W42" i="6"/>
  <c r="W17" i="12" s="1"/>
  <c r="W18" i="12" s="1"/>
  <c r="CD41" i="10"/>
  <c r="BR42" i="10"/>
  <c r="X41" i="10"/>
  <c r="O42" i="6"/>
  <c r="O41" i="6"/>
  <c r="O6" i="8" s="1"/>
  <c r="O7" i="8" s="1"/>
  <c r="S42" i="10"/>
  <c r="AE42" i="10"/>
  <c r="BW39" i="6"/>
  <c r="BA39" i="6"/>
  <c r="AS39" i="6"/>
  <c r="BW42" i="6"/>
  <c r="BW43" i="6" s="1"/>
  <c r="BW48" i="10" s="1"/>
  <c r="AP39" i="6"/>
  <c r="BC42" i="10"/>
  <c r="BA42" i="6"/>
  <c r="AS42" i="6"/>
  <c r="AP42" i="6"/>
  <c r="AP17" i="12" s="1"/>
  <c r="AP18" i="12" s="1"/>
  <c r="BX41" i="10"/>
  <c r="BB42" i="10"/>
  <c r="AC42" i="6"/>
  <c r="AC2" i="11" s="1"/>
  <c r="BN42" i="10"/>
  <c r="CC42" i="10"/>
  <c r="BY42" i="10"/>
  <c r="BF41" i="10"/>
  <c r="AX41" i="10"/>
  <c r="BJ42" i="10"/>
  <c r="R41" i="10"/>
  <c r="AU42" i="10"/>
  <c r="P42" i="10"/>
  <c r="BT41" i="10"/>
  <c r="BE17" i="12"/>
  <c r="BE18" i="12" s="1"/>
  <c r="BE2" i="11"/>
  <c r="BE47" i="10"/>
  <c r="CA17" i="12"/>
  <c r="CA18" i="12" s="1"/>
  <c r="CA2" i="11"/>
  <c r="CA47" i="10"/>
  <c r="BY17" i="12"/>
  <c r="BY18" i="12" s="1"/>
  <c r="BY2" i="11"/>
  <c r="BY47" i="10"/>
  <c r="Q17" i="12"/>
  <c r="Q18" i="12" s="1"/>
  <c r="Q2" i="11"/>
  <c r="Q47" i="10"/>
  <c r="BQ17" i="12"/>
  <c r="BQ18" i="12" s="1"/>
  <c r="BQ2" i="11"/>
  <c r="BQ47" i="10"/>
  <c r="V39" i="6"/>
  <c r="V9" i="11"/>
  <c r="V40" i="10"/>
  <c r="V41" i="10" s="1"/>
  <c r="X31" i="10"/>
  <c r="X33" i="10"/>
  <c r="BQ31" i="10"/>
  <c r="BQ33" i="10"/>
  <c r="BJ41" i="10"/>
  <c r="L9" i="11"/>
  <c r="L40" i="10"/>
  <c r="L41" i="10" s="1"/>
  <c r="L39" i="6"/>
  <c r="L41" i="6"/>
  <c r="L42" i="6"/>
  <c r="P41" i="10"/>
  <c r="AX31" i="10"/>
  <c r="AX33" i="10"/>
  <c r="AL31" i="10"/>
  <c r="AL33" i="10"/>
  <c r="BU41" i="10"/>
  <c r="AS31" i="10"/>
  <c r="AS33" i="10"/>
  <c r="BW31" i="10"/>
  <c r="BW33" i="10"/>
  <c r="AO31" i="10"/>
  <c r="AO33" i="10"/>
  <c r="BS31" i="10"/>
  <c r="BS33" i="10"/>
  <c r="V31" i="10"/>
  <c r="V33" i="10"/>
  <c r="AC31" i="10"/>
  <c r="AC33" i="10"/>
  <c r="BG31" i="10"/>
  <c r="BG33" i="10"/>
  <c r="AF41" i="10"/>
  <c r="R42" i="10"/>
  <c r="CG42" i="10"/>
  <c r="AJ9" i="11"/>
  <c r="AJ40" i="10"/>
  <c r="AJ41" i="10" s="1"/>
  <c r="AJ41" i="6"/>
  <c r="AJ42" i="6"/>
  <c r="AJ39" i="6"/>
  <c r="CF41" i="10"/>
  <c r="I7" i="6"/>
  <c r="I7" i="10"/>
  <c r="BG17" i="12"/>
  <c r="BG18" i="12" s="1"/>
  <c r="BG2" i="11"/>
  <c r="BG47" i="10"/>
  <c r="BF17" i="12"/>
  <c r="BF18" i="12" s="1"/>
  <c r="BF2" i="11"/>
  <c r="BF47" i="10"/>
  <c r="BJ17" i="12"/>
  <c r="BJ18" i="12" s="1"/>
  <c r="BJ2" i="11"/>
  <c r="BJ47" i="10"/>
  <c r="R17" i="12"/>
  <c r="R18" i="12" s="1"/>
  <c r="R2" i="11"/>
  <c r="R47" i="10"/>
  <c r="AM17" i="12"/>
  <c r="AM18" i="12" s="1"/>
  <c r="AM2" i="11"/>
  <c r="AM47" i="10"/>
  <c r="CF17" i="12"/>
  <c r="CF18" i="12" s="1"/>
  <c r="CF2" i="11"/>
  <c r="CF47" i="10"/>
  <c r="AT17" i="12"/>
  <c r="AT18" i="12" s="1"/>
  <c r="AT2" i="11"/>
  <c r="AT47" i="10"/>
  <c r="CB17" i="12"/>
  <c r="CB18" i="12" s="1"/>
  <c r="CB2" i="11"/>
  <c r="CB47" i="10"/>
  <c r="BM17" i="12"/>
  <c r="BM18" i="12" s="1"/>
  <c r="BM2" i="11"/>
  <c r="BM47" i="10"/>
  <c r="BM49" i="10" s="1"/>
  <c r="AV41" i="6"/>
  <c r="AV6" i="8" s="1"/>
  <c r="AV7" i="8" s="1"/>
  <c r="AV9" i="11"/>
  <c r="AV40" i="10"/>
  <c r="AV41" i="10" s="1"/>
  <c r="BZ39" i="6"/>
  <c r="BZ9" i="11"/>
  <c r="BZ40" i="10"/>
  <c r="BZ41" i="10" s="1"/>
  <c r="Q31" i="10"/>
  <c r="Q33" i="10"/>
  <c r="AQ9" i="11"/>
  <c r="AQ40" i="10"/>
  <c r="AQ41" i="10" s="1"/>
  <c r="AQ41" i="6"/>
  <c r="AQ42" i="6"/>
  <c r="AQ39" i="6"/>
  <c r="T9" i="11"/>
  <c r="T40" i="10"/>
  <c r="T41" i="10" s="1"/>
  <c r="T41" i="6"/>
  <c r="T42" i="6"/>
  <c r="T39" i="6"/>
  <c r="BM31" i="10"/>
  <c r="BM33" i="10"/>
  <c r="AA31" i="10"/>
  <c r="AA33" i="10"/>
  <c r="CI31" i="10"/>
  <c r="CI33" i="10"/>
  <c r="CI29" i="10"/>
  <c r="AP31" i="10"/>
  <c r="AP33" i="10"/>
  <c r="BL31" i="10"/>
  <c r="BL33" i="10"/>
  <c r="O31" i="10"/>
  <c r="O33" i="10"/>
  <c r="AE41" i="10"/>
  <c r="Q41" i="10"/>
  <c r="O29" i="10"/>
  <c r="Z31" i="10"/>
  <c r="Z33" i="10"/>
  <c r="AV31" i="10"/>
  <c r="AV33" i="10"/>
  <c r="BZ31" i="10"/>
  <c r="BZ33" i="10"/>
  <c r="R31" i="10"/>
  <c r="R33" i="10"/>
  <c r="AY31" i="10"/>
  <c r="AY33" i="10"/>
  <c r="H7" i="6"/>
  <c r="H7" i="10"/>
  <c r="BT17" i="12"/>
  <c r="BT18" i="12" s="1"/>
  <c r="BT2" i="11"/>
  <c r="BT47" i="10"/>
  <c r="BU17" i="12"/>
  <c r="BU18" i="12" s="1"/>
  <c r="BU2" i="11"/>
  <c r="BU47" i="10"/>
  <c r="BU49" i="10" s="1"/>
  <c r="AF17" i="12"/>
  <c r="AF18" i="12" s="1"/>
  <c r="AF2" i="11"/>
  <c r="AF47" i="10"/>
  <c r="BW47" i="10"/>
  <c r="BW49" i="10" s="1"/>
  <c r="U17" i="12"/>
  <c r="U18" i="12" s="1"/>
  <c r="U2" i="11"/>
  <c r="U47" i="10"/>
  <c r="BN17" i="12"/>
  <c r="BN18" i="12" s="1"/>
  <c r="BN2" i="11"/>
  <c r="BN47" i="10"/>
  <c r="CH39" i="6"/>
  <c r="CH9" i="11"/>
  <c r="CH40" i="10"/>
  <c r="CH41" i="10" s="1"/>
  <c r="BD42" i="6"/>
  <c r="BD43" i="6" s="1"/>
  <c r="BD48" i="10" s="1"/>
  <c r="BD9" i="11"/>
  <c r="BD40" i="10"/>
  <c r="BD41" i="10" s="1"/>
  <c r="CE41" i="6"/>
  <c r="CE9" i="11"/>
  <c r="CE40" i="10"/>
  <c r="CE41" i="10" s="1"/>
  <c r="BJ31" i="10"/>
  <c r="BJ33" i="10"/>
  <c r="AB31" i="10"/>
  <c r="AB33" i="10"/>
  <c r="BJ29" i="10"/>
  <c r="BU31" i="10"/>
  <c r="BU33" i="10"/>
  <c r="AI31" i="10"/>
  <c r="AI33" i="10"/>
  <c r="BM29" i="10"/>
  <c r="AE31" i="10"/>
  <c r="AE33" i="10"/>
  <c r="BX31" i="10"/>
  <c r="BX33" i="10"/>
  <c r="AA42" i="10"/>
  <c r="BE42" i="10"/>
  <c r="AL9" i="11"/>
  <c r="AL40" i="10"/>
  <c r="AL41" i="10" s="1"/>
  <c r="BP9" i="11"/>
  <c r="BP40" i="10"/>
  <c r="BP41" i="10" s="1"/>
  <c r="BP41" i="6"/>
  <c r="BP42" i="6"/>
  <c r="BP39" i="6"/>
  <c r="AM41" i="10"/>
  <c r="S41" i="10"/>
  <c r="AA29" i="10"/>
  <c r="AO9" i="11"/>
  <c r="AO40" i="10"/>
  <c r="AO41" i="10" s="1"/>
  <c r="AZ41" i="6"/>
  <c r="AZ9" i="11"/>
  <c r="AZ40" i="10"/>
  <c r="AZ41" i="10" s="1"/>
  <c r="BN41" i="10"/>
  <c r="BC31" i="10"/>
  <c r="BC33" i="10"/>
  <c r="U31" i="10"/>
  <c r="U33" i="10"/>
  <c r="AY42" i="10"/>
  <c r="BV41" i="10"/>
  <c r="G7" i="6"/>
  <c r="G7" i="10"/>
  <c r="CI47" i="10"/>
  <c r="CI49" i="10" s="1"/>
  <c r="CG17" i="12"/>
  <c r="CG18" i="12" s="1"/>
  <c r="CG2" i="11"/>
  <c r="CG47" i="10"/>
  <c r="CG49" i="10" s="1"/>
  <c r="Y17" i="12"/>
  <c r="Y18" i="12" s="1"/>
  <c r="Y2" i="11"/>
  <c r="Y47" i="10"/>
  <c r="AU17" i="12"/>
  <c r="AU18" i="12" s="1"/>
  <c r="AU2" i="11"/>
  <c r="AU47" i="10"/>
  <c r="AS17" i="12"/>
  <c r="AS18" i="12" s="1"/>
  <c r="AS2" i="11"/>
  <c r="AS47" i="10"/>
  <c r="BS42" i="6"/>
  <c r="BS9" i="11"/>
  <c r="BS40" i="10"/>
  <c r="BS41" i="10" s="1"/>
  <c r="N41" i="6"/>
  <c r="N6" i="8" s="1"/>
  <c r="N7" i="8" s="1"/>
  <c r="N9" i="11"/>
  <c r="N40" i="10"/>
  <c r="N41" i="10" s="1"/>
  <c r="AZ17" i="12"/>
  <c r="AZ18" i="12" s="1"/>
  <c r="AZ2" i="11"/>
  <c r="AZ47" i="10"/>
  <c r="BV31" i="10"/>
  <c r="BV33" i="10"/>
  <c r="AM31" i="10"/>
  <c r="AM33" i="10"/>
  <c r="CF31" i="10"/>
  <c r="CF33" i="10"/>
  <c r="CB42" i="10"/>
  <c r="BX42" i="10"/>
  <c r="BE31" i="10"/>
  <c r="BE33" i="10"/>
  <c r="BA31" i="10"/>
  <c r="BA33" i="10"/>
  <c r="CE31" i="10"/>
  <c r="CE33" i="10"/>
  <c r="BV29" i="10"/>
  <c r="AP9" i="11"/>
  <c r="AP40" i="10"/>
  <c r="AP41" i="10" s="1"/>
  <c r="O9" i="11"/>
  <c r="O40" i="10"/>
  <c r="O41" i="10" s="1"/>
  <c r="AS9" i="11"/>
  <c r="AS40" i="10"/>
  <c r="AS41" i="10" s="1"/>
  <c r="BW9" i="11"/>
  <c r="BW40" i="10"/>
  <c r="BW41" i="10" s="1"/>
  <c r="BD42" i="10"/>
  <c r="CH42" i="10"/>
  <c r="AK31" i="10"/>
  <c r="AK33" i="10"/>
  <c r="BO31" i="10"/>
  <c r="BO33" i="10"/>
  <c r="AT41" i="10"/>
  <c r="Z9" i="11"/>
  <c r="Z40" i="10"/>
  <c r="Z41" i="10" s="1"/>
  <c r="AC9" i="11"/>
  <c r="AC40" i="10"/>
  <c r="AC41" i="10" s="1"/>
  <c r="BG9" i="11"/>
  <c r="BG40" i="10"/>
  <c r="BG41" i="10" s="1"/>
  <c r="Y42" i="10"/>
  <c r="U42" i="10"/>
  <c r="F7" i="6"/>
  <c r="F7" i="10"/>
  <c r="BR17" i="12"/>
  <c r="BR18" i="12" s="1"/>
  <c r="BR2" i="11"/>
  <c r="BR47" i="10"/>
  <c r="Z17" i="12"/>
  <c r="Z18" i="12" s="1"/>
  <c r="Z2" i="11"/>
  <c r="Z47" i="10"/>
  <c r="AD17" i="12"/>
  <c r="AD18" i="12" s="1"/>
  <c r="AD2" i="11"/>
  <c r="AD47" i="10"/>
  <c r="BB17" i="12"/>
  <c r="BB18" i="12" s="1"/>
  <c r="BB2" i="11"/>
  <c r="BB47" i="10"/>
  <c r="BB49" i="10" s="1"/>
  <c r="CJ17" i="12"/>
  <c r="CJ18" i="12" s="1"/>
  <c r="CJ2" i="11"/>
  <c r="CJ47" i="10"/>
  <c r="CJ49" i="10" s="1"/>
  <c r="BO17" i="12"/>
  <c r="BO18" i="12" s="1"/>
  <c r="BO2" i="11"/>
  <c r="BO47" i="10"/>
  <c r="P17" i="12"/>
  <c r="P18" i="12" s="1"/>
  <c r="P2" i="11"/>
  <c r="P47" i="10"/>
  <c r="AG17" i="12"/>
  <c r="AG18" i="12" s="1"/>
  <c r="AG2" i="11"/>
  <c r="AG47" i="10"/>
  <c r="BK41" i="6"/>
  <c r="BK6" i="8" s="1"/>
  <c r="BK7" i="8" s="1"/>
  <c r="BK9" i="11"/>
  <c r="BK40" i="10"/>
  <c r="BK41" i="10" s="1"/>
  <c r="W9" i="11"/>
  <c r="W40" i="10"/>
  <c r="W41" i="10" s="1"/>
  <c r="AF31" i="10"/>
  <c r="AF33" i="10"/>
  <c r="BY31" i="10"/>
  <c r="BY33" i="10"/>
  <c r="BY29" i="10"/>
  <c r="CC41" i="10"/>
  <c r="CB31" i="10"/>
  <c r="CB33" i="10"/>
  <c r="BY41" i="10"/>
  <c r="W31" i="10"/>
  <c r="W33" i="10"/>
  <c r="CE42" i="10"/>
  <c r="BB41" i="10"/>
  <c r="AP29" i="10"/>
  <c r="BH31" i="10"/>
  <c r="BH33" i="10"/>
  <c r="BQ41" i="10"/>
  <c r="AH31" i="10"/>
  <c r="AH33" i="10"/>
  <c r="BD31" i="10"/>
  <c r="BD33" i="10"/>
  <c r="CH31" i="10"/>
  <c r="CH33" i="10"/>
  <c r="Q29" i="10"/>
  <c r="AR31" i="10"/>
  <c r="AR33" i="10"/>
  <c r="BI41" i="10"/>
  <c r="Y31" i="10"/>
  <c r="Y33" i="10"/>
  <c r="BC41" i="10"/>
  <c r="M41" i="10"/>
  <c r="E7" i="6"/>
  <c r="E7" i="10"/>
  <c r="CC17" i="12"/>
  <c r="CC18" i="12" s="1"/>
  <c r="CC2" i="11"/>
  <c r="CC47" i="10"/>
  <c r="CC49" i="10" s="1"/>
  <c r="AN17" i="12"/>
  <c r="AN18" i="12" s="1"/>
  <c r="AN2" i="11"/>
  <c r="AN47" i="10"/>
  <c r="AW17" i="12"/>
  <c r="AW18" i="12" s="1"/>
  <c r="AW2" i="11"/>
  <c r="AW47" i="10"/>
  <c r="CD17" i="12"/>
  <c r="CD18" i="12" s="1"/>
  <c r="CD2" i="11"/>
  <c r="CD47" i="10"/>
  <c r="BI17" i="12"/>
  <c r="BI18" i="12" s="1"/>
  <c r="BI2" i="11"/>
  <c r="BI47" i="10"/>
  <c r="BI49" i="10" s="1"/>
  <c r="AH17" i="12"/>
  <c r="AH18" i="12" s="1"/>
  <c r="AH2" i="11"/>
  <c r="AH47" i="10"/>
  <c r="AB9" i="11"/>
  <c r="AB40" i="10"/>
  <c r="AB41" i="10" s="1"/>
  <c r="AB41" i="6"/>
  <c r="AB42" i="6"/>
  <c r="AB39" i="6"/>
  <c r="CJ31" i="10"/>
  <c r="CJ33" i="10"/>
  <c r="AI9" i="11"/>
  <c r="AI40" i="10"/>
  <c r="AI41" i="10" s="1"/>
  <c r="AI39" i="6"/>
  <c r="AI41" i="6"/>
  <c r="AI42" i="6"/>
  <c r="BF42" i="10"/>
  <c r="AT31" i="10"/>
  <c r="AT33" i="10"/>
  <c r="L31" i="10"/>
  <c r="L33" i="10"/>
  <c r="BT42" i="10"/>
  <c r="BE29" i="10"/>
  <c r="AW31" i="10"/>
  <c r="AW33" i="10"/>
  <c r="CA31" i="10"/>
  <c r="CA33" i="10"/>
  <c r="AD31" i="10"/>
  <c r="AD33" i="10"/>
  <c r="CE29" i="10"/>
  <c r="BL29" i="10"/>
  <c r="AG31" i="10"/>
  <c r="AG33" i="10"/>
  <c r="BK31" i="10"/>
  <c r="BK33" i="10"/>
  <c r="N31" i="10"/>
  <c r="N33" i="10"/>
  <c r="AL29" i="10"/>
  <c r="CD42" i="10"/>
  <c r="BR31" i="10"/>
  <c r="BR33" i="10"/>
  <c r="AJ31" i="10"/>
  <c r="AJ33" i="10"/>
  <c r="BX17" i="12"/>
  <c r="BX18" i="12" s="1"/>
  <c r="BX2" i="11"/>
  <c r="BX47" i="10"/>
  <c r="BX49" i="10" s="1"/>
  <c r="BC17" i="12"/>
  <c r="BC18" i="12" s="1"/>
  <c r="BC2" i="11"/>
  <c r="BC47" i="10"/>
  <c r="BC49" i="10" s="1"/>
  <c r="BA17" i="12"/>
  <c r="BA18" i="12" s="1"/>
  <c r="BA2" i="11"/>
  <c r="BA47" i="10"/>
  <c r="AY17" i="12"/>
  <c r="AY18" i="12" s="1"/>
  <c r="AY2" i="11"/>
  <c r="AY47" i="10"/>
  <c r="AA17" i="12"/>
  <c r="AA18" i="12" s="1"/>
  <c r="AA2" i="11"/>
  <c r="AA47" i="10"/>
  <c r="O17" i="12"/>
  <c r="O18" i="12" s="1"/>
  <c r="O2" i="11"/>
  <c r="O47" i="10"/>
  <c r="AX17" i="12"/>
  <c r="AX18" i="12" s="1"/>
  <c r="AX2" i="11"/>
  <c r="AX47" i="10"/>
  <c r="AX49" i="10" s="1"/>
  <c r="AE17" i="12"/>
  <c r="AE18" i="12" s="1"/>
  <c r="AE2" i="11"/>
  <c r="AE47" i="10"/>
  <c r="AK41" i="6"/>
  <c r="AK6" i="8" s="1"/>
  <c r="AK7" i="8" s="1"/>
  <c r="AK9" i="11"/>
  <c r="AK40" i="10"/>
  <c r="AK41" i="10" s="1"/>
  <c r="CC31" i="10"/>
  <c r="CC33" i="10"/>
  <c r="AQ31" i="10"/>
  <c r="AQ33" i="10"/>
  <c r="BB31" i="10"/>
  <c r="BB33" i="10"/>
  <c r="T31" i="10"/>
  <c r="T33" i="10"/>
  <c r="AU41" i="10"/>
  <c r="AI29" i="10"/>
  <c r="BF31" i="10"/>
  <c r="BF33" i="10"/>
  <c r="BT31" i="10"/>
  <c r="BT33" i="10"/>
  <c r="BA9" i="11"/>
  <c r="BA40" i="10"/>
  <c r="BA41" i="10" s="1"/>
  <c r="BX29" i="10"/>
  <c r="AH9" i="11"/>
  <c r="AH40" i="10"/>
  <c r="AH41" i="10" s="1"/>
  <c r="BO9" i="11"/>
  <c r="BO40" i="10"/>
  <c r="BO41" i="10" s="1"/>
  <c r="AF29" i="10"/>
  <c r="CJ41" i="10"/>
  <c r="CD31" i="10"/>
  <c r="CD33" i="10"/>
  <c r="AN42" i="10"/>
  <c r="AJ42" i="10"/>
  <c r="BR41" i="10"/>
  <c r="BM41" i="10"/>
  <c r="M17" i="12"/>
  <c r="M18" i="12" s="1"/>
  <c r="M2" i="11"/>
  <c r="M47" i="10"/>
  <c r="AL17" i="12"/>
  <c r="AL18" i="12" s="1"/>
  <c r="AL2" i="11"/>
  <c r="AL47" i="10"/>
  <c r="BL17" i="12"/>
  <c r="BL18" i="12" s="1"/>
  <c r="BL2" i="11"/>
  <c r="BL47" i="10"/>
  <c r="S17" i="12"/>
  <c r="S18" i="12" s="1"/>
  <c r="S2" i="11"/>
  <c r="S47" i="10"/>
  <c r="X17" i="12"/>
  <c r="X18" i="12" s="1"/>
  <c r="X2" i="11"/>
  <c r="X47" i="10"/>
  <c r="AO17" i="12"/>
  <c r="AO18" i="12" s="1"/>
  <c r="AO2" i="11"/>
  <c r="AO47" i="10"/>
  <c r="AO49" i="10" s="1"/>
  <c r="BV17" i="12"/>
  <c r="BV18" i="12" s="1"/>
  <c r="BV2" i="11"/>
  <c r="BV47" i="10"/>
  <c r="BL9" i="11"/>
  <c r="BL40" i="10"/>
  <c r="BL41" i="10" s="1"/>
  <c r="AU31" i="10"/>
  <c r="AU33" i="10"/>
  <c r="M31" i="10"/>
  <c r="M33" i="10"/>
  <c r="BN31" i="10"/>
  <c r="BN33" i="10"/>
  <c r="X42" i="10"/>
  <c r="T42" i="10"/>
  <c r="P31" i="10"/>
  <c r="P33" i="10"/>
  <c r="BI31" i="10"/>
  <c r="BI33" i="10"/>
  <c r="BQ29" i="10"/>
  <c r="AX42" i="10"/>
  <c r="AL42" i="10"/>
  <c r="BP31" i="10"/>
  <c r="BP33" i="10"/>
  <c r="S31" i="10"/>
  <c r="S33" i="10"/>
  <c r="BT29" i="10"/>
  <c r="AW9" i="11"/>
  <c r="AW40" i="10"/>
  <c r="AW41" i="10" s="1"/>
  <c r="CA9" i="11"/>
  <c r="CA40" i="10"/>
  <c r="CA41" i="10" s="1"/>
  <c r="AD9" i="11"/>
  <c r="AD40" i="10"/>
  <c r="AD41" i="10" s="1"/>
  <c r="BH41" i="6"/>
  <c r="BH9" i="11"/>
  <c r="BH40" i="10"/>
  <c r="BH41" i="10" s="1"/>
  <c r="BH42" i="6"/>
  <c r="AO42" i="10"/>
  <c r="V42" i="10"/>
  <c r="AZ31" i="10"/>
  <c r="AZ33" i="10"/>
  <c r="S29" i="10"/>
  <c r="CA29" i="10"/>
  <c r="AG9" i="11"/>
  <c r="AG40" i="10"/>
  <c r="AG41" i="10" s="1"/>
  <c r="AR42" i="6"/>
  <c r="AR9" i="11"/>
  <c r="AR40" i="10"/>
  <c r="AR41" i="10" s="1"/>
  <c r="BA29" i="10"/>
  <c r="AN31" i="10"/>
  <c r="AN33" i="10"/>
  <c r="CG31" i="10"/>
  <c r="CG33" i="10"/>
  <c r="CC70" i="5"/>
  <c r="CC8" i="9"/>
  <c r="AK70" i="5"/>
  <c r="AK8" i="9"/>
  <c r="BM70" i="5"/>
  <c r="BM8" i="9"/>
  <c r="BF8" i="11"/>
  <c r="BF10" i="11"/>
  <c r="BF11" i="11" s="1"/>
  <c r="BF7" i="11"/>
  <c r="BF9" i="9"/>
  <c r="BF10" i="8"/>
  <c r="BF13" i="8" s="1"/>
  <c r="BY70" i="5"/>
  <c r="BY8" i="9"/>
  <c r="S8" i="11"/>
  <c r="S10" i="11"/>
  <c r="S11" i="11" s="1"/>
  <c r="S7" i="11"/>
  <c r="S9" i="9"/>
  <c r="S10" i="8"/>
  <c r="S13" i="8" s="1"/>
  <c r="AY8" i="11"/>
  <c r="AY10" i="11"/>
  <c r="AY11" i="11" s="1"/>
  <c r="AY7" i="11"/>
  <c r="AY9" i="9"/>
  <c r="AY10" i="8"/>
  <c r="AY13" i="8" s="1"/>
  <c r="AE8" i="9"/>
  <c r="AE70" i="5"/>
  <c r="Z8" i="11"/>
  <c r="Z10" i="11"/>
  <c r="Z11" i="11" s="1"/>
  <c r="Z7" i="11"/>
  <c r="Z9" i="9"/>
  <c r="Z10" i="8"/>
  <c r="Z13" i="8" s="1"/>
  <c r="W70" i="5"/>
  <c r="W8" i="9"/>
  <c r="R8" i="11"/>
  <c r="R10" i="11"/>
  <c r="R11" i="11" s="1"/>
  <c r="R7" i="11"/>
  <c r="R9" i="9"/>
  <c r="R10" i="8"/>
  <c r="BX70" i="5"/>
  <c r="BX8" i="9"/>
  <c r="BT8" i="11"/>
  <c r="BT10" i="11"/>
  <c r="BT11" i="11" s="1"/>
  <c r="BT7" i="11"/>
  <c r="BT9" i="9"/>
  <c r="BT10" i="8"/>
  <c r="G70" i="5"/>
  <c r="G8" i="9"/>
  <c r="BH70" i="5"/>
  <c r="BH8" i="9"/>
  <c r="BR70" i="5"/>
  <c r="BR8" i="9"/>
  <c r="AB8" i="11"/>
  <c r="AB10" i="11"/>
  <c r="AB7" i="11"/>
  <c r="AB9" i="9"/>
  <c r="AB10" i="8"/>
  <c r="P70" i="5"/>
  <c r="P8" i="9"/>
  <c r="AP8" i="11"/>
  <c r="AP10" i="11"/>
  <c r="AP11" i="11" s="1"/>
  <c r="AP7" i="11"/>
  <c r="AP9" i="9"/>
  <c r="AP10" i="8"/>
  <c r="BI70" i="5"/>
  <c r="BI8" i="9"/>
  <c r="AL70" i="5"/>
  <c r="AL8" i="9"/>
  <c r="Q70" i="5"/>
  <c r="Q8" i="9"/>
  <c r="AA70" i="5"/>
  <c r="AA8" i="9"/>
  <c r="AD70" i="5"/>
  <c r="AD8" i="9"/>
  <c r="AF70" i="5"/>
  <c r="AF8" i="9"/>
  <c r="BC70" i="5"/>
  <c r="BC8" i="9"/>
  <c r="BB70" i="5"/>
  <c r="BB8" i="9"/>
  <c r="L8" i="11"/>
  <c r="L10" i="11"/>
  <c r="L7" i="11"/>
  <c r="L9" i="9"/>
  <c r="L10" i="8"/>
  <c r="E52" i="11"/>
  <c r="E53" i="11" s="1"/>
  <c r="E7" i="9"/>
  <c r="AQ8" i="11"/>
  <c r="AQ10" i="11"/>
  <c r="AQ11" i="11" s="1"/>
  <c r="AQ7" i="11"/>
  <c r="AQ9" i="9"/>
  <c r="AQ10" i="8"/>
  <c r="CI70" i="5"/>
  <c r="CI8" i="9"/>
  <c r="CE8" i="11"/>
  <c r="CE10" i="11"/>
  <c r="CE11" i="11" s="1"/>
  <c r="CE7" i="11"/>
  <c r="CE9" i="9"/>
  <c r="BV8" i="11"/>
  <c r="BV10" i="11"/>
  <c r="BV11" i="11" s="1"/>
  <c r="BV7" i="11"/>
  <c r="BV9" i="9"/>
  <c r="CH70" i="5"/>
  <c r="CH8" i="9"/>
  <c r="BS70" i="5"/>
  <c r="BS8" i="9"/>
  <c r="AR8" i="11"/>
  <c r="AR10" i="11"/>
  <c r="AR11" i="11" s="1"/>
  <c r="AR7" i="11"/>
  <c r="AR9" i="9"/>
  <c r="AR10" i="8"/>
  <c r="CG70" i="5"/>
  <c r="CG8" i="9"/>
  <c r="AV8" i="11"/>
  <c r="AV10" i="11"/>
  <c r="AV7" i="11"/>
  <c r="AV9" i="9"/>
  <c r="AV10" i="8"/>
  <c r="N70" i="5"/>
  <c r="N8" i="9"/>
  <c r="AO70" i="5"/>
  <c r="AO8" i="9"/>
  <c r="BG8" i="11"/>
  <c r="BG10" i="11"/>
  <c r="BG11" i="11" s="1"/>
  <c r="BG7" i="11"/>
  <c r="BG9" i="9"/>
  <c r="BG10" i="8"/>
  <c r="AM70" i="5"/>
  <c r="AM8" i="9"/>
  <c r="K70" i="5"/>
  <c r="K8" i="9"/>
  <c r="BA70" i="5"/>
  <c r="BA8" i="9"/>
  <c r="AS70" i="5"/>
  <c r="AS8" i="9"/>
  <c r="BU70" i="5"/>
  <c r="BU8" i="9"/>
  <c r="BE70" i="5"/>
  <c r="BE8" i="9"/>
  <c r="AJ8" i="11"/>
  <c r="AJ10" i="11"/>
  <c r="AJ11" i="11" s="1"/>
  <c r="AJ7" i="11"/>
  <c r="AJ9" i="9"/>
  <c r="AJ10" i="8"/>
  <c r="AZ70" i="5"/>
  <c r="AZ8" i="9"/>
  <c r="BQ70" i="5"/>
  <c r="BQ8" i="9"/>
  <c r="AG8" i="11"/>
  <c r="AG10" i="11"/>
  <c r="AG11" i="11" s="1"/>
  <c r="AG7" i="11"/>
  <c r="AG9" i="9"/>
  <c r="AG10" i="8"/>
  <c r="AG13" i="8" s="1"/>
  <c r="AC70" i="5"/>
  <c r="AC8" i="9"/>
  <c r="B45" i="13"/>
  <c r="B48" i="13" s="1"/>
  <c r="B50" i="13" s="1"/>
  <c r="B52" i="13" s="1"/>
  <c r="B25" i="13"/>
  <c r="B28" i="13" s="1"/>
  <c r="B30" i="13" s="1"/>
  <c r="B32" i="13" s="1"/>
  <c r="B6" i="13"/>
  <c r="B9" i="13" s="1"/>
  <c r="B11" i="13" s="1"/>
  <c r="B13" i="13" s="1"/>
  <c r="E54" i="11"/>
  <c r="E55" i="11" s="1"/>
  <c r="E2" i="9"/>
  <c r="E16" i="9" s="1"/>
  <c r="E35" i="7"/>
  <c r="BT13" i="8"/>
  <c r="CJ8" i="11"/>
  <c r="CJ10" i="11"/>
  <c r="CJ11" i="11" s="1"/>
  <c r="CJ7" i="11"/>
  <c r="CJ9" i="9"/>
  <c r="CF70" i="5"/>
  <c r="CF8" i="9"/>
  <c r="CB8" i="11"/>
  <c r="CB10" i="11"/>
  <c r="CB11" i="11" s="1"/>
  <c r="CB7" i="11"/>
  <c r="CB9" i="9"/>
  <c r="O70" i="5"/>
  <c r="O8" i="9"/>
  <c r="J10" i="11"/>
  <c r="J7" i="11"/>
  <c r="J9" i="9"/>
  <c r="J10" i="8"/>
  <c r="BP70" i="5"/>
  <c r="BP8" i="9"/>
  <c r="BL8" i="11"/>
  <c r="BL10" i="11"/>
  <c r="BL7" i="11"/>
  <c r="BL9" i="9"/>
  <c r="BL10" i="8"/>
  <c r="BL13" i="8" s="1"/>
  <c r="BZ70" i="5"/>
  <c r="BZ8" i="9"/>
  <c r="X70" i="5"/>
  <c r="X8" i="9"/>
  <c r="AX8" i="11"/>
  <c r="AX10" i="11"/>
  <c r="AX11" i="11" s="1"/>
  <c r="AX7" i="11"/>
  <c r="AX9" i="9"/>
  <c r="AX10" i="8"/>
  <c r="AX13" i="8" s="1"/>
  <c r="T8" i="11"/>
  <c r="T10" i="11"/>
  <c r="T11" i="11" s="1"/>
  <c r="T7" i="11"/>
  <c r="T9" i="9"/>
  <c r="T10" i="8"/>
  <c r="AV13" i="8"/>
  <c r="Y70" i="5"/>
  <c r="Y8" i="9"/>
  <c r="AI70" i="5"/>
  <c r="AI8" i="9"/>
  <c r="I70" i="5"/>
  <c r="I8" i="9"/>
  <c r="BD8" i="11"/>
  <c r="BD10" i="11"/>
  <c r="BD11" i="11" s="1"/>
  <c r="BD7" i="11"/>
  <c r="BD9" i="9"/>
  <c r="BD10" i="8"/>
  <c r="V70" i="5"/>
  <c r="V8" i="9"/>
  <c r="BJ70" i="5"/>
  <c r="BJ8" i="9"/>
  <c r="AU70" i="5"/>
  <c r="AU8" i="9"/>
  <c r="H70" i="5"/>
  <c r="H8" i="9"/>
  <c r="AH8" i="11"/>
  <c r="AH10" i="11"/>
  <c r="AH7" i="11"/>
  <c r="AH9" i="9"/>
  <c r="AH10" i="8"/>
  <c r="BG13" i="8"/>
  <c r="R13" i="8"/>
  <c r="CK14" i="9"/>
  <c r="CK13" i="9"/>
  <c r="U70" i="5"/>
  <c r="U8" i="9"/>
  <c r="CD8" i="11"/>
  <c r="CD10" i="11"/>
  <c r="CD11" i="11" s="1"/>
  <c r="CD7" i="11"/>
  <c r="CD9" i="9"/>
  <c r="M70" i="5"/>
  <c r="M8" i="9"/>
  <c r="CA70" i="5"/>
  <c r="CA8" i="9"/>
  <c r="BO8" i="11"/>
  <c r="BO10" i="11"/>
  <c r="BO11" i="11" s="1"/>
  <c r="BO7" i="11"/>
  <c r="BO9" i="9"/>
  <c r="BO10" i="8"/>
  <c r="BN8" i="11"/>
  <c r="BN10" i="11"/>
  <c r="BN11" i="11" s="1"/>
  <c r="BN7" i="11"/>
  <c r="BN9" i="9"/>
  <c r="BN10" i="8"/>
  <c r="BK70" i="5"/>
  <c r="BK8" i="9"/>
  <c r="AW70" i="5"/>
  <c r="AW8" i="9"/>
  <c r="BW8" i="11"/>
  <c r="BW10" i="11"/>
  <c r="BW7" i="11"/>
  <c r="BW9" i="9"/>
  <c r="AN8" i="11"/>
  <c r="AN10" i="11"/>
  <c r="AN11" i="11" s="1"/>
  <c r="AN7" i="11"/>
  <c r="AN9" i="9"/>
  <c r="AN10" i="8"/>
  <c r="F70" i="5"/>
  <c r="F8" i="9"/>
  <c r="AT70" i="5"/>
  <c r="AT8" i="9"/>
  <c r="AR16" i="6"/>
  <c r="AR17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CE43" i="6" s="1"/>
  <c r="CE48" i="10" s="1"/>
  <c r="BK39" i="6"/>
  <c r="BZ41" i="6"/>
  <c r="BZ36" i="6" s="1"/>
  <c r="BZ37" i="6" s="1"/>
  <c r="V42" i="6"/>
  <c r="V43" i="6" s="1"/>
  <c r="V48" i="10" s="1"/>
  <c r="V41" i="6"/>
  <c r="V6" i="8" s="1"/>
  <c r="V7" i="8" s="1"/>
  <c r="BS41" i="6"/>
  <c r="BS6" i="8" s="1"/>
  <c r="BS7" i="8" s="1"/>
  <c r="N42" i="6"/>
  <c r="N39" i="6"/>
  <c r="BD41" i="6"/>
  <c r="CH42" i="6"/>
  <c r="BD39" i="6"/>
  <c r="BS39" i="6"/>
  <c r="CH41" i="6"/>
  <c r="CH36" i="6" s="1"/>
  <c r="CH37" i="6" s="1"/>
  <c r="AV42" i="6"/>
  <c r="AV47" i="6" s="1"/>
  <c r="BZ42" i="6"/>
  <c r="AV39" i="6"/>
  <c r="BK42" i="6"/>
  <c r="AZ43" i="6"/>
  <c r="AZ48" i="10" s="1"/>
  <c r="AZ47" i="6"/>
  <c r="AK39" i="6"/>
  <c r="AK42" i="6"/>
  <c r="BG36" i="6"/>
  <c r="BG37" i="6" s="1"/>
  <c r="BG28" i="6"/>
  <c r="BG29" i="6" s="1"/>
  <c r="BG32" i="11" s="1"/>
  <c r="BG16" i="6"/>
  <c r="BG17" i="6" s="1"/>
  <c r="W36" i="6"/>
  <c r="W37" i="6" s="1"/>
  <c r="W28" i="6"/>
  <c r="W29" i="6" s="1"/>
  <c r="W32" i="11" s="1"/>
  <c r="W44" i="11" s="1"/>
  <c r="W16" i="6"/>
  <c r="W17" i="6" s="1"/>
  <c r="BT43" i="6"/>
  <c r="BT48" i="10" s="1"/>
  <c r="BT47" i="6"/>
  <c r="BF36" i="6"/>
  <c r="BF37" i="6" s="1"/>
  <c r="BF28" i="6"/>
  <c r="BF29" i="6" s="1"/>
  <c r="BF32" i="11" s="1"/>
  <c r="BF16" i="6"/>
  <c r="BF17" i="6" s="1"/>
  <c r="BU36" i="6"/>
  <c r="BU37" i="6" s="1"/>
  <c r="BU28" i="6"/>
  <c r="BU29" i="6" s="1"/>
  <c r="BU32" i="11" s="1"/>
  <c r="BU16" i="6"/>
  <c r="BU17" i="6" s="1"/>
  <c r="CA43" i="6"/>
  <c r="CA48" i="10" s="1"/>
  <c r="CA47" i="6"/>
  <c r="BY43" i="6"/>
  <c r="BY48" i="10" s="1"/>
  <c r="BY47" i="6"/>
  <c r="AF36" i="6"/>
  <c r="AF37" i="6" s="1"/>
  <c r="AF28" i="6"/>
  <c r="AF29" i="6" s="1"/>
  <c r="AF32" i="11" s="1"/>
  <c r="AF16" i="6"/>
  <c r="AF17" i="6" s="1"/>
  <c r="Q43" i="6"/>
  <c r="Q48" i="10" s="1"/>
  <c r="Q47" i="6"/>
  <c r="S36" i="6"/>
  <c r="S37" i="6" s="1"/>
  <c r="S28" i="6"/>
  <c r="S29" i="6" s="1"/>
  <c r="S32" i="11" s="1"/>
  <c r="S44" i="11" s="1"/>
  <c r="S16" i="6"/>
  <c r="S17" i="6" s="1"/>
  <c r="CJ43" i="6"/>
  <c r="CJ48" i="10" s="1"/>
  <c r="CJ47" i="6"/>
  <c r="CF43" i="6"/>
  <c r="CF48" i="10" s="1"/>
  <c r="CF47" i="6"/>
  <c r="AE43" i="6"/>
  <c r="AE48" i="10" s="1"/>
  <c r="AE47" i="6"/>
  <c r="AH43" i="6"/>
  <c r="AH48" i="10" s="1"/>
  <c r="AH47" i="6"/>
  <c r="CC36" i="6"/>
  <c r="CC37" i="6" s="1"/>
  <c r="CC28" i="6"/>
  <c r="CC29" i="6" s="1"/>
  <c r="CC32" i="11" s="1"/>
  <c r="CC16" i="6"/>
  <c r="CC17" i="6" s="1"/>
  <c r="CG43" i="6"/>
  <c r="CG48" i="10" s="1"/>
  <c r="CG47" i="6"/>
  <c r="AN36" i="6"/>
  <c r="AN37" i="6" s="1"/>
  <c r="AN28" i="6"/>
  <c r="AN29" i="6" s="1"/>
  <c r="AN32" i="11" s="1"/>
  <c r="AN16" i="6"/>
  <c r="AN17" i="6" s="1"/>
  <c r="Y43" i="6"/>
  <c r="Y48" i="10" s="1"/>
  <c r="Y47" i="6"/>
  <c r="CA36" i="6"/>
  <c r="CA37" i="6" s="1"/>
  <c r="CA28" i="6"/>
  <c r="CA29" i="6" s="1"/>
  <c r="CA32" i="11" s="1"/>
  <c r="CA16" i="6"/>
  <c r="CA17" i="6" s="1"/>
  <c r="BJ43" i="6"/>
  <c r="BJ48" i="10" s="1"/>
  <c r="BJ47" i="6"/>
  <c r="BY36" i="6"/>
  <c r="BY37" i="6" s="1"/>
  <c r="BY28" i="6"/>
  <c r="BY29" i="6" s="1"/>
  <c r="BY32" i="11" s="1"/>
  <c r="BY16" i="6"/>
  <c r="BY17" i="6" s="1"/>
  <c r="R43" i="6"/>
  <c r="R48" i="10" s="1"/>
  <c r="R47" i="6"/>
  <c r="AC36" i="6"/>
  <c r="AC37" i="6" s="1"/>
  <c r="AC28" i="6"/>
  <c r="AC29" i="6" s="1"/>
  <c r="AC32" i="11" s="1"/>
  <c r="AC16" i="6"/>
  <c r="AC17" i="6" s="1"/>
  <c r="BS43" i="6"/>
  <c r="BS48" i="10" s="1"/>
  <c r="BS47" i="6"/>
  <c r="BQ43" i="6"/>
  <c r="BQ48" i="10" s="1"/>
  <c r="BQ47" i="6"/>
  <c r="CF36" i="6"/>
  <c r="CF37" i="6" s="1"/>
  <c r="CF28" i="6"/>
  <c r="CF29" i="6" s="1"/>
  <c r="CF32" i="11" s="1"/>
  <c r="CF16" i="6"/>
  <c r="CF17" i="6" s="1"/>
  <c r="U43" i="6"/>
  <c r="U48" i="10" s="1"/>
  <c r="U47" i="6"/>
  <c r="AE36" i="6"/>
  <c r="AE37" i="6" s="1"/>
  <c r="AE28" i="6"/>
  <c r="AE29" i="6" s="1"/>
  <c r="AE32" i="11" s="1"/>
  <c r="AE16" i="6"/>
  <c r="AE17" i="6" s="1"/>
  <c r="N43" i="6"/>
  <c r="N48" i="10" s="1"/>
  <c r="CB43" i="6"/>
  <c r="CB48" i="10" s="1"/>
  <c r="CB47" i="6"/>
  <c r="AH36" i="6"/>
  <c r="AH37" i="6" s="1"/>
  <c r="AH28" i="6"/>
  <c r="AH29" i="6" s="1"/>
  <c r="AH32" i="11" s="1"/>
  <c r="AH16" i="6"/>
  <c r="AH17" i="6" s="1"/>
  <c r="CI36" i="6"/>
  <c r="CI37" i="6" s="1"/>
  <c r="CI28" i="6"/>
  <c r="CI29" i="6" s="1"/>
  <c r="CI32" i="11" s="1"/>
  <c r="CI16" i="6"/>
  <c r="CI17" i="6" s="1"/>
  <c r="BR43" i="6"/>
  <c r="BR48" i="10" s="1"/>
  <c r="BR47" i="6"/>
  <c r="CG36" i="6"/>
  <c r="CG37" i="6" s="1"/>
  <c r="CG28" i="6"/>
  <c r="CG29" i="6" s="1"/>
  <c r="CG32" i="11" s="1"/>
  <c r="CG16" i="6"/>
  <c r="CG17" i="6" s="1"/>
  <c r="Z43" i="6"/>
  <c r="Z48" i="10" s="1"/>
  <c r="Z47" i="6"/>
  <c r="BU43" i="6"/>
  <c r="BU48" i="10" s="1"/>
  <c r="BU47" i="6"/>
  <c r="BJ36" i="6"/>
  <c r="BJ37" i="6" s="1"/>
  <c r="BJ28" i="6"/>
  <c r="BJ29" i="6" s="1"/>
  <c r="BJ32" i="11" s="1"/>
  <c r="BJ16" i="6"/>
  <c r="BJ17" i="6" s="1"/>
  <c r="AF43" i="6"/>
  <c r="AF48" i="10" s="1"/>
  <c r="AF47" i="6"/>
  <c r="R36" i="6"/>
  <c r="R37" i="6" s="1"/>
  <c r="R28" i="6"/>
  <c r="R29" i="6" s="1"/>
  <c r="R32" i="11" s="1"/>
  <c r="R44" i="11" s="1"/>
  <c r="R16" i="6"/>
  <c r="R17" i="6" s="1"/>
  <c r="BB43" i="6"/>
  <c r="BB48" i="10" s="1"/>
  <c r="BB47" i="6"/>
  <c r="BQ36" i="6"/>
  <c r="BQ37" i="6" s="1"/>
  <c r="BQ28" i="6"/>
  <c r="BQ29" i="6" s="1"/>
  <c r="BQ32" i="11" s="1"/>
  <c r="BQ16" i="6"/>
  <c r="BQ17" i="6" s="1"/>
  <c r="U36" i="6"/>
  <c r="U37" i="6" s="1"/>
  <c r="U28" i="6"/>
  <c r="U29" i="6" s="1"/>
  <c r="U32" i="11" s="1"/>
  <c r="U44" i="11" s="1"/>
  <c r="U16" i="6"/>
  <c r="U17" i="6" s="1"/>
  <c r="N36" i="6"/>
  <c r="N37" i="6" s="1"/>
  <c r="N28" i="6"/>
  <c r="N29" i="6" s="1"/>
  <c r="N32" i="11" s="1"/>
  <c r="N44" i="11" s="1"/>
  <c r="N16" i="6"/>
  <c r="N17" i="6" s="1"/>
  <c r="BM36" i="6"/>
  <c r="BM37" i="6" s="1"/>
  <c r="BM28" i="6"/>
  <c r="BM29" i="6" s="1"/>
  <c r="BM32" i="11" s="1"/>
  <c r="BM16" i="6"/>
  <c r="BM17" i="6" s="1"/>
  <c r="CC43" i="6"/>
  <c r="CC48" i="10" s="1"/>
  <c r="CC47" i="6"/>
  <c r="BR36" i="6"/>
  <c r="BR37" i="6" s="1"/>
  <c r="BR28" i="6"/>
  <c r="BR29" i="6" s="1"/>
  <c r="BR32" i="11" s="1"/>
  <c r="BR16" i="6"/>
  <c r="BR17" i="6" s="1"/>
  <c r="AN43" i="6"/>
  <c r="AN48" i="10" s="1"/>
  <c r="AN47" i="6"/>
  <c r="Z36" i="6"/>
  <c r="Z37" i="6" s="1"/>
  <c r="Z28" i="6"/>
  <c r="Z29" i="6" s="1"/>
  <c r="Z32" i="11" s="1"/>
  <c r="Z16" i="6"/>
  <c r="Z17" i="6" s="1"/>
  <c r="AU43" i="6"/>
  <c r="AU48" i="10" s="1"/>
  <c r="AU47" i="6"/>
  <c r="AS43" i="6"/>
  <c r="AS48" i="10" s="1"/>
  <c r="AS47" i="6"/>
  <c r="AW36" i="6"/>
  <c r="AW37" i="6" s="1"/>
  <c r="AW28" i="6"/>
  <c r="AW29" i="6" s="1"/>
  <c r="AW32" i="11" s="1"/>
  <c r="AW16" i="6"/>
  <c r="AW17" i="6" s="1"/>
  <c r="BW36" i="6"/>
  <c r="BW37" i="6" s="1"/>
  <c r="BW28" i="6"/>
  <c r="BW29" i="6" s="1"/>
  <c r="BW32" i="11" s="1"/>
  <c r="BW16" i="6"/>
  <c r="BW17" i="6" s="1"/>
  <c r="BB36" i="6"/>
  <c r="BB37" i="6" s="1"/>
  <c r="BB28" i="6"/>
  <c r="BB29" i="6" s="1"/>
  <c r="BB32" i="11" s="1"/>
  <c r="BB16" i="6"/>
  <c r="BB17" i="6" s="1"/>
  <c r="AP36" i="6"/>
  <c r="AP37" i="6" s="1"/>
  <c r="AP28" i="6"/>
  <c r="AP29" i="6" s="1"/>
  <c r="AP32" i="11" s="1"/>
  <c r="AP16" i="6"/>
  <c r="AP17" i="6" s="1"/>
  <c r="BO43" i="6"/>
  <c r="BO48" i="10" s="1"/>
  <c r="BO47" i="6"/>
  <c r="BX43" i="6"/>
  <c r="BX48" i="10" s="1"/>
  <c r="BX47" i="6"/>
  <c r="BC43" i="6"/>
  <c r="BC48" i="10" s="1"/>
  <c r="BC47" i="6"/>
  <c r="BA43" i="6"/>
  <c r="BA48" i="10" s="1"/>
  <c r="BA47" i="6"/>
  <c r="BE36" i="6"/>
  <c r="BE37" i="6" s="1"/>
  <c r="BE28" i="6"/>
  <c r="BE29" i="6" s="1"/>
  <c r="BE32" i="11" s="1"/>
  <c r="BE16" i="6"/>
  <c r="BE17" i="6" s="1"/>
  <c r="CE36" i="6"/>
  <c r="CE37" i="6" s="1"/>
  <c r="CE28" i="6"/>
  <c r="CE29" i="6" s="1"/>
  <c r="CE32" i="11" s="1"/>
  <c r="CE16" i="6"/>
  <c r="CE17" i="6" s="1"/>
  <c r="AU36" i="6"/>
  <c r="AU37" i="6" s="1"/>
  <c r="AU28" i="6"/>
  <c r="AU29" i="6" s="1"/>
  <c r="AU32" i="11" s="1"/>
  <c r="AU16" i="6"/>
  <c r="AU17" i="6" s="1"/>
  <c r="AD43" i="6"/>
  <c r="AD48" i="10" s="1"/>
  <c r="AD47" i="6"/>
  <c r="AS36" i="6"/>
  <c r="AS37" i="6" s="1"/>
  <c r="AS28" i="6"/>
  <c r="AS29" i="6" s="1"/>
  <c r="AS32" i="11" s="1"/>
  <c r="AS16" i="6"/>
  <c r="AS17" i="6" s="1"/>
  <c r="AM43" i="6"/>
  <c r="AM48" i="10" s="1"/>
  <c r="AM47" i="6"/>
  <c r="X36" i="6"/>
  <c r="X37" i="6" s="1"/>
  <c r="X28" i="6"/>
  <c r="X29" i="6" s="1"/>
  <c r="X32" i="11" s="1"/>
  <c r="X44" i="11" s="1"/>
  <c r="X16" i="6"/>
  <c r="X17" i="6" s="1"/>
  <c r="AO36" i="6"/>
  <c r="AO37" i="6" s="1"/>
  <c r="AO28" i="6"/>
  <c r="AO29" i="6" s="1"/>
  <c r="AO32" i="11" s="1"/>
  <c r="AO16" i="6"/>
  <c r="AO17" i="6" s="1"/>
  <c r="BO36" i="6"/>
  <c r="BO37" i="6" s="1"/>
  <c r="BO28" i="6"/>
  <c r="BO29" i="6" s="1"/>
  <c r="BO32" i="11" s="1"/>
  <c r="BO16" i="6"/>
  <c r="BO17" i="6" s="1"/>
  <c r="BM43" i="6"/>
  <c r="BM48" i="10" s="1"/>
  <c r="BM47" i="6"/>
  <c r="BX36" i="6"/>
  <c r="BX37" i="6" s="1"/>
  <c r="BX28" i="6"/>
  <c r="BX29" i="6" s="1"/>
  <c r="BX32" i="11" s="1"/>
  <c r="BX16" i="6"/>
  <c r="BX17" i="6" s="1"/>
  <c r="M43" i="6"/>
  <c r="M48" i="10" s="1"/>
  <c r="M47" i="6"/>
  <c r="BC36" i="6"/>
  <c r="BC37" i="6" s="1"/>
  <c r="BC28" i="6"/>
  <c r="BC29" i="6" s="1"/>
  <c r="BC32" i="11" s="1"/>
  <c r="BC16" i="6"/>
  <c r="BC17" i="6" s="1"/>
  <c r="AL43" i="6"/>
  <c r="AL48" i="10" s="1"/>
  <c r="AL47" i="6"/>
  <c r="BA36" i="6"/>
  <c r="BA37" i="6" s="1"/>
  <c r="BA28" i="6"/>
  <c r="BA29" i="6" s="1"/>
  <c r="BA32" i="11" s="1"/>
  <c r="BA16" i="6"/>
  <c r="BA17" i="6" s="1"/>
  <c r="AD36" i="6"/>
  <c r="AD37" i="6" s="1"/>
  <c r="AD28" i="6"/>
  <c r="AD29" i="6" s="1"/>
  <c r="AD32" i="11" s="1"/>
  <c r="AD16" i="6"/>
  <c r="AD17" i="6" s="1"/>
  <c r="BL36" i="6"/>
  <c r="BL37" i="6" s="1"/>
  <c r="BL28" i="6"/>
  <c r="BL29" i="6" s="1"/>
  <c r="BL32" i="11" s="1"/>
  <c r="BL16" i="6"/>
  <c r="BL17" i="6" s="1"/>
  <c r="AW43" i="6"/>
  <c r="AW48" i="10" s="1"/>
  <c r="AW47" i="6"/>
  <c r="CD43" i="6"/>
  <c r="CD48" i="10" s="1"/>
  <c r="CD47" i="6"/>
  <c r="AM36" i="6"/>
  <c r="AM37" i="6" s="1"/>
  <c r="AM28" i="6"/>
  <c r="AM29" i="6" s="1"/>
  <c r="AM32" i="11" s="1"/>
  <c r="AM16" i="6"/>
  <c r="AM17" i="6" s="1"/>
  <c r="AK36" i="6"/>
  <c r="AK37" i="6" s="1"/>
  <c r="AK28" i="6"/>
  <c r="AK29" i="6" s="1"/>
  <c r="AK32" i="11" s="1"/>
  <c r="AK16" i="6"/>
  <c r="AK17" i="6" s="1"/>
  <c r="BI43" i="6"/>
  <c r="BI48" i="10" s="1"/>
  <c r="BI47" i="6"/>
  <c r="P36" i="6"/>
  <c r="P37" i="6" s="1"/>
  <c r="P28" i="6"/>
  <c r="P29" i="6" s="1"/>
  <c r="P32" i="11" s="1"/>
  <c r="P44" i="11" s="1"/>
  <c r="P16" i="6"/>
  <c r="P17" i="6" s="1"/>
  <c r="BN43" i="6"/>
  <c r="BN48" i="10" s="1"/>
  <c r="BN47" i="6"/>
  <c r="AG36" i="6"/>
  <c r="AG37" i="6" s="1"/>
  <c r="AG28" i="6"/>
  <c r="AG29" i="6" s="1"/>
  <c r="AG32" i="11" s="1"/>
  <c r="AG16" i="6"/>
  <c r="AG17" i="6" s="1"/>
  <c r="M36" i="6"/>
  <c r="M37" i="6" s="1"/>
  <c r="M28" i="6"/>
  <c r="M29" i="6" s="1"/>
  <c r="M32" i="11" s="1"/>
  <c r="M44" i="11" s="1"/>
  <c r="M16" i="6"/>
  <c r="M17" i="6" s="1"/>
  <c r="AL36" i="6"/>
  <c r="AL37" i="6" s="1"/>
  <c r="AL28" i="6"/>
  <c r="AL29" i="6" s="1"/>
  <c r="AL32" i="11" s="1"/>
  <c r="AL16" i="6"/>
  <c r="AL17" i="6" s="1"/>
  <c r="BT36" i="6"/>
  <c r="BT37" i="6" s="1"/>
  <c r="BT28" i="6"/>
  <c r="BT29" i="6" s="1"/>
  <c r="BT32" i="11" s="1"/>
  <c r="BT16" i="6"/>
  <c r="BT17" i="6" s="1"/>
  <c r="BE43" i="6"/>
  <c r="BE48" i="10" s="1"/>
  <c r="BE47" i="6"/>
  <c r="AY43" i="6"/>
  <c r="AY48" i="10" s="1"/>
  <c r="AY47" i="6"/>
  <c r="AA43" i="6"/>
  <c r="AA48" i="10" s="1"/>
  <c r="AA47" i="6"/>
  <c r="O43" i="6"/>
  <c r="O48" i="10" s="1"/>
  <c r="O47" i="6"/>
  <c r="AX43" i="6"/>
  <c r="AX48" i="10" s="1"/>
  <c r="AX47" i="6"/>
  <c r="Q36" i="6"/>
  <c r="Q37" i="6" s="1"/>
  <c r="Q28" i="6"/>
  <c r="Q29" i="6" s="1"/>
  <c r="Q32" i="11" s="1"/>
  <c r="Q44" i="11" s="1"/>
  <c r="Q16" i="6"/>
  <c r="Q17" i="6" s="1"/>
  <c r="CD36" i="6"/>
  <c r="CD37" i="6" s="1"/>
  <c r="CD28" i="6"/>
  <c r="CD29" i="6" s="1"/>
  <c r="CD32" i="11" s="1"/>
  <c r="CD16" i="6"/>
  <c r="CD17" i="6" s="1"/>
  <c r="V16" i="6"/>
  <c r="V17" i="6" s="1"/>
  <c r="CJ36" i="6"/>
  <c r="CJ37" i="6" s="1"/>
  <c r="CJ28" i="6"/>
  <c r="CJ29" i="6" s="1"/>
  <c r="CJ32" i="11" s="1"/>
  <c r="CJ16" i="6"/>
  <c r="CJ17" i="6" s="1"/>
  <c r="X43" i="6"/>
  <c r="X48" i="10" s="1"/>
  <c r="X47" i="6"/>
  <c r="AO43" i="6"/>
  <c r="AO48" i="10" s="1"/>
  <c r="AO47" i="6"/>
  <c r="BV43" i="6"/>
  <c r="BV48" i="10" s="1"/>
  <c r="BV47" i="6"/>
  <c r="BK36" i="6"/>
  <c r="BK37" i="6" s="1"/>
  <c r="BK28" i="6"/>
  <c r="BK29" i="6" s="1"/>
  <c r="BK32" i="11" s="1"/>
  <c r="BK16" i="6"/>
  <c r="BK17" i="6" s="1"/>
  <c r="AT43" i="6"/>
  <c r="AT48" i="10" s="1"/>
  <c r="AT47" i="6"/>
  <c r="BI36" i="6"/>
  <c r="BI37" i="6" s="1"/>
  <c r="BI28" i="6"/>
  <c r="BI29" i="6" s="1"/>
  <c r="BI32" i="11" s="1"/>
  <c r="BI16" i="6"/>
  <c r="BI17" i="6" s="1"/>
  <c r="BN36" i="6"/>
  <c r="BN37" i="6" s="1"/>
  <c r="BN28" i="6"/>
  <c r="BN29" i="6" s="1"/>
  <c r="BN32" i="11" s="1"/>
  <c r="BN16" i="6"/>
  <c r="BN17" i="6" s="1"/>
  <c r="BG43" i="6"/>
  <c r="BG48" i="10" s="1"/>
  <c r="BG47" i="6"/>
  <c r="W47" i="6"/>
  <c r="BF43" i="6"/>
  <c r="BF48" i="10" s="1"/>
  <c r="BF47" i="6"/>
  <c r="Y36" i="6"/>
  <c r="Y37" i="6" s="1"/>
  <c r="Y28" i="6"/>
  <c r="Y29" i="6" s="1"/>
  <c r="Y32" i="11" s="1"/>
  <c r="Y16" i="6"/>
  <c r="Y17" i="6" s="1"/>
  <c r="AY36" i="6"/>
  <c r="AY37" i="6" s="1"/>
  <c r="AY28" i="6"/>
  <c r="AY29" i="6" s="1"/>
  <c r="AY32" i="11" s="1"/>
  <c r="AY16" i="6"/>
  <c r="AY17" i="6" s="1"/>
  <c r="AA36" i="6"/>
  <c r="AA37" i="6" s="1"/>
  <c r="AA28" i="6"/>
  <c r="AA29" i="6" s="1"/>
  <c r="AA32" i="11" s="1"/>
  <c r="AA16" i="6"/>
  <c r="AA17" i="6" s="1"/>
  <c r="BL43" i="6"/>
  <c r="BL48" i="10" s="1"/>
  <c r="BL47" i="6"/>
  <c r="AX36" i="6"/>
  <c r="AX37" i="6" s="1"/>
  <c r="AX28" i="6"/>
  <c r="AX29" i="6" s="1"/>
  <c r="AX32" i="11" s="1"/>
  <c r="AX16" i="6"/>
  <c r="AX17" i="6" s="1"/>
  <c r="S43" i="6"/>
  <c r="S48" i="10" s="1"/>
  <c r="S47" i="6"/>
  <c r="BV36" i="6"/>
  <c r="BV37" i="6" s="1"/>
  <c r="BV28" i="6"/>
  <c r="BV29" i="6" s="1"/>
  <c r="BV32" i="11" s="1"/>
  <c r="BV16" i="6"/>
  <c r="BV17" i="6" s="1"/>
  <c r="AT36" i="6"/>
  <c r="AT37" i="6" s="1"/>
  <c r="AT28" i="6"/>
  <c r="AT29" i="6" s="1"/>
  <c r="AT32" i="11" s="1"/>
  <c r="AT16" i="6"/>
  <c r="AT17" i="6" s="1"/>
  <c r="CB36" i="6"/>
  <c r="CB37" i="6" s="1"/>
  <c r="CB28" i="6"/>
  <c r="CB29" i="6" s="1"/>
  <c r="CB32" i="11" s="1"/>
  <c r="CB16" i="6"/>
  <c r="CB17" i="6" s="1"/>
  <c r="P43" i="6"/>
  <c r="P48" i="10" s="1"/>
  <c r="P47" i="6"/>
  <c r="AG43" i="6"/>
  <c r="AG48" i="10" s="1"/>
  <c r="AG47" i="6"/>
  <c r="J24" i="6"/>
  <c r="J27" i="6" s="1"/>
  <c r="J32" i="10" s="1"/>
  <c r="J15" i="6"/>
  <c r="K15" i="6"/>
  <c r="B27" i="6"/>
  <c r="D27" i="6"/>
  <c r="K24" i="6"/>
  <c r="K27" i="6" s="1"/>
  <c r="K32" i="10" s="1"/>
  <c r="C27" i="6"/>
  <c r="E27" i="6"/>
  <c r="E32" i="10" s="1"/>
  <c r="H15" i="6"/>
  <c r="I15" i="6"/>
  <c r="G15" i="6"/>
  <c r="F15" i="6"/>
  <c r="E15" i="6"/>
  <c r="B15" i="6"/>
  <c r="D15" i="6"/>
  <c r="C15" i="6"/>
  <c r="D108" i="5"/>
  <c r="C108" i="5"/>
  <c r="E50" i="5"/>
  <c r="C50" i="5"/>
  <c r="C69" i="5" s="1"/>
  <c r="C70" i="5" s="1"/>
  <c r="B108" i="5"/>
  <c r="D50" i="5"/>
  <c r="D69" i="5" s="1"/>
  <c r="D70" i="5" s="1"/>
  <c r="B50" i="5"/>
  <c r="B69" i="5" s="1"/>
  <c r="B70" i="5" s="1"/>
  <c r="L11" i="11" l="1"/>
  <c r="BL11" i="11"/>
  <c r="O16" i="6"/>
  <c r="O17" i="6" s="1"/>
  <c r="O28" i="6"/>
  <c r="O29" i="6" s="1"/>
  <c r="O32" i="11" s="1"/>
  <c r="O44" i="11" s="1"/>
  <c r="CE47" i="6"/>
  <c r="O36" i="6"/>
  <c r="O37" i="6" s="1"/>
  <c r="N42" i="10"/>
  <c r="W43" i="6"/>
  <c r="W48" i="10" s="1"/>
  <c r="AP47" i="6"/>
  <c r="CI47" i="6"/>
  <c r="CI50" i="10" s="1"/>
  <c r="CI2" i="11"/>
  <c r="CI43" i="6"/>
  <c r="CI48" i="10" s="1"/>
  <c r="W47" i="10"/>
  <c r="S49" i="10" s="1"/>
  <c r="AP2" i="11"/>
  <c r="W2" i="11"/>
  <c r="W12" i="11" s="1"/>
  <c r="AC17" i="12"/>
  <c r="AC18" i="12" s="1"/>
  <c r="BD47" i="6"/>
  <c r="BD5" i="11" s="1"/>
  <c r="BS42" i="10"/>
  <c r="CI42" i="10"/>
  <c r="BZ16" i="6"/>
  <c r="BZ17" i="6" s="1"/>
  <c r="BZ28" i="6"/>
  <c r="BZ29" i="6" s="1"/>
  <c r="BZ32" i="11" s="1"/>
  <c r="AB11" i="11"/>
  <c r="M49" i="10"/>
  <c r="AP47" i="10"/>
  <c r="AL49" i="10" s="1"/>
  <c r="V28" i="6"/>
  <c r="V29" i="6" s="1"/>
  <c r="V32" i="11" s="1"/>
  <c r="V44" i="11" s="1"/>
  <c r="AP43" i="6"/>
  <c r="AP48" i="10" s="1"/>
  <c r="V36" i="6"/>
  <c r="V37" i="6" s="1"/>
  <c r="L42" i="10"/>
  <c r="AV43" i="6"/>
  <c r="AV48" i="10" s="1"/>
  <c r="AV36" i="6"/>
  <c r="AV37" i="6" s="1"/>
  <c r="BS36" i="6"/>
  <c r="BS37" i="6" s="1"/>
  <c r="AV16" i="6"/>
  <c r="AV17" i="6" s="1"/>
  <c r="AV15" i="12" s="1"/>
  <c r="AV16" i="12" s="1"/>
  <c r="BS16" i="6"/>
  <c r="BS17" i="6" s="1"/>
  <c r="BS15" i="12" s="1"/>
  <c r="BS16" i="12" s="1"/>
  <c r="AV28" i="6"/>
  <c r="AV29" i="6" s="1"/>
  <c r="AV32" i="11" s="1"/>
  <c r="BS28" i="6"/>
  <c r="BS29" i="6" s="1"/>
  <c r="BS32" i="11" s="1"/>
  <c r="BA49" i="10"/>
  <c r="AH11" i="11"/>
  <c r="AQ42" i="10"/>
  <c r="BW2" i="11"/>
  <c r="BW12" i="11" s="1"/>
  <c r="BW14" i="11" s="1"/>
  <c r="V47" i="6"/>
  <c r="V50" i="10" s="1"/>
  <c r="BW47" i="6"/>
  <c r="BW17" i="12"/>
  <c r="BW18" i="12" s="1"/>
  <c r="AV11" i="11"/>
  <c r="AC47" i="6"/>
  <c r="AC43" i="6"/>
  <c r="AC48" i="10" s="1"/>
  <c r="BW11" i="11"/>
  <c r="AP49" i="10"/>
  <c r="AC47" i="10"/>
  <c r="Y49" i="10" s="1"/>
  <c r="BK42" i="10"/>
  <c r="BF49" i="10"/>
  <c r="Z49" i="10"/>
  <c r="AY49" i="10"/>
  <c r="AA49" i="10"/>
  <c r="AG50" i="10"/>
  <c r="AG5" i="11"/>
  <c r="BF50" i="10"/>
  <c r="BF5" i="11"/>
  <c r="Q15" i="12"/>
  <c r="Q16" i="12" s="1"/>
  <c r="Q23" i="10"/>
  <c r="Q24" i="10" s="1"/>
  <c r="AL15" i="12"/>
  <c r="AL16" i="12" s="1"/>
  <c r="AL23" i="10"/>
  <c r="AL24" i="10" s="1"/>
  <c r="AK15" i="12"/>
  <c r="AK16" i="12" s="1"/>
  <c r="AK23" i="10"/>
  <c r="AK24" i="10" s="1"/>
  <c r="CD50" i="10"/>
  <c r="CD5" i="11"/>
  <c r="BR15" i="12"/>
  <c r="BR16" i="12" s="1"/>
  <c r="BR23" i="10"/>
  <c r="BR24" i="10" s="1"/>
  <c r="AF5" i="11"/>
  <c r="AF50" i="10"/>
  <c r="BY15" i="12"/>
  <c r="BY16" i="12" s="1"/>
  <c r="BY23" i="10"/>
  <c r="BY24" i="10" s="1"/>
  <c r="Y50" i="10"/>
  <c r="Y5" i="11"/>
  <c r="CF50" i="10"/>
  <c r="CF5" i="11"/>
  <c r="CA50" i="10"/>
  <c r="CA5" i="11"/>
  <c r="BT5" i="11"/>
  <c r="BT50" i="10"/>
  <c r="AK43" i="6"/>
  <c r="AK48" i="10" s="1"/>
  <c r="AK17" i="12"/>
  <c r="AK18" i="12" s="1"/>
  <c r="AK2" i="11"/>
  <c r="AK47" i="10"/>
  <c r="AK49" i="10" s="1"/>
  <c r="AR43" i="6"/>
  <c r="AR48" i="10" s="1"/>
  <c r="AR17" i="12"/>
  <c r="AR18" i="12" s="1"/>
  <c r="AR2" i="11"/>
  <c r="AR47" i="10"/>
  <c r="AN49" i="10" s="1"/>
  <c r="AR47" i="6"/>
  <c r="AO13" i="11"/>
  <c r="AO12" i="11"/>
  <c r="AO4" i="11"/>
  <c r="O49" i="10"/>
  <c r="BX12" i="11"/>
  <c r="BX13" i="11"/>
  <c r="BX4" i="11"/>
  <c r="AI43" i="6"/>
  <c r="AI48" i="10" s="1"/>
  <c r="AI17" i="12"/>
  <c r="AI18" i="12" s="1"/>
  <c r="AI2" i="11"/>
  <c r="AI47" i="10"/>
  <c r="AI49" i="10" s="1"/>
  <c r="AI47" i="6"/>
  <c r="AB43" i="6"/>
  <c r="AB48" i="10" s="1"/>
  <c r="AB17" i="12"/>
  <c r="AB18" i="12" s="1"/>
  <c r="AB2" i="11"/>
  <c r="AB47" i="10"/>
  <c r="AB49" i="10" s="1"/>
  <c r="AB47" i="6"/>
  <c r="BI13" i="11"/>
  <c r="BI12" i="11"/>
  <c r="BI4" i="11"/>
  <c r="AW42" i="10"/>
  <c r="Z13" i="11"/>
  <c r="Z12" i="11"/>
  <c r="Z14" i="11" s="1"/>
  <c r="Z4" i="11"/>
  <c r="CG12" i="11"/>
  <c r="CG13" i="11"/>
  <c r="CG4" i="11"/>
  <c r="BP43" i="6"/>
  <c r="BP48" i="10" s="1"/>
  <c r="BP17" i="12"/>
  <c r="BP18" i="12" s="1"/>
  <c r="BP2" i="11"/>
  <c r="BP47" i="10"/>
  <c r="BP49" i="10" s="1"/>
  <c r="BP47" i="6"/>
  <c r="BN13" i="11"/>
  <c r="BN12" i="11"/>
  <c r="BN14" i="11" s="1"/>
  <c r="BN4" i="11"/>
  <c r="AC42" i="10"/>
  <c r="AQ6" i="8"/>
  <c r="AQ7" i="8" s="1"/>
  <c r="AQ13" i="8" s="1"/>
  <c r="AQ36" i="6"/>
  <c r="AQ37" i="6" s="1"/>
  <c r="AQ28" i="6"/>
  <c r="AQ29" i="6" s="1"/>
  <c r="AQ16" i="6"/>
  <c r="AQ17" i="6" s="1"/>
  <c r="AM12" i="11"/>
  <c r="AM13" i="11"/>
  <c r="AM4" i="11"/>
  <c r="BZ42" i="10"/>
  <c r="AP42" i="10"/>
  <c r="L43" i="6"/>
  <c r="L48" i="10" s="1"/>
  <c r="L17" i="12"/>
  <c r="L18" i="12" s="1"/>
  <c r="L2" i="11"/>
  <c r="L47" i="10"/>
  <c r="L49" i="10" s="1"/>
  <c r="L47" i="6"/>
  <c r="I21" i="11"/>
  <c r="I22" i="11" s="1"/>
  <c r="I28" i="10"/>
  <c r="BI15" i="12"/>
  <c r="BI16" i="12" s="1"/>
  <c r="BI23" i="10"/>
  <c r="BI24" i="10" s="1"/>
  <c r="BV50" i="10"/>
  <c r="BV5" i="11"/>
  <c r="AY50" i="10"/>
  <c r="AY5" i="11"/>
  <c r="BN50" i="10"/>
  <c r="BN5" i="11"/>
  <c r="AV5" i="11"/>
  <c r="AV50" i="10"/>
  <c r="AO15" i="12"/>
  <c r="AO16" i="12" s="1"/>
  <c r="AO23" i="10"/>
  <c r="AO24" i="10" s="1"/>
  <c r="AS15" i="12"/>
  <c r="AS16" i="12" s="1"/>
  <c r="AS23" i="10"/>
  <c r="AS24" i="10" s="1"/>
  <c r="CE15" i="12"/>
  <c r="CE16" i="12" s="1"/>
  <c r="CE23" i="10"/>
  <c r="CE24" i="10" s="1"/>
  <c r="BC50" i="10"/>
  <c r="BC5" i="11"/>
  <c r="CE50" i="10"/>
  <c r="CE5" i="11"/>
  <c r="AP50" i="10"/>
  <c r="AP5" i="11"/>
  <c r="CG15" i="12"/>
  <c r="CG16" i="12" s="1"/>
  <c r="CG23" i="10"/>
  <c r="CG24" i="10" s="1"/>
  <c r="AH15" i="12"/>
  <c r="AH16" i="12" s="1"/>
  <c r="AH23" i="10"/>
  <c r="AH24" i="10" s="1"/>
  <c r="BS50" i="10"/>
  <c r="BS5" i="11"/>
  <c r="CC15" i="12"/>
  <c r="CC16" i="12" s="1"/>
  <c r="CC23" i="10"/>
  <c r="CC24" i="10" s="1"/>
  <c r="Q50" i="10"/>
  <c r="Q5" i="11"/>
  <c r="V17" i="12"/>
  <c r="V18" i="12" s="1"/>
  <c r="V2" i="11"/>
  <c r="V47" i="10"/>
  <c r="V49" i="10" s="1"/>
  <c r="BL12" i="11"/>
  <c r="BL14" i="11" s="1"/>
  <c r="BL13" i="11"/>
  <c r="BL4" i="11"/>
  <c r="O13" i="11"/>
  <c r="O12" i="11"/>
  <c r="O4" i="11"/>
  <c r="AR42" i="10"/>
  <c r="AI28" i="6"/>
  <c r="AI29" i="6" s="1"/>
  <c r="AI32" i="11" s="1"/>
  <c r="AI16" i="6"/>
  <c r="AI17" i="6" s="1"/>
  <c r="AI6" i="8"/>
  <c r="AI7" i="8" s="1"/>
  <c r="AI36" i="6"/>
  <c r="AI37" i="6" s="1"/>
  <c r="AB16" i="6"/>
  <c r="AB17" i="6" s="1"/>
  <c r="AB36" i="6"/>
  <c r="AB37" i="6" s="1"/>
  <c r="AB6" i="8"/>
  <c r="AB7" i="8" s="1"/>
  <c r="AB13" i="8" s="1"/>
  <c r="AB28" i="6"/>
  <c r="AB29" i="6" s="1"/>
  <c r="AN13" i="11"/>
  <c r="AN12" i="11"/>
  <c r="AN14" i="11" s="1"/>
  <c r="AN4" i="11"/>
  <c r="AG42" i="10"/>
  <c r="P12" i="11"/>
  <c r="P13" i="11"/>
  <c r="P4" i="11"/>
  <c r="AU49" i="10"/>
  <c r="AZ16" i="6"/>
  <c r="AZ17" i="6" s="1"/>
  <c r="AZ6" i="8"/>
  <c r="AZ7" i="8" s="1"/>
  <c r="AZ36" i="6"/>
  <c r="AZ37" i="6" s="1"/>
  <c r="AZ28" i="6"/>
  <c r="AZ29" i="6" s="1"/>
  <c r="BP36" i="6"/>
  <c r="BP37" i="6" s="1"/>
  <c r="BP28" i="6"/>
  <c r="BP29" i="6" s="1"/>
  <c r="BP16" i="6"/>
  <c r="BP17" i="6" s="1"/>
  <c r="BP6" i="8"/>
  <c r="BP7" i="8" s="1"/>
  <c r="AF12" i="11"/>
  <c r="AF13" i="11"/>
  <c r="AF4" i="11"/>
  <c r="H9" i="10"/>
  <c r="H8" i="10"/>
  <c r="AT49" i="10"/>
  <c r="BF13" i="11"/>
  <c r="BF12" i="11"/>
  <c r="BF4" i="11"/>
  <c r="I9" i="10"/>
  <c r="I8" i="10"/>
  <c r="AV42" i="10"/>
  <c r="L36" i="6"/>
  <c r="L37" i="6" s="1"/>
  <c r="L28" i="6"/>
  <c r="L29" i="6" s="1"/>
  <c r="L16" i="6"/>
  <c r="L17" i="6" s="1"/>
  <c r="L6" i="8"/>
  <c r="L7" i="8" s="1"/>
  <c r="L13" i="8" s="1"/>
  <c r="AC13" i="11"/>
  <c r="AC12" i="11"/>
  <c r="AC4" i="11"/>
  <c r="P5" i="11"/>
  <c r="P50" i="10"/>
  <c r="BV15" i="12"/>
  <c r="BV16" i="12" s="1"/>
  <c r="BV23" i="10"/>
  <c r="BV24" i="10" s="1"/>
  <c r="BL5" i="11"/>
  <c r="BL50" i="10"/>
  <c r="AY15" i="12"/>
  <c r="AY16" i="12" s="1"/>
  <c r="AY23" i="10"/>
  <c r="AY24" i="10" s="1"/>
  <c r="W50" i="10"/>
  <c r="W5" i="11"/>
  <c r="V15" i="12"/>
  <c r="V16" i="12" s="1"/>
  <c r="V23" i="10"/>
  <c r="V24" i="10" s="1"/>
  <c r="AW50" i="10"/>
  <c r="AW5" i="11"/>
  <c r="BA15" i="12"/>
  <c r="BA16" i="12" s="1"/>
  <c r="BA23" i="10"/>
  <c r="BA24" i="10" s="1"/>
  <c r="M50" i="10"/>
  <c r="M5" i="11"/>
  <c r="AW15" i="12"/>
  <c r="AW16" i="12" s="1"/>
  <c r="AW23" i="10"/>
  <c r="AW24" i="10" s="1"/>
  <c r="BJ15" i="12"/>
  <c r="BJ16" i="12" s="1"/>
  <c r="BJ23" i="10"/>
  <c r="BJ24" i="10" s="1"/>
  <c r="U50" i="10"/>
  <c r="U5" i="11"/>
  <c r="AN15" i="12"/>
  <c r="AN16" i="12" s="1"/>
  <c r="AN23" i="10"/>
  <c r="AN24" i="10" s="1"/>
  <c r="CJ5" i="11"/>
  <c r="CJ50" i="10"/>
  <c r="BU15" i="12"/>
  <c r="BU16" i="12" s="1"/>
  <c r="BU23" i="10"/>
  <c r="BU24" i="10" s="1"/>
  <c r="W15" i="12"/>
  <c r="W16" i="12" s="1"/>
  <c r="W23" i="10"/>
  <c r="W24" i="10" s="1"/>
  <c r="AZ50" i="10"/>
  <c r="AZ5" i="11"/>
  <c r="AE49" i="10"/>
  <c r="BA12" i="11"/>
  <c r="BA13" i="11"/>
  <c r="BA4" i="11"/>
  <c r="BH42" i="10"/>
  <c r="BB12" i="11"/>
  <c r="BB13" i="11"/>
  <c r="BB4" i="11"/>
  <c r="BR49" i="10"/>
  <c r="AI42" i="10"/>
  <c r="BS17" i="12"/>
  <c r="BS18" i="12" s="1"/>
  <c r="BS2" i="11"/>
  <c r="BS47" i="10"/>
  <c r="BS49" i="10" s="1"/>
  <c r="AU13" i="11"/>
  <c r="AU12" i="11"/>
  <c r="AU4" i="11"/>
  <c r="U49" i="10"/>
  <c r="BW42" i="10"/>
  <c r="T43" i="6"/>
  <c r="T48" i="10" s="1"/>
  <c r="T17" i="12"/>
  <c r="T18" i="12" s="1"/>
  <c r="T2" i="11"/>
  <c r="T47" i="10"/>
  <c r="T49" i="10" s="1"/>
  <c r="T47" i="6"/>
  <c r="AT12" i="11"/>
  <c r="AT13" i="11"/>
  <c r="AT4" i="11"/>
  <c r="Z42" i="10"/>
  <c r="BP42" i="10"/>
  <c r="CA13" i="11"/>
  <c r="CA12" i="11"/>
  <c r="CA4" i="11"/>
  <c r="E21" i="11"/>
  <c r="E22" i="11" s="1"/>
  <c r="E28" i="10"/>
  <c r="AO50" i="10"/>
  <c r="AO5" i="11"/>
  <c r="AX50" i="10"/>
  <c r="AX5" i="11"/>
  <c r="BE50" i="10"/>
  <c r="BE5" i="11"/>
  <c r="M15" i="12"/>
  <c r="M16" i="12" s="1"/>
  <c r="M23" i="10"/>
  <c r="M24" i="10" s="1"/>
  <c r="P15" i="12"/>
  <c r="P16" i="12" s="1"/>
  <c r="P23" i="10"/>
  <c r="P24" i="10" s="1"/>
  <c r="BZ15" i="12"/>
  <c r="BZ16" i="12" s="1"/>
  <c r="BZ23" i="10"/>
  <c r="BZ24" i="10" s="1"/>
  <c r="BX50" i="10"/>
  <c r="BX5" i="11"/>
  <c r="Z15" i="12"/>
  <c r="Z16" i="12" s="1"/>
  <c r="Z23" i="10"/>
  <c r="Z24" i="10" s="1"/>
  <c r="CC50" i="10"/>
  <c r="CC5" i="11"/>
  <c r="N15" i="12"/>
  <c r="N16" i="12" s="1"/>
  <c r="N23" i="10"/>
  <c r="N24" i="10" s="1"/>
  <c r="BQ15" i="12"/>
  <c r="BQ16" i="12" s="1"/>
  <c r="BQ23" i="10"/>
  <c r="BQ24" i="10" s="1"/>
  <c r="BW50" i="10"/>
  <c r="BW5" i="11"/>
  <c r="AC15" i="12"/>
  <c r="AC16" i="12" s="1"/>
  <c r="AC23" i="10"/>
  <c r="AC24" i="10" s="1"/>
  <c r="BJ50" i="10"/>
  <c r="BJ5" i="11"/>
  <c r="AF15" i="12"/>
  <c r="AF16" i="12" s="1"/>
  <c r="AF23" i="10"/>
  <c r="AF24" i="10" s="1"/>
  <c r="CH43" i="6"/>
  <c r="CH48" i="10" s="1"/>
  <c r="CH17" i="12"/>
  <c r="CH18" i="12" s="1"/>
  <c r="CH2" i="11"/>
  <c r="CH47" i="10"/>
  <c r="CH49" i="10" s="1"/>
  <c r="BH43" i="6"/>
  <c r="BH48" i="10" s="1"/>
  <c r="BH17" i="12"/>
  <c r="BH18" i="12" s="1"/>
  <c r="BH2" i="11"/>
  <c r="BH47" i="10"/>
  <c r="BH49" i="10" s="1"/>
  <c r="BH47" i="6"/>
  <c r="X12" i="11"/>
  <c r="X13" i="11"/>
  <c r="X4" i="11"/>
  <c r="AE12" i="11"/>
  <c r="AE13" i="11"/>
  <c r="AE4" i="11"/>
  <c r="CD13" i="11"/>
  <c r="CD12" i="11"/>
  <c r="CD4" i="11"/>
  <c r="BO42" i="10"/>
  <c r="BO49" i="10"/>
  <c r="BR12" i="11"/>
  <c r="BR13" i="11"/>
  <c r="BR4" i="11"/>
  <c r="AZ13" i="11"/>
  <c r="AZ12" i="11"/>
  <c r="AZ4" i="11"/>
  <c r="CI12" i="11"/>
  <c r="CI13" i="11"/>
  <c r="CI4" i="11"/>
  <c r="BD17" i="12"/>
  <c r="BD18" i="12" s="1"/>
  <c r="BD2" i="11"/>
  <c r="BD47" i="10"/>
  <c r="BD49" i="10" s="1"/>
  <c r="U12" i="11"/>
  <c r="U13" i="11"/>
  <c r="U4" i="11"/>
  <c r="AS42" i="10"/>
  <c r="T16" i="6"/>
  <c r="T17" i="6" s="1"/>
  <c r="T6" i="8"/>
  <c r="T7" i="8" s="1"/>
  <c r="T13" i="8" s="1"/>
  <c r="T36" i="6"/>
  <c r="T37" i="6" s="1"/>
  <c r="T28" i="6"/>
  <c r="T29" i="6" s="1"/>
  <c r="R13" i="11"/>
  <c r="R12" i="11"/>
  <c r="R14" i="11" s="1"/>
  <c r="R4" i="11"/>
  <c r="W49" i="10"/>
  <c r="AZ42" i="10"/>
  <c r="Q49" i="10"/>
  <c r="F21" i="11"/>
  <c r="F22" i="11" s="1"/>
  <c r="F28" i="10"/>
  <c r="CB15" i="12"/>
  <c r="CB16" i="12" s="1"/>
  <c r="CB23" i="10"/>
  <c r="CB24" i="10" s="1"/>
  <c r="O15" i="12"/>
  <c r="O16" i="12" s="1"/>
  <c r="O23" i="10"/>
  <c r="O24" i="10" s="1"/>
  <c r="BG50" i="10"/>
  <c r="BG5" i="11"/>
  <c r="AT50" i="10"/>
  <c r="AT5" i="11"/>
  <c r="BL15" i="12"/>
  <c r="BL16" i="12" s="1"/>
  <c r="BL23" i="10"/>
  <c r="BL24" i="10" s="1"/>
  <c r="BX15" i="12"/>
  <c r="BX16" i="12" s="1"/>
  <c r="BX23" i="10"/>
  <c r="BX24" i="10" s="1"/>
  <c r="X15" i="12"/>
  <c r="X16" i="12" s="1"/>
  <c r="X23" i="10"/>
  <c r="X24" i="10" s="1"/>
  <c r="AD50" i="10"/>
  <c r="AD5" i="11"/>
  <c r="BE15" i="12"/>
  <c r="BE16" i="12" s="1"/>
  <c r="BE23" i="10"/>
  <c r="BE24" i="10" s="1"/>
  <c r="BB15" i="12"/>
  <c r="BB16" i="12" s="1"/>
  <c r="BB23" i="10"/>
  <c r="BB24" i="10" s="1"/>
  <c r="BR50" i="10"/>
  <c r="BR5" i="11"/>
  <c r="CB5" i="11"/>
  <c r="CB50" i="10"/>
  <c r="CF15" i="12"/>
  <c r="CF16" i="12" s="1"/>
  <c r="CF23" i="10"/>
  <c r="CF24" i="10" s="1"/>
  <c r="AH50" i="10"/>
  <c r="AH5" i="11"/>
  <c r="S15" i="12"/>
  <c r="S16" i="12" s="1"/>
  <c r="S23" i="10"/>
  <c r="S24" i="10" s="1"/>
  <c r="BK43" i="6"/>
  <c r="BK48" i="10" s="1"/>
  <c r="BK17" i="12"/>
  <c r="BK18" i="12" s="1"/>
  <c r="BK2" i="11"/>
  <c r="BK47" i="10"/>
  <c r="BK49" i="10" s="1"/>
  <c r="CE17" i="12"/>
  <c r="CE18" i="12" s="1"/>
  <c r="CE2" i="11"/>
  <c r="CE47" i="10"/>
  <c r="CE49" i="10" s="1"/>
  <c r="AR18" i="6"/>
  <c r="AR15" i="12"/>
  <c r="AR16" i="12" s="1"/>
  <c r="AR23" i="10"/>
  <c r="AR24" i="10" s="1"/>
  <c r="AL12" i="11"/>
  <c r="AL13" i="11"/>
  <c r="AL4" i="11"/>
  <c r="AA13" i="11"/>
  <c r="AA12" i="11"/>
  <c r="AA4" i="11"/>
  <c r="AH49" i="10"/>
  <c r="CC12" i="11"/>
  <c r="CC13" i="11"/>
  <c r="CC4" i="11"/>
  <c r="AK42" i="10"/>
  <c r="BA42" i="10"/>
  <c r="BO12" i="11"/>
  <c r="BO14" i="11" s="1"/>
  <c r="BO13" i="11"/>
  <c r="BO4" i="11"/>
  <c r="AD49" i="10"/>
  <c r="AP12" i="11"/>
  <c r="AP13" i="11"/>
  <c r="AP4" i="11"/>
  <c r="BU13" i="11"/>
  <c r="BU12" i="11"/>
  <c r="BU4" i="11"/>
  <c r="BM12" i="11"/>
  <c r="BM13" i="11"/>
  <c r="BM4" i="11"/>
  <c r="CF49" i="10"/>
  <c r="Q12" i="11"/>
  <c r="Q13" i="11"/>
  <c r="Q4" i="11"/>
  <c r="BE49" i="10"/>
  <c r="G21" i="11"/>
  <c r="G22" i="11" s="1"/>
  <c r="G28" i="10"/>
  <c r="K21" i="11"/>
  <c r="K22" i="11" s="1"/>
  <c r="K28" i="10"/>
  <c r="S50" i="10"/>
  <c r="S5" i="11"/>
  <c r="Y15" i="12"/>
  <c r="Y16" i="12" s="1"/>
  <c r="Y23" i="10"/>
  <c r="Y24" i="10" s="1"/>
  <c r="X5" i="11"/>
  <c r="X50" i="10"/>
  <c r="CD15" i="12"/>
  <c r="CD16" i="12" s="1"/>
  <c r="CD23" i="10"/>
  <c r="CD24" i="10" s="1"/>
  <c r="O50" i="10"/>
  <c r="O5" i="11"/>
  <c r="BT15" i="12"/>
  <c r="BT16" i="12" s="1"/>
  <c r="BT23" i="10"/>
  <c r="BT24" i="10" s="1"/>
  <c r="AM15" i="12"/>
  <c r="AM16" i="12" s="1"/>
  <c r="AM23" i="10"/>
  <c r="AM24" i="10" s="1"/>
  <c r="AL50" i="10"/>
  <c r="AL5" i="11"/>
  <c r="BO50" i="10"/>
  <c r="BO5" i="11"/>
  <c r="AS50" i="10"/>
  <c r="AS5" i="11"/>
  <c r="BM15" i="12"/>
  <c r="BM16" i="12" s="1"/>
  <c r="BM23" i="10"/>
  <c r="BM24" i="10" s="1"/>
  <c r="R15" i="12"/>
  <c r="R16" i="12" s="1"/>
  <c r="R23" i="10"/>
  <c r="R24" i="10" s="1"/>
  <c r="BU50" i="10"/>
  <c r="BU5" i="11"/>
  <c r="CA15" i="12"/>
  <c r="CA16" i="12" s="1"/>
  <c r="CA23" i="10"/>
  <c r="CA24" i="10" s="1"/>
  <c r="CG50" i="10"/>
  <c r="CG5" i="11"/>
  <c r="BF15" i="12"/>
  <c r="BF16" i="12" s="1"/>
  <c r="BF23" i="10"/>
  <c r="BF24" i="10" s="1"/>
  <c r="BG15" i="12"/>
  <c r="BG16" i="12" s="1"/>
  <c r="BG23" i="10"/>
  <c r="BG24" i="10" s="1"/>
  <c r="BV12" i="11"/>
  <c r="BV14" i="11" s="1"/>
  <c r="BV13" i="11"/>
  <c r="BV4" i="11"/>
  <c r="BC12" i="11"/>
  <c r="BC13" i="11"/>
  <c r="BC4" i="11"/>
  <c r="AH13" i="11"/>
  <c r="AH12" i="11"/>
  <c r="AH14" i="11" s="1"/>
  <c r="AH4" i="11"/>
  <c r="AW49" i="10"/>
  <c r="AG49" i="10"/>
  <c r="AD12" i="11"/>
  <c r="AD13" i="11"/>
  <c r="AD4" i="11"/>
  <c r="W42" i="10"/>
  <c r="Y12" i="11"/>
  <c r="Y13" i="11"/>
  <c r="Y4" i="11"/>
  <c r="CF13" i="11"/>
  <c r="CF12" i="11"/>
  <c r="CF4" i="11"/>
  <c r="BJ49" i="10"/>
  <c r="AJ43" i="6"/>
  <c r="AJ48" i="10" s="1"/>
  <c r="AJ17" i="12"/>
  <c r="AJ18" i="12" s="1"/>
  <c r="AJ2" i="11"/>
  <c r="AJ47" i="10"/>
  <c r="AJ49" i="10" s="1"/>
  <c r="AJ47" i="6"/>
  <c r="BQ49" i="10"/>
  <c r="BE12" i="11"/>
  <c r="BE13" i="11"/>
  <c r="BE4" i="11"/>
  <c r="J21" i="11"/>
  <c r="J22" i="11" s="1"/>
  <c r="J28" i="10"/>
  <c r="BN15" i="12"/>
  <c r="BN16" i="12" s="1"/>
  <c r="BN23" i="10"/>
  <c r="BN24" i="10" s="1"/>
  <c r="BK15" i="12"/>
  <c r="BK16" i="12" s="1"/>
  <c r="BK23" i="10"/>
  <c r="BK24" i="10" s="1"/>
  <c r="AG15" i="12"/>
  <c r="AG16" i="12" s="1"/>
  <c r="AG23" i="10"/>
  <c r="AG24" i="10" s="1"/>
  <c r="BI50" i="10"/>
  <c r="BI5" i="11"/>
  <c r="BO15" i="12"/>
  <c r="BO16" i="12" s="1"/>
  <c r="BO23" i="10"/>
  <c r="BO24" i="10" s="1"/>
  <c r="AU15" i="12"/>
  <c r="AU16" i="12" s="1"/>
  <c r="AU23" i="10"/>
  <c r="AU24" i="10" s="1"/>
  <c r="AN5" i="11"/>
  <c r="AN50" i="10"/>
  <c r="U15" i="12"/>
  <c r="U16" i="12" s="1"/>
  <c r="U23" i="10"/>
  <c r="U24" i="10" s="1"/>
  <c r="BB50" i="10"/>
  <c r="BB5" i="11"/>
  <c r="CI15" i="12"/>
  <c r="CI16" i="12" s="1"/>
  <c r="CI23" i="10"/>
  <c r="CI24" i="10" s="1"/>
  <c r="R50" i="10"/>
  <c r="R5" i="11"/>
  <c r="AE50" i="10"/>
  <c r="AE5" i="11"/>
  <c r="BY50" i="10"/>
  <c r="BY5" i="11"/>
  <c r="BZ43" i="6"/>
  <c r="BZ48" i="10" s="1"/>
  <c r="BZ17" i="12"/>
  <c r="BZ18" i="12" s="1"/>
  <c r="BZ2" i="11"/>
  <c r="BZ47" i="10"/>
  <c r="BZ49" i="10" s="1"/>
  <c r="N47" i="6"/>
  <c r="N17" i="12"/>
  <c r="N18" i="12" s="1"/>
  <c r="N2" i="11"/>
  <c r="N47" i="10"/>
  <c r="N49" i="10" s="1"/>
  <c r="BH16" i="6"/>
  <c r="BH17" i="6" s="1"/>
  <c r="BH6" i="8"/>
  <c r="BH7" i="8" s="1"/>
  <c r="BH36" i="6"/>
  <c r="BH37" i="6" s="1"/>
  <c r="BH28" i="6"/>
  <c r="BH29" i="6" s="1"/>
  <c r="S13" i="11"/>
  <c r="S12" i="11"/>
  <c r="S14" i="11" s="1"/>
  <c r="S4" i="11"/>
  <c r="AX13" i="11"/>
  <c r="AX12" i="11"/>
  <c r="AX14" i="11" s="1"/>
  <c r="AX4" i="11"/>
  <c r="AW12" i="11"/>
  <c r="AW13" i="11"/>
  <c r="AW4" i="11"/>
  <c r="E9" i="10"/>
  <c r="E8" i="10"/>
  <c r="AD42" i="10"/>
  <c r="AG12" i="11"/>
  <c r="AG13" i="11"/>
  <c r="AG4" i="11"/>
  <c r="F9" i="10"/>
  <c r="F8" i="10"/>
  <c r="AS49" i="10"/>
  <c r="G9" i="10"/>
  <c r="G8" i="10"/>
  <c r="BT49" i="10"/>
  <c r="CB49" i="10"/>
  <c r="BJ12" i="11"/>
  <c r="BJ13" i="11"/>
  <c r="BJ4" i="11"/>
  <c r="AJ16" i="6"/>
  <c r="AJ17" i="6" s="1"/>
  <c r="AJ6" i="8"/>
  <c r="AJ7" i="8" s="1"/>
  <c r="AJ13" i="8" s="1"/>
  <c r="AJ36" i="6"/>
  <c r="AJ37" i="6" s="1"/>
  <c r="AJ28" i="6"/>
  <c r="AJ29" i="6" s="1"/>
  <c r="AJ32" i="11" s="1"/>
  <c r="O42" i="10"/>
  <c r="BQ13" i="11"/>
  <c r="BQ12" i="11"/>
  <c r="BQ4" i="11"/>
  <c r="BY49" i="10"/>
  <c r="H21" i="11"/>
  <c r="H22" i="11" s="1"/>
  <c r="H28" i="10"/>
  <c r="AT15" i="12"/>
  <c r="AT16" i="12" s="1"/>
  <c r="AT23" i="10"/>
  <c r="AT24" i="10" s="1"/>
  <c r="AX15" i="12"/>
  <c r="AX16" i="12" s="1"/>
  <c r="AX23" i="10"/>
  <c r="AX24" i="10" s="1"/>
  <c r="AA15" i="12"/>
  <c r="AA16" i="12" s="1"/>
  <c r="AA23" i="10"/>
  <c r="AA24" i="10" s="1"/>
  <c r="CJ15" i="12"/>
  <c r="CJ16" i="12" s="1"/>
  <c r="CJ23" i="10"/>
  <c r="CJ24" i="10" s="1"/>
  <c r="AA50" i="10"/>
  <c r="AA5" i="11"/>
  <c r="AD15" i="12"/>
  <c r="AD16" i="12" s="1"/>
  <c r="AD23" i="10"/>
  <c r="AD24" i="10" s="1"/>
  <c r="BC15" i="12"/>
  <c r="BC16" i="12" s="1"/>
  <c r="BC23" i="10"/>
  <c r="BC24" i="10" s="1"/>
  <c r="BM50" i="10"/>
  <c r="BM5" i="11"/>
  <c r="AM50" i="10"/>
  <c r="AM5" i="11"/>
  <c r="BA50" i="10"/>
  <c r="BA5" i="11"/>
  <c r="AP15" i="12"/>
  <c r="AP16" i="12" s="1"/>
  <c r="AP23" i="10"/>
  <c r="AP24" i="10" s="1"/>
  <c r="BW15" i="12"/>
  <c r="BW16" i="12" s="1"/>
  <c r="BW23" i="10"/>
  <c r="BW24" i="10" s="1"/>
  <c r="AU50" i="10"/>
  <c r="AU5" i="11"/>
  <c r="Z50" i="10"/>
  <c r="Z5" i="11"/>
  <c r="AE15" i="12"/>
  <c r="AE16" i="12" s="1"/>
  <c r="AE23" i="10"/>
  <c r="AE24" i="10" s="1"/>
  <c r="BQ50" i="10"/>
  <c r="BQ5" i="11"/>
  <c r="AC50" i="10"/>
  <c r="AC5" i="11"/>
  <c r="AV17" i="12"/>
  <c r="AV18" i="12" s="1"/>
  <c r="AV2" i="11"/>
  <c r="AV47" i="10"/>
  <c r="AV49" i="10" s="1"/>
  <c r="M13" i="11"/>
  <c r="M12" i="11"/>
  <c r="M4" i="11"/>
  <c r="AY13" i="11"/>
  <c r="AY12" i="11"/>
  <c r="AY14" i="11" s="1"/>
  <c r="AY4" i="11"/>
  <c r="CA42" i="10"/>
  <c r="CJ12" i="11"/>
  <c r="CJ14" i="11" s="1"/>
  <c r="CJ13" i="11"/>
  <c r="CJ4" i="11"/>
  <c r="AH42" i="10"/>
  <c r="AB42" i="10"/>
  <c r="AS13" i="11"/>
  <c r="AS12" i="11"/>
  <c r="AS4" i="11"/>
  <c r="BN49" i="10"/>
  <c r="BT13" i="11"/>
  <c r="BT12" i="11"/>
  <c r="BT14" i="11" s="1"/>
  <c r="BT4" i="11"/>
  <c r="BG42" i="10"/>
  <c r="AQ43" i="6"/>
  <c r="AQ48" i="10" s="1"/>
  <c r="AQ17" i="12"/>
  <c r="AQ18" i="12" s="1"/>
  <c r="AQ2" i="11"/>
  <c r="AQ47" i="10"/>
  <c r="AQ49" i="10" s="1"/>
  <c r="AQ47" i="6"/>
  <c r="CB12" i="11"/>
  <c r="CB14" i="11" s="1"/>
  <c r="CB13" i="11"/>
  <c r="CB4" i="11"/>
  <c r="BG13" i="11"/>
  <c r="BG12" i="11"/>
  <c r="BG14" i="11" s="1"/>
  <c r="BG4" i="11"/>
  <c r="BL42" i="10"/>
  <c r="BY13" i="11"/>
  <c r="BY12" i="11"/>
  <c r="BY4" i="11"/>
  <c r="CD14" i="11"/>
  <c r="BF14" i="11"/>
  <c r="AW8" i="11"/>
  <c r="AW10" i="11"/>
  <c r="AW11" i="11" s="1"/>
  <c r="AW7" i="11"/>
  <c r="AW9" i="9"/>
  <c r="AW10" i="8"/>
  <c r="BO12" i="8"/>
  <c r="BO11" i="8"/>
  <c r="M8" i="11"/>
  <c r="M10" i="11"/>
  <c r="M11" i="11" s="1"/>
  <c r="M7" i="11"/>
  <c r="M9" i="9"/>
  <c r="M10" i="8"/>
  <c r="H10" i="11"/>
  <c r="H7" i="11"/>
  <c r="H9" i="9"/>
  <c r="H10" i="8"/>
  <c r="BD14" i="9"/>
  <c r="BD13" i="9"/>
  <c r="T14" i="9"/>
  <c r="T13" i="9"/>
  <c r="CF8" i="11"/>
  <c r="CF10" i="11"/>
  <c r="CF11" i="11" s="1"/>
  <c r="CF7" i="11"/>
  <c r="CF9" i="9"/>
  <c r="AS8" i="11"/>
  <c r="AS10" i="11"/>
  <c r="AS11" i="11" s="1"/>
  <c r="AS7" i="11"/>
  <c r="AS9" i="9"/>
  <c r="AS10" i="8"/>
  <c r="BG12" i="8"/>
  <c r="BG11" i="8"/>
  <c r="N8" i="11"/>
  <c r="N10" i="11"/>
  <c r="N11" i="11" s="1"/>
  <c r="N7" i="11"/>
  <c r="N9" i="9"/>
  <c r="N10" i="8"/>
  <c r="AR12" i="8"/>
  <c r="AR11" i="8"/>
  <c r="CH8" i="11"/>
  <c r="CH10" i="11"/>
  <c r="CH11" i="11" s="1"/>
  <c r="CH7" i="11"/>
  <c r="CH9" i="9"/>
  <c r="L12" i="8"/>
  <c r="L11" i="8"/>
  <c r="BC8" i="11"/>
  <c r="BC10" i="11"/>
  <c r="BC11" i="11" s="1"/>
  <c r="BC7" i="11"/>
  <c r="BC9" i="9"/>
  <c r="BC10" i="8"/>
  <c r="Q8" i="11"/>
  <c r="Q10" i="11"/>
  <c r="Q11" i="11" s="1"/>
  <c r="Q7" i="11"/>
  <c r="Q9" i="9"/>
  <c r="Q10" i="8"/>
  <c r="AP14" i="11"/>
  <c r="BT12" i="8"/>
  <c r="BT11" i="8"/>
  <c r="R14" i="9"/>
  <c r="R13" i="9"/>
  <c r="S14" i="9"/>
  <c r="S13" i="9"/>
  <c r="CC8" i="11"/>
  <c r="CC10" i="11"/>
  <c r="CC11" i="11" s="1"/>
  <c r="CC7" i="11"/>
  <c r="CC9" i="9"/>
  <c r="BO14" i="9"/>
  <c r="BO13" i="9"/>
  <c r="CD14" i="9"/>
  <c r="CD13" i="9"/>
  <c r="Y8" i="11"/>
  <c r="Y10" i="11"/>
  <c r="Y11" i="11" s="1"/>
  <c r="Y7" i="11"/>
  <c r="Y9" i="9"/>
  <c r="Y10" i="8"/>
  <c r="CJ14" i="9"/>
  <c r="CJ13" i="9"/>
  <c r="C31" i="13"/>
  <c r="C52" i="13"/>
  <c r="D52" i="13"/>
  <c r="E52" i="13"/>
  <c r="D31" i="13"/>
  <c r="E31" i="13"/>
  <c r="BG14" i="9"/>
  <c r="BG13" i="9"/>
  <c r="AV12" i="8"/>
  <c r="AV11" i="8"/>
  <c r="AR14" i="9"/>
  <c r="AR13" i="9"/>
  <c r="BV14" i="9"/>
  <c r="BV13" i="9"/>
  <c r="L14" i="9"/>
  <c r="L13" i="9"/>
  <c r="BT14" i="9"/>
  <c r="BT13" i="9"/>
  <c r="BK8" i="11"/>
  <c r="BK10" i="11"/>
  <c r="BK11" i="11" s="1"/>
  <c r="BK7" i="11"/>
  <c r="BK9" i="9"/>
  <c r="BK10" i="8"/>
  <c r="AH12" i="8"/>
  <c r="AH11" i="8"/>
  <c r="AU8" i="11"/>
  <c r="AU10" i="11"/>
  <c r="AU11" i="11" s="1"/>
  <c r="AU7" i="11"/>
  <c r="AU9" i="9"/>
  <c r="AU10" i="8"/>
  <c r="X8" i="11"/>
  <c r="X10" i="11"/>
  <c r="X11" i="11" s="1"/>
  <c r="X7" i="11"/>
  <c r="X9" i="9"/>
  <c r="X10" i="8"/>
  <c r="O8" i="11"/>
  <c r="O10" i="11"/>
  <c r="O11" i="11" s="1"/>
  <c r="O7" i="11"/>
  <c r="O9" i="9"/>
  <c r="O10" i="8"/>
  <c r="BA8" i="11"/>
  <c r="BA10" i="11"/>
  <c r="BA11" i="11" s="1"/>
  <c r="BA7" i="11"/>
  <c r="BA9" i="9"/>
  <c r="BA10" i="8"/>
  <c r="AV14" i="9"/>
  <c r="AV13" i="9"/>
  <c r="CI8" i="11"/>
  <c r="CI10" i="11"/>
  <c r="CI11" i="11" s="1"/>
  <c r="CI7" i="11"/>
  <c r="CI9" i="9"/>
  <c r="AH13" i="8"/>
  <c r="AF8" i="11"/>
  <c r="AF10" i="11"/>
  <c r="AF11" i="11" s="1"/>
  <c r="AF7" i="11"/>
  <c r="AF9" i="9"/>
  <c r="AF10" i="8"/>
  <c r="AL8" i="11"/>
  <c r="AL10" i="11"/>
  <c r="AL11" i="11" s="1"/>
  <c r="AL7" i="11"/>
  <c r="AL9" i="9"/>
  <c r="AL10" i="8"/>
  <c r="AY12" i="8"/>
  <c r="AY11" i="8"/>
  <c r="AT8" i="11"/>
  <c r="AT10" i="11"/>
  <c r="AT11" i="11" s="1"/>
  <c r="AT7" i="11"/>
  <c r="AT9" i="9"/>
  <c r="AT10" i="8"/>
  <c r="BW14" i="9"/>
  <c r="BW13" i="9"/>
  <c r="BN12" i="8"/>
  <c r="BN11" i="8"/>
  <c r="AH14" i="9"/>
  <c r="AH13" i="9"/>
  <c r="BP8" i="11"/>
  <c r="BP10" i="11"/>
  <c r="BP11" i="11" s="1"/>
  <c r="BP7" i="11"/>
  <c r="BP9" i="9"/>
  <c r="BP10" i="8"/>
  <c r="CB14" i="9"/>
  <c r="CB13" i="9"/>
  <c r="BQ8" i="11"/>
  <c r="BQ10" i="11"/>
  <c r="BQ11" i="11" s="1"/>
  <c r="BQ7" i="11"/>
  <c r="BQ9" i="9"/>
  <c r="BQ10" i="8"/>
  <c r="AQ12" i="8"/>
  <c r="AQ11" i="8"/>
  <c r="BR8" i="11"/>
  <c r="BR10" i="11"/>
  <c r="BR11" i="11" s="1"/>
  <c r="BR7" i="11"/>
  <c r="BR9" i="9"/>
  <c r="BR10" i="8"/>
  <c r="AE8" i="11"/>
  <c r="AE10" i="11"/>
  <c r="AE11" i="11" s="1"/>
  <c r="AE7" i="11"/>
  <c r="AE9" i="9"/>
  <c r="AE10" i="8"/>
  <c r="AY14" i="9"/>
  <c r="AY13" i="9"/>
  <c r="BN14" i="9"/>
  <c r="BN13" i="9"/>
  <c r="BJ8" i="11"/>
  <c r="BJ10" i="11"/>
  <c r="BJ11" i="11" s="1"/>
  <c r="BJ7" i="11"/>
  <c r="BJ9" i="9"/>
  <c r="BJ10" i="8"/>
  <c r="AX12" i="8"/>
  <c r="AX11" i="8"/>
  <c r="BZ8" i="11"/>
  <c r="BZ10" i="11"/>
  <c r="BZ11" i="11" s="1"/>
  <c r="BZ7" i="11"/>
  <c r="BZ9" i="9"/>
  <c r="J12" i="8"/>
  <c r="J11" i="8"/>
  <c r="AC8" i="11"/>
  <c r="AC10" i="11"/>
  <c r="AC11" i="11" s="1"/>
  <c r="AC7" i="11"/>
  <c r="AC9" i="9"/>
  <c r="AC10" i="8"/>
  <c r="BE8" i="11"/>
  <c r="BE10" i="11"/>
  <c r="BE11" i="11" s="1"/>
  <c r="BE7" i="11"/>
  <c r="BE9" i="9"/>
  <c r="BE10" i="8"/>
  <c r="K10" i="11"/>
  <c r="K7" i="11"/>
  <c r="K9" i="9"/>
  <c r="K10" i="8"/>
  <c r="AQ14" i="9"/>
  <c r="AQ13" i="9"/>
  <c r="AD8" i="11"/>
  <c r="AD10" i="11"/>
  <c r="AD11" i="11" s="1"/>
  <c r="AD7" i="11"/>
  <c r="AD9" i="9"/>
  <c r="AD10" i="8"/>
  <c r="BO13" i="8"/>
  <c r="P8" i="11"/>
  <c r="P10" i="11"/>
  <c r="P11" i="11" s="1"/>
  <c r="P7" i="11"/>
  <c r="P9" i="9"/>
  <c r="P10" i="8"/>
  <c r="BM8" i="11"/>
  <c r="BM10" i="11"/>
  <c r="BM11" i="11" s="1"/>
  <c r="BM7" i="11"/>
  <c r="BM9" i="9"/>
  <c r="BM10" i="8"/>
  <c r="BN13" i="8"/>
  <c r="E69" i="5"/>
  <c r="E50" i="11"/>
  <c r="E51" i="11" s="1"/>
  <c r="E4" i="9"/>
  <c r="F10" i="11"/>
  <c r="F7" i="11"/>
  <c r="F9" i="9"/>
  <c r="F10" i="8"/>
  <c r="I10" i="11"/>
  <c r="I7" i="11"/>
  <c r="I9" i="9"/>
  <c r="I10" i="8"/>
  <c r="AX14" i="9"/>
  <c r="AX13" i="9"/>
  <c r="BL12" i="8"/>
  <c r="BL11" i="8"/>
  <c r="J14" i="9"/>
  <c r="J13" i="9"/>
  <c r="AG12" i="8"/>
  <c r="AG11" i="8"/>
  <c r="AZ8" i="11"/>
  <c r="AZ10" i="11"/>
  <c r="AZ11" i="11" s="1"/>
  <c r="AZ7" i="11"/>
  <c r="AZ9" i="9"/>
  <c r="AZ10" i="8"/>
  <c r="CE14" i="9"/>
  <c r="CE13" i="9"/>
  <c r="BI8" i="11"/>
  <c r="BI10" i="11"/>
  <c r="BI11" i="11" s="1"/>
  <c r="BI7" i="11"/>
  <c r="BI9" i="9"/>
  <c r="BI10" i="8"/>
  <c r="AB12" i="8"/>
  <c r="AB11" i="8"/>
  <c r="BH8" i="11"/>
  <c r="BH10" i="11"/>
  <c r="BH11" i="11" s="1"/>
  <c r="BH7" i="11"/>
  <c r="BH9" i="9"/>
  <c r="BH10" i="8"/>
  <c r="W8" i="11"/>
  <c r="W10" i="11"/>
  <c r="W11" i="11" s="1"/>
  <c r="W7" i="11"/>
  <c r="W9" i="9"/>
  <c r="W10" i="8"/>
  <c r="BY8" i="11"/>
  <c r="BY10" i="11"/>
  <c r="BY11" i="11" s="1"/>
  <c r="BY7" i="11"/>
  <c r="BY9" i="9"/>
  <c r="AN12" i="8"/>
  <c r="AN11" i="8"/>
  <c r="CA8" i="11"/>
  <c r="CA10" i="11"/>
  <c r="CA11" i="11" s="1"/>
  <c r="CA7" i="11"/>
  <c r="CA9" i="9"/>
  <c r="U8" i="11"/>
  <c r="U10" i="11"/>
  <c r="U11" i="11" s="1"/>
  <c r="U7" i="11"/>
  <c r="U9" i="9"/>
  <c r="U10" i="8"/>
  <c r="V8" i="11"/>
  <c r="V10" i="11"/>
  <c r="V11" i="11" s="1"/>
  <c r="V7" i="11"/>
  <c r="V9" i="9"/>
  <c r="V10" i="8"/>
  <c r="V13" i="8" s="1"/>
  <c r="BL14" i="9"/>
  <c r="BL13" i="9"/>
  <c r="AG14" i="9"/>
  <c r="AG13" i="9"/>
  <c r="AJ12" i="8"/>
  <c r="AJ11" i="8"/>
  <c r="BU8" i="11"/>
  <c r="BU10" i="11"/>
  <c r="BU11" i="11" s="1"/>
  <c r="BU7" i="11"/>
  <c r="BU9" i="9"/>
  <c r="BU10" i="8"/>
  <c r="AO8" i="11"/>
  <c r="AO10" i="11"/>
  <c r="AO11" i="11" s="1"/>
  <c r="AO7" i="11"/>
  <c r="AO9" i="9"/>
  <c r="AO10" i="8"/>
  <c r="BS8" i="11"/>
  <c r="BS10" i="11"/>
  <c r="BS11" i="11" s="1"/>
  <c r="BS7" i="11"/>
  <c r="BS9" i="9"/>
  <c r="BS10" i="8"/>
  <c r="BB8" i="11"/>
  <c r="BB10" i="11"/>
  <c r="BB11" i="11" s="1"/>
  <c r="BB7" i="11"/>
  <c r="BB9" i="9"/>
  <c r="BB10" i="8"/>
  <c r="AA8" i="11"/>
  <c r="AA10" i="11"/>
  <c r="AA11" i="11" s="1"/>
  <c r="AA7" i="11"/>
  <c r="AA9" i="9"/>
  <c r="AA10" i="8"/>
  <c r="AP12" i="8"/>
  <c r="AP11" i="8"/>
  <c r="AB14" i="9"/>
  <c r="AB13" i="9"/>
  <c r="BX8" i="11"/>
  <c r="BX10" i="11"/>
  <c r="BX11" i="11" s="1"/>
  <c r="BX7" i="11"/>
  <c r="BX9" i="9"/>
  <c r="Z12" i="8"/>
  <c r="Z11" i="8"/>
  <c r="BF12" i="8"/>
  <c r="BF11" i="8"/>
  <c r="AK8" i="11"/>
  <c r="AK10" i="11"/>
  <c r="AK11" i="11" s="1"/>
  <c r="AK7" i="11"/>
  <c r="AK9" i="9"/>
  <c r="AK10" i="8"/>
  <c r="AN14" i="9"/>
  <c r="AN13" i="9"/>
  <c r="CK15" i="9"/>
  <c r="CK17" i="9"/>
  <c r="BD12" i="8"/>
  <c r="BD11" i="8"/>
  <c r="AI8" i="11"/>
  <c r="AI10" i="11"/>
  <c r="AI11" i="11" s="1"/>
  <c r="AI7" i="11"/>
  <c r="AI9" i="9"/>
  <c r="AI10" i="8"/>
  <c r="T12" i="8"/>
  <c r="T11" i="8"/>
  <c r="AG14" i="11"/>
  <c r="AJ14" i="9"/>
  <c r="AJ13" i="9"/>
  <c r="AM8" i="11"/>
  <c r="AM10" i="11"/>
  <c r="AM11" i="11" s="1"/>
  <c r="AM7" i="11"/>
  <c r="AM9" i="9"/>
  <c r="AM10" i="8"/>
  <c r="CG8" i="11"/>
  <c r="CG10" i="11"/>
  <c r="CG11" i="11" s="1"/>
  <c r="CG7" i="11"/>
  <c r="CG9" i="9"/>
  <c r="AP14" i="9"/>
  <c r="AP13" i="9"/>
  <c r="G10" i="11"/>
  <c r="G7" i="11"/>
  <c r="G9" i="9"/>
  <c r="G10" i="8"/>
  <c r="R12" i="8"/>
  <c r="R11" i="8"/>
  <c r="Z14" i="9"/>
  <c r="Z13" i="9"/>
  <c r="AP13" i="8"/>
  <c r="S12" i="8"/>
  <c r="S11" i="8"/>
  <c r="BF14" i="9"/>
  <c r="BF13" i="9"/>
  <c r="AN13" i="8"/>
  <c r="BD36" i="6"/>
  <c r="BD37" i="6" s="1"/>
  <c r="BD6" i="8"/>
  <c r="BD7" i="8" s="1"/>
  <c r="BD13" i="8" s="1"/>
  <c r="AR33" i="6"/>
  <c r="AR34" i="6" s="1"/>
  <c r="E5" i="8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BD18" i="6" s="1"/>
  <c r="CH47" i="6"/>
  <c r="BD28" i="6"/>
  <c r="BD29" i="6" s="1"/>
  <c r="BD32" i="11" s="1"/>
  <c r="BK47" i="6"/>
  <c r="CH16" i="6"/>
  <c r="CH17" i="6" s="1"/>
  <c r="CH28" i="6"/>
  <c r="CH29" i="6" s="1"/>
  <c r="AK47" i="6"/>
  <c r="J31" i="6"/>
  <c r="K31" i="6"/>
  <c r="K8" i="11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F31" i="6"/>
  <c r="B31" i="6"/>
  <c r="B38" i="6" s="1"/>
  <c r="G31" i="6"/>
  <c r="I31" i="6"/>
  <c r="H31" i="6"/>
  <c r="H8" i="11" s="1"/>
  <c r="R49" i="10" l="1"/>
  <c r="BS23" i="10"/>
  <c r="BS24" i="10" s="1"/>
  <c r="CI5" i="11"/>
  <c r="X49" i="10"/>
  <c r="BW4" i="11"/>
  <c r="W4" i="11"/>
  <c r="BW13" i="11"/>
  <c r="W13" i="11"/>
  <c r="AC49" i="10"/>
  <c r="AV23" i="10"/>
  <c r="AV24" i="10" s="1"/>
  <c r="BG49" i="10"/>
  <c r="V5" i="11"/>
  <c r="BD50" i="10"/>
  <c r="BD33" i="6"/>
  <c r="BD34" i="6" s="1"/>
  <c r="AM49" i="10"/>
  <c r="I32" i="6"/>
  <c r="I6" i="11"/>
  <c r="I34" i="10"/>
  <c r="I39" i="10"/>
  <c r="CH18" i="6"/>
  <c r="CH15" i="12"/>
  <c r="CH16" i="12" s="1"/>
  <c r="CH23" i="10"/>
  <c r="CH24" i="10" s="1"/>
  <c r="AQ12" i="11"/>
  <c r="AQ14" i="11" s="1"/>
  <c r="AQ13" i="11"/>
  <c r="AQ4" i="11"/>
  <c r="BH33" i="6"/>
  <c r="BH34" i="6" s="1"/>
  <c r="BH32" i="11"/>
  <c r="AJ50" i="10"/>
  <c r="AJ5" i="11"/>
  <c r="CH12" i="11"/>
  <c r="CH13" i="11"/>
  <c r="CH4" i="11"/>
  <c r="T13" i="11"/>
  <c r="T12" i="11"/>
  <c r="T14" i="11" s="1"/>
  <c r="T4" i="11"/>
  <c r="AF49" i="10"/>
  <c r="AR49" i="10"/>
  <c r="G32" i="6"/>
  <c r="G6" i="11"/>
  <c r="G34" i="10"/>
  <c r="G29" i="10" s="1"/>
  <c r="G39" i="10"/>
  <c r="BK50" i="10"/>
  <c r="BK5" i="11"/>
  <c r="AV12" i="11"/>
  <c r="AV14" i="11" s="1"/>
  <c r="AV13" i="11"/>
  <c r="AV4" i="11"/>
  <c r="N12" i="11"/>
  <c r="N13" i="11"/>
  <c r="N4" i="11"/>
  <c r="BS12" i="11"/>
  <c r="BS13" i="11"/>
  <c r="BS4" i="11"/>
  <c r="CD49" i="10"/>
  <c r="AI15" i="12"/>
  <c r="AI16" i="12" s="1"/>
  <c r="AI23" i="10"/>
  <c r="AI24" i="10" s="1"/>
  <c r="AI18" i="6"/>
  <c r="AI33" i="6"/>
  <c r="AI34" i="6" s="1"/>
  <c r="L50" i="10"/>
  <c r="L5" i="11"/>
  <c r="AR12" i="11"/>
  <c r="AR14" i="11" s="1"/>
  <c r="AR13" i="11"/>
  <c r="AR4" i="11"/>
  <c r="I8" i="11"/>
  <c r="AJ15" i="12"/>
  <c r="AJ16" i="12" s="1"/>
  <c r="AJ23" i="10"/>
  <c r="AJ24" i="10" s="1"/>
  <c r="AJ18" i="6"/>
  <c r="AJ33" i="6"/>
  <c r="AJ34" i="6" s="1"/>
  <c r="AJ13" i="11"/>
  <c r="AJ12" i="11"/>
  <c r="AJ14" i="11" s="1"/>
  <c r="AJ4" i="11"/>
  <c r="BV49" i="10"/>
  <c r="BK13" i="11"/>
  <c r="BK12" i="11"/>
  <c r="BK14" i="11" s="1"/>
  <c r="BK4" i="11"/>
  <c r="BH50" i="10"/>
  <c r="BH5" i="11"/>
  <c r="AZ15" i="12"/>
  <c r="AZ16" i="12" s="1"/>
  <c r="AZ23" i="10"/>
  <c r="AZ24" i="10" s="1"/>
  <c r="AZ18" i="6"/>
  <c r="AI50" i="10"/>
  <c r="AI5" i="11"/>
  <c r="F38" i="6"/>
  <c r="F6" i="11"/>
  <c r="F34" i="10"/>
  <c r="F29" i="10" s="1"/>
  <c r="F39" i="10"/>
  <c r="CH50" i="10"/>
  <c r="CH5" i="11"/>
  <c r="BH15" i="12"/>
  <c r="BH16" i="12" s="1"/>
  <c r="BH23" i="10"/>
  <c r="BH24" i="10" s="1"/>
  <c r="BH18" i="6"/>
  <c r="N50" i="10"/>
  <c r="N5" i="11"/>
  <c r="T33" i="6"/>
  <c r="T34" i="6" s="1"/>
  <c r="T32" i="11"/>
  <c r="T44" i="11" s="1"/>
  <c r="AZ49" i="10"/>
  <c r="AB33" i="6"/>
  <c r="AB34" i="6" s="1"/>
  <c r="AB32" i="11"/>
  <c r="V12" i="11"/>
  <c r="V13" i="11"/>
  <c r="V4" i="11"/>
  <c r="L12" i="11"/>
  <c r="L14" i="11" s="1"/>
  <c r="L13" i="11"/>
  <c r="L4" i="11"/>
  <c r="AQ15" i="12"/>
  <c r="AQ16" i="12" s="1"/>
  <c r="AQ23" i="10"/>
  <c r="AQ24" i="10" s="1"/>
  <c r="AQ18" i="6"/>
  <c r="BL49" i="10"/>
  <c r="E38" i="6"/>
  <c r="E41" i="6" s="1"/>
  <c r="E6" i="8" s="1"/>
  <c r="E7" i="8" s="1"/>
  <c r="E6" i="11"/>
  <c r="E34" i="10"/>
  <c r="E39" i="10"/>
  <c r="K32" i="6"/>
  <c r="K6" i="11"/>
  <c r="K39" i="10"/>
  <c r="K34" i="10"/>
  <c r="BD15" i="12"/>
  <c r="BD16" i="12" s="1"/>
  <c r="BD23" i="10"/>
  <c r="BD24" i="10" s="1"/>
  <c r="G8" i="11"/>
  <c r="BD12" i="11"/>
  <c r="BD14" i="11" s="1"/>
  <c r="BD13" i="11"/>
  <c r="BD4" i="11"/>
  <c r="BH13" i="11"/>
  <c r="BH12" i="11"/>
  <c r="BH4" i="11"/>
  <c r="L15" i="12"/>
  <c r="L16" i="12" s="1"/>
  <c r="L23" i="10"/>
  <c r="L24" i="10" s="1"/>
  <c r="L18" i="6"/>
  <c r="BP15" i="12"/>
  <c r="BP16" i="12" s="1"/>
  <c r="BP23" i="10"/>
  <c r="BP24" i="10" s="1"/>
  <c r="BP18" i="6"/>
  <c r="AQ33" i="6"/>
  <c r="AQ34" i="6" s="1"/>
  <c r="AQ32" i="11"/>
  <c r="BP50" i="10"/>
  <c r="BP5" i="11"/>
  <c r="AI13" i="11"/>
  <c r="AI12" i="11"/>
  <c r="AI14" i="11" s="1"/>
  <c r="AI4" i="11"/>
  <c r="J38" i="6"/>
  <c r="J6" i="11"/>
  <c r="J34" i="10"/>
  <c r="J39" i="10"/>
  <c r="J8" i="11"/>
  <c r="BZ50" i="10"/>
  <c r="BZ5" i="11"/>
  <c r="BZ12" i="11"/>
  <c r="BZ14" i="11" s="1"/>
  <c r="BZ13" i="11"/>
  <c r="BZ4" i="11"/>
  <c r="K29" i="10"/>
  <c r="L33" i="6"/>
  <c r="L34" i="6" s="1"/>
  <c r="L32" i="11"/>
  <c r="L44" i="11" s="1"/>
  <c r="BP33" i="6"/>
  <c r="BP34" i="6" s="1"/>
  <c r="BP32" i="11"/>
  <c r="AB50" i="10"/>
  <c r="AB5" i="11"/>
  <c r="AK50" i="10"/>
  <c r="AK5" i="11"/>
  <c r="AQ50" i="10"/>
  <c r="AQ5" i="11"/>
  <c r="T15" i="12"/>
  <c r="T16" i="12" s="1"/>
  <c r="T23" i="10"/>
  <c r="T24" i="10" s="1"/>
  <c r="T18" i="6"/>
  <c r="T50" i="10"/>
  <c r="T5" i="11"/>
  <c r="AB15" i="12"/>
  <c r="AB16" i="12" s="1"/>
  <c r="AB23" i="10"/>
  <c r="AB24" i="10" s="1"/>
  <c r="AB18" i="6"/>
  <c r="I29" i="10"/>
  <c r="BP13" i="11"/>
  <c r="BP12" i="11"/>
  <c r="BP14" i="11" s="1"/>
  <c r="BP4" i="11"/>
  <c r="H6" i="11"/>
  <c r="H34" i="10"/>
  <c r="H39" i="10"/>
  <c r="CH33" i="6"/>
  <c r="CH34" i="6" s="1"/>
  <c r="CH32" i="11"/>
  <c r="F8" i="11"/>
  <c r="CE13" i="11"/>
  <c r="CE12" i="11"/>
  <c r="CE14" i="11" s="1"/>
  <c r="CE4" i="11"/>
  <c r="CA49" i="10"/>
  <c r="AZ33" i="6"/>
  <c r="AZ34" i="6" s="1"/>
  <c r="AZ32" i="11"/>
  <c r="P49" i="10"/>
  <c r="AB13" i="11"/>
  <c r="AB12" i="11"/>
  <c r="AB14" i="11" s="1"/>
  <c r="AB4" i="11"/>
  <c r="AR50" i="10"/>
  <c r="AR5" i="11"/>
  <c r="AK13" i="11"/>
  <c r="AK12" i="11"/>
  <c r="AK14" i="11" s="1"/>
  <c r="AK4" i="11"/>
  <c r="AM14" i="11"/>
  <c r="BM14" i="11"/>
  <c r="BB14" i="11"/>
  <c r="X14" i="11"/>
  <c r="AL14" i="11"/>
  <c r="AU14" i="11"/>
  <c r="AS14" i="11"/>
  <c r="BE14" i="11"/>
  <c r="Q14" i="11"/>
  <c r="AC14" i="11"/>
  <c r="BC14" i="11"/>
  <c r="AD14" i="11"/>
  <c r="M14" i="11"/>
  <c r="BY14" i="11"/>
  <c r="AZ14" i="11"/>
  <c r="P14" i="11"/>
  <c r="BX14" i="11"/>
  <c r="AO14" i="11"/>
  <c r="V14" i="11"/>
  <c r="BI14" i="11"/>
  <c r="O14" i="11"/>
  <c r="BJ14" i="11"/>
  <c r="W14" i="11"/>
  <c r="AE14" i="11"/>
  <c r="CI14" i="11"/>
  <c r="CC14" i="11"/>
  <c r="CH14" i="11"/>
  <c r="AW14" i="11"/>
  <c r="AP15" i="9"/>
  <c r="AP17" i="9"/>
  <c r="BS14" i="9"/>
  <c r="BS13" i="9"/>
  <c r="AG17" i="9"/>
  <c r="AG15" i="9"/>
  <c r="W12" i="8"/>
  <c r="W11" i="8"/>
  <c r="W13" i="8"/>
  <c r="I12" i="8"/>
  <c r="I11" i="8"/>
  <c r="BM14" i="9"/>
  <c r="BM13" i="9"/>
  <c r="BJ12" i="8"/>
  <c r="BJ11" i="8"/>
  <c r="BJ13" i="8"/>
  <c r="AY17" i="9"/>
  <c r="AY15" i="9"/>
  <c r="BR14" i="9"/>
  <c r="BR13" i="9"/>
  <c r="BQ14" i="9"/>
  <c r="BQ13" i="9"/>
  <c r="AL12" i="8"/>
  <c r="AL11" i="8"/>
  <c r="AL13" i="8"/>
  <c r="AU12" i="8"/>
  <c r="AU11" i="8"/>
  <c r="AU13" i="8"/>
  <c r="BK14" i="9"/>
  <c r="BK13" i="9"/>
  <c r="BV15" i="9"/>
  <c r="BV17" i="9"/>
  <c r="Q14" i="9"/>
  <c r="Q13" i="9"/>
  <c r="AS12" i="8"/>
  <c r="AS11" i="8"/>
  <c r="AS13" i="8"/>
  <c r="BF15" i="9"/>
  <c r="BF17" i="9"/>
  <c r="AI12" i="8"/>
  <c r="AI11" i="8"/>
  <c r="AI13" i="8"/>
  <c r="AB17" i="9"/>
  <c r="AB15" i="9"/>
  <c r="BS14" i="11"/>
  <c r="BU12" i="8"/>
  <c r="BU11" i="8"/>
  <c r="BU13" i="8"/>
  <c r="U12" i="8"/>
  <c r="U11" i="8"/>
  <c r="U13" i="8"/>
  <c r="W14" i="9"/>
  <c r="W13" i="9"/>
  <c r="CE17" i="9"/>
  <c r="CE15" i="9"/>
  <c r="I14" i="9"/>
  <c r="I13" i="9"/>
  <c r="K12" i="8"/>
  <c r="K11" i="8"/>
  <c r="BJ14" i="9"/>
  <c r="BJ13" i="9"/>
  <c r="BR14" i="11"/>
  <c r="BQ14" i="11"/>
  <c r="AT12" i="8"/>
  <c r="AT11" i="8"/>
  <c r="AT13" i="8"/>
  <c r="AL14" i="9"/>
  <c r="AL13" i="9"/>
  <c r="BA12" i="8"/>
  <c r="BA11" i="8"/>
  <c r="BA13" i="8"/>
  <c r="AU14" i="9"/>
  <c r="AU13" i="9"/>
  <c r="Y12" i="8"/>
  <c r="Y11" i="8"/>
  <c r="Y13" i="8"/>
  <c r="BO17" i="9"/>
  <c r="BO15" i="9"/>
  <c r="N12" i="8"/>
  <c r="N11" i="8"/>
  <c r="N13" i="8"/>
  <c r="AS14" i="9"/>
  <c r="AS13" i="9"/>
  <c r="CG14" i="9"/>
  <c r="CG13" i="9"/>
  <c r="AI14" i="9"/>
  <c r="AI13" i="9"/>
  <c r="AN15" i="9"/>
  <c r="AN17" i="9"/>
  <c r="BB12" i="8"/>
  <c r="BB11" i="8"/>
  <c r="BB13" i="8"/>
  <c r="BU14" i="9"/>
  <c r="BU13" i="9"/>
  <c r="BL15" i="9"/>
  <c r="BL17" i="9"/>
  <c r="U14" i="9"/>
  <c r="U13" i="9"/>
  <c r="J15" i="9"/>
  <c r="J17" i="9"/>
  <c r="AD12" i="8"/>
  <c r="AD11" i="8"/>
  <c r="AD13" i="8"/>
  <c r="K14" i="9"/>
  <c r="K13" i="9"/>
  <c r="BZ14" i="9"/>
  <c r="BZ13" i="9"/>
  <c r="AE12" i="8"/>
  <c r="AE11" i="8"/>
  <c r="AE13" i="8"/>
  <c r="AT14" i="9"/>
  <c r="AT13" i="9"/>
  <c r="BA14" i="9"/>
  <c r="BA13" i="9"/>
  <c r="AR17" i="9"/>
  <c r="AR15" i="9"/>
  <c r="Y14" i="9"/>
  <c r="Y13" i="9"/>
  <c r="R15" i="9"/>
  <c r="R17" i="9"/>
  <c r="N14" i="9"/>
  <c r="N13" i="9"/>
  <c r="T17" i="9"/>
  <c r="T15" i="9"/>
  <c r="AW12" i="8"/>
  <c r="AW11" i="8"/>
  <c r="AW13" i="8"/>
  <c r="G12" i="8"/>
  <c r="G11" i="8"/>
  <c r="G14" i="9"/>
  <c r="G13" i="9"/>
  <c r="CG14" i="11"/>
  <c r="AJ17" i="9"/>
  <c r="AJ15" i="9"/>
  <c r="BB14" i="9"/>
  <c r="BB13" i="9"/>
  <c r="BU14" i="11"/>
  <c r="U14" i="11"/>
  <c r="AZ12" i="8"/>
  <c r="AZ11" i="8"/>
  <c r="AZ13" i="8"/>
  <c r="AD14" i="9"/>
  <c r="AD13" i="9"/>
  <c r="AC12" i="8"/>
  <c r="AC11" i="8"/>
  <c r="AC13" i="8"/>
  <c r="AE14" i="9"/>
  <c r="AE13" i="9"/>
  <c r="AH15" i="9"/>
  <c r="AH17" i="9"/>
  <c r="AT14" i="11"/>
  <c r="CI14" i="9"/>
  <c r="CI13" i="9"/>
  <c r="BA14" i="11"/>
  <c r="X12" i="8"/>
  <c r="X11" i="8"/>
  <c r="X13" i="8"/>
  <c r="Y14" i="11"/>
  <c r="CC14" i="9"/>
  <c r="CC13" i="9"/>
  <c r="CH14" i="9"/>
  <c r="CH13" i="9"/>
  <c r="N14" i="11"/>
  <c r="M12" i="8"/>
  <c r="M11" i="8"/>
  <c r="M13" i="8"/>
  <c r="AW14" i="9"/>
  <c r="AW13" i="9"/>
  <c r="AK12" i="8"/>
  <c r="AK11" i="8"/>
  <c r="AK13" i="8"/>
  <c r="AO12" i="8"/>
  <c r="AO11" i="8"/>
  <c r="AO13" i="8"/>
  <c r="V12" i="8"/>
  <c r="V11" i="8"/>
  <c r="BY14" i="9"/>
  <c r="BY13" i="9"/>
  <c r="BI12" i="8"/>
  <c r="BI11" i="8"/>
  <c r="BI13" i="8"/>
  <c r="AZ14" i="9"/>
  <c r="AZ13" i="9"/>
  <c r="P12" i="8"/>
  <c r="P11" i="8"/>
  <c r="P13" i="8"/>
  <c r="AC14" i="9"/>
  <c r="AC13" i="9"/>
  <c r="CB15" i="9"/>
  <c r="CB17" i="9"/>
  <c r="X14" i="9"/>
  <c r="X13" i="9"/>
  <c r="BT15" i="9"/>
  <c r="BT17" i="9"/>
  <c r="BC12" i="8"/>
  <c r="BC11" i="8"/>
  <c r="BC13" i="8"/>
  <c r="BD15" i="9"/>
  <c r="BD17" i="9"/>
  <c r="M14" i="9"/>
  <c r="M13" i="9"/>
  <c r="AK14" i="9"/>
  <c r="AK13" i="9"/>
  <c r="BX14" i="9"/>
  <c r="BX13" i="9"/>
  <c r="AA12" i="8"/>
  <c r="AA11" i="8"/>
  <c r="AA13" i="8"/>
  <c r="AO14" i="9"/>
  <c r="AO13" i="9"/>
  <c r="V14" i="9"/>
  <c r="V13" i="9"/>
  <c r="BH12" i="8"/>
  <c r="BH11" i="8"/>
  <c r="BH13" i="8"/>
  <c r="BI14" i="9"/>
  <c r="BI13" i="9"/>
  <c r="F12" i="8"/>
  <c r="F11" i="8"/>
  <c r="E70" i="5"/>
  <c r="E8" i="9"/>
  <c r="P14" i="9"/>
  <c r="P13" i="9"/>
  <c r="BN15" i="9"/>
  <c r="BN17" i="9"/>
  <c r="AF12" i="8"/>
  <c r="AF11" i="8"/>
  <c r="AF13" i="8"/>
  <c r="BC14" i="9"/>
  <c r="BC13" i="9"/>
  <c r="AA14" i="9"/>
  <c r="AA13" i="9"/>
  <c r="CA14" i="9"/>
  <c r="CA13" i="9"/>
  <c r="BH14" i="9"/>
  <c r="BH13" i="9"/>
  <c r="AX15" i="9"/>
  <c r="AX17" i="9"/>
  <c r="F13" i="9"/>
  <c r="F14" i="9"/>
  <c r="BE12" i="8"/>
  <c r="BE11" i="8"/>
  <c r="BE13" i="8"/>
  <c r="BP12" i="8"/>
  <c r="BP11" i="8"/>
  <c r="BP13" i="8"/>
  <c r="AF14" i="9"/>
  <c r="AF13" i="9"/>
  <c r="O12" i="8"/>
  <c r="O11" i="8"/>
  <c r="O13" i="8"/>
  <c r="L17" i="9"/>
  <c r="L15" i="9"/>
  <c r="BG17" i="9"/>
  <c r="BG15" i="9"/>
  <c r="CJ15" i="9"/>
  <c r="CJ17" i="9"/>
  <c r="CF14" i="9"/>
  <c r="CF13" i="9"/>
  <c r="H12" i="8"/>
  <c r="H11" i="8"/>
  <c r="Z15" i="9"/>
  <c r="Z17" i="9"/>
  <c r="AM12" i="8"/>
  <c r="AM11" i="8"/>
  <c r="AM13" i="8"/>
  <c r="AM14" i="9"/>
  <c r="AM13" i="9"/>
  <c r="AA14" i="11"/>
  <c r="BS12" i="8"/>
  <c r="BS11" i="8"/>
  <c r="CA14" i="11"/>
  <c r="BH14" i="11"/>
  <c r="BM12" i="8"/>
  <c r="BM11" i="8"/>
  <c r="BM13" i="8"/>
  <c r="AQ17" i="9"/>
  <c r="AQ15" i="9"/>
  <c r="BE14" i="9"/>
  <c r="BE13" i="9"/>
  <c r="BS13" i="8"/>
  <c r="BR12" i="8"/>
  <c r="BR11" i="8"/>
  <c r="BR13" i="8"/>
  <c r="BQ12" i="8"/>
  <c r="BQ11" i="8"/>
  <c r="BQ13" i="8"/>
  <c r="BP14" i="9"/>
  <c r="BP13" i="9"/>
  <c r="BW17" i="9"/>
  <c r="BW15" i="9"/>
  <c r="AF14" i="11"/>
  <c r="AV15" i="9"/>
  <c r="AV17" i="9"/>
  <c r="O14" i="9"/>
  <c r="O13" i="9"/>
  <c r="BK12" i="8"/>
  <c r="BK11" i="8"/>
  <c r="BK13" i="8"/>
  <c r="CD15" i="9"/>
  <c r="CD17" i="9"/>
  <c r="S17" i="9"/>
  <c r="S15" i="9"/>
  <c r="Q12" i="8"/>
  <c r="Q11" i="8"/>
  <c r="Q13" i="8"/>
  <c r="CF14" i="11"/>
  <c r="H14" i="9"/>
  <c r="H13" i="9"/>
  <c r="BB22" i="7"/>
  <c r="BB23" i="7" s="1"/>
  <c r="AZ22" i="7"/>
  <c r="AZ23" i="7" s="1"/>
  <c r="BA22" i="7"/>
  <c r="BA23" i="7" s="1"/>
  <c r="AY22" i="7"/>
  <c r="AY23" i="7" s="1"/>
  <c r="K38" i="6"/>
  <c r="K41" i="6" s="1"/>
  <c r="J39" i="6"/>
  <c r="J42" i="6"/>
  <c r="J41" i="6"/>
  <c r="J6" i="8" s="1"/>
  <c r="J7" i="8" s="1"/>
  <c r="J13" i="8" s="1"/>
  <c r="D32" i="6"/>
  <c r="F32" i="6"/>
  <c r="B32" i="6"/>
  <c r="G38" i="6"/>
  <c r="E32" i="6"/>
  <c r="C38" i="6"/>
  <c r="C39" i="6" s="1"/>
  <c r="I38" i="6"/>
  <c r="B39" i="6"/>
  <c r="B42" i="6"/>
  <c r="B41" i="6"/>
  <c r="D39" i="6"/>
  <c r="D42" i="6"/>
  <c r="D41" i="6"/>
  <c r="F41" i="6"/>
  <c r="F39" i="6"/>
  <c r="F42" i="6"/>
  <c r="H32" i="6"/>
  <c r="H38" i="6"/>
  <c r="E42" i="6" l="1"/>
  <c r="E39" i="6"/>
  <c r="K42" i="6"/>
  <c r="K47" i="10" s="1"/>
  <c r="K49" i="10" s="1"/>
  <c r="G42" i="6"/>
  <c r="G9" i="11"/>
  <c r="G40" i="10"/>
  <c r="G41" i="10" s="1"/>
  <c r="K17" i="12"/>
  <c r="K18" i="12" s="1"/>
  <c r="K2" i="11"/>
  <c r="F9" i="11"/>
  <c r="F40" i="10"/>
  <c r="F41" i="10" s="1"/>
  <c r="K39" i="6"/>
  <c r="K9" i="11"/>
  <c r="K40" i="10"/>
  <c r="K41" i="10" s="1"/>
  <c r="H31" i="10"/>
  <c r="H33" i="10"/>
  <c r="E31" i="10"/>
  <c r="E33" i="10"/>
  <c r="E29" i="10"/>
  <c r="E17" i="12"/>
  <c r="E18" i="12" s="1"/>
  <c r="E2" i="11"/>
  <c r="E47" i="10"/>
  <c r="J36" i="6"/>
  <c r="J37" i="6" s="1"/>
  <c r="J31" i="10"/>
  <c r="J33" i="10"/>
  <c r="E9" i="11"/>
  <c r="E40" i="10"/>
  <c r="E41" i="10" s="1"/>
  <c r="K31" i="10"/>
  <c r="K33" i="10"/>
  <c r="F17" i="12"/>
  <c r="F18" i="12" s="1"/>
  <c r="F47" i="10"/>
  <c r="F2" i="11"/>
  <c r="I39" i="6"/>
  <c r="I9" i="11"/>
  <c r="I40" i="10"/>
  <c r="I41" i="10" s="1"/>
  <c r="J17" i="12"/>
  <c r="J18" i="12" s="1"/>
  <c r="J47" i="10"/>
  <c r="J49" i="10" s="1"/>
  <c r="J2" i="11"/>
  <c r="J9" i="11"/>
  <c r="J11" i="11" s="1"/>
  <c r="J40" i="10"/>
  <c r="J41" i="10" s="1"/>
  <c r="F42" i="10"/>
  <c r="H29" i="10"/>
  <c r="I31" i="10"/>
  <c r="I33" i="10"/>
  <c r="H9" i="11"/>
  <c r="H40" i="10"/>
  <c r="H41" i="10" s="1"/>
  <c r="F28" i="6"/>
  <c r="F29" i="6" s="1"/>
  <c r="F32" i="11" s="1"/>
  <c r="F44" i="11" s="1"/>
  <c r="F6" i="8"/>
  <c r="F7" i="8" s="1"/>
  <c r="F13" i="8" s="1"/>
  <c r="F31" i="10"/>
  <c r="F33" i="10"/>
  <c r="G31" i="10"/>
  <c r="G33" i="10"/>
  <c r="J29" i="10"/>
  <c r="AO15" i="9"/>
  <c r="AO17" i="9"/>
  <c r="BY17" i="9"/>
  <c r="BY15" i="9"/>
  <c r="CH17" i="9"/>
  <c r="CH15" i="9"/>
  <c r="AI17" i="9"/>
  <c r="AI15" i="9"/>
  <c r="AF15" i="9"/>
  <c r="AF17" i="9"/>
  <c r="AA17" i="9"/>
  <c r="AA15" i="9"/>
  <c r="BI17" i="9"/>
  <c r="BI15" i="9"/>
  <c r="M17" i="9"/>
  <c r="M15" i="9"/>
  <c r="CI17" i="9"/>
  <c r="CI15" i="9"/>
  <c r="Y15" i="9"/>
  <c r="Y17" i="9"/>
  <c r="BU15" i="9"/>
  <c r="BU17" i="9"/>
  <c r="BK17" i="9"/>
  <c r="BK15" i="9"/>
  <c r="BQ17" i="9"/>
  <c r="BQ15" i="9"/>
  <c r="H15" i="9"/>
  <c r="H17" i="9"/>
  <c r="F17" i="9"/>
  <c r="F15" i="9"/>
  <c r="P15" i="9"/>
  <c r="P17" i="9"/>
  <c r="X15" i="9"/>
  <c r="X17" i="9"/>
  <c r="AW15" i="9"/>
  <c r="AW17" i="9"/>
  <c r="CC15" i="9"/>
  <c r="CC17" i="9"/>
  <c r="G17" i="9"/>
  <c r="G15" i="9"/>
  <c r="CG17" i="9"/>
  <c r="CG15" i="9"/>
  <c r="BJ17" i="9"/>
  <c r="BJ15" i="9"/>
  <c r="W15" i="9"/>
  <c r="W17" i="9"/>
  <c r="BM17" i="9"/>
  <c r="BM15" i="9"/>
  <c r="BC15" i="9"/>
  <c r="BC17" i="9"/>
  <c r="AZ17" i="9"/>
  <c r="AZ15" i="9"/>
  <c r="AL17" i="9"/>
  <c r="AL15" i="9"/>
  <c r="BR17" i="9"/>
  <c r="BR15" i="9"/>
  <c r="AM17" i="9"/>
  <c r="AM15" i="9"/>
  <c r="BB17" i="9"/>
  <c r="BB15" i="9"/>
  <c r="BZ17" i="9"/>
  <c r="BZ15" i="9"/>
  <c r="AS17" i="9"/>
  <c r="AS15" i="9"/>
  <c r="BS17" i="9"/>
  <c r="BS15" i="9"/>
  <c r="BH17" i="9"/>
  <c r="BH15" i="9"/>
  <c r="E7" i="11"/>
  <c r="E8" i="11"/>
  <c r="E10" i="11"/>
  <c r="E9" i="9"/>
  <c r="E10" i="8"/>
  <c r="BX17" i="9"/>
  <c r="BX15" i="9"/>
  <c r="AD17" i="9"/>
  <c r="AD15" i="9"/>
  <c r="N17" i="9"/>
  <c r="N15" i="9"/>
  <c r="BA17" i="9"/>
  <c r="BA15" i="9"/>
  <c r="U17" i="9"/>
  <c r="U15" i="9"/>
  <c r="Q15" i="9"/>
  <c r="Q17" i="9"/>
  <c r="BP17" i="9"/>
  <c r="BP15" i="9"/>
  <c r="CF17" i="9"/>
  <c r="CF15" i="9"/>
  <c r="V17" i="9"/>
  <c r="V15" i="9"/>
  <c r="AC17" i="9"/>
  <c r="AC15" i="9"/>
  <c r="AE17" i="9"/>
  <c r="AE15" i="9"/>
  <c r="K17" i="9"/>
  <c r="K15" i="9"/>
  <c r="AU17" i="9"/>
  <c r="AU15" i="9"/>
  <c r="I15" i="9"/>
  <c r="I17" i="9"/>
  <c r="O17" i="9"/>
  <c r="O15" i="9"/>
  <c r="BE15" i="9"/>
  <c r="BE17" i="9"/>
  <c r="CA17" i="9"/>
  <c r="CA15" i="9"/>
  <c r="AK17" i="9"/>
  <c r="AK15" i="9"/>
  <c r="AT17" i="9"/>
  <c r="AT15" i="9"/>
  <c r="K36" i="6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8" i="10" s="1"/>
  <c r="J47" i="6"/>
  <c r="K43" i="6"/>
  <c r="K48" i="10" s="1"/>
  <c r="K47" i="6"/>
  <c r="J16" i="6"/>
  <c r="J17" i="6" s="1"/>
  <c r="J28" i="6"/>
  <c r="J29" i="6" s="1"/>
  <c r="J32" i="11" s="1"/>
  <c r="J44" i="11" s="1"/>
  <c r="K16" i="6"/>
  <c r="K17" i="6" s="1"/>
  <c r="K28" i="6"/>
  <c r="K29" i="6" s="1"/>
  <c r="K32" i="11" s="1"/>
  <c r="K44" i="11" s="1"/>
  <c r="G41" i="6"/>
  <c r="G39" i="6"/>
  <c r="I42" i="6"/>
  <c r="I41" i="6"/>
  <c r="I6" i="8" s="1"/>
  <c r="I7" i="8" s="1"/>
  <c r="I13" i="8" s="1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8" i="10" s="1"/>
  <c r="E47" i="6"/>
  <c r="F36" i="6"/>
  <c r="F37" i="6" s="1"/>
  <c r="F16" i="6"/>
  <c r="F17" i="6" s="1"/>
  <c r="B43" i="6"/>
  <c r="B47" i="6"/>
  <c r="G43" i="6"/>
  <c r="G48" i="10" s="1"/>
  <c r="G47" i="6"/>
  <c r="D36" i="6"/>
  <c r="D37" i="6" s="1"/>
  <c r="D28" i="6"/>
  <c r="D29" i="6" s="1"/>
  <c r="D16" i="6"/>
  <c r="D17" i="6" s="1"/>
  <c r="F43" i="6"/>
  <c r="F48" i="10" s="1"/>
  <c r="F47" i="6"/>
  <c r="E36" i="6"/>
  <c r="E37" i="6" s="1"/>
  <c r="E28" i="6"/>
  <c r="E29" i="6" s="1"/>
  <c r="E32" i="11" s="1"/>
  <c r="E44" i="11" s="1"/>
  <c r="E16" i="6"/>
  <c r="E17" i="6" s="1"/>
  <c r="D43" i="6"/>
  <c r="D47" i="6"/>
  <c r="H39" i="6"/>
  <c r="H42" i="6"/>
  <c r="H41" i="6"/>
  <c r="K42" i="10" l="1"/>
  <c r="G42" i="10"/>
  <c r="I42" i="10"/>
  <c r="E11" i="11"/>
  <c r="H42" i="10"/>
  <c r="J50" i="10"/>
  <c r="J5" i="11"/>
  <c r="J12" i="11"/>
  <c r="J14" i="11" s="1"/>
  <c r="J13" i="11"/>
  <c r="J4" i="11"/>
  <c r="E42" i="10"/>
  <c r="H28" i="6"/>
  <c r="H29" i="6" s="1"/>
  <c r="H32" i="11" s="1"/>
  <c r="H44" i="11" s="1"/>
  <c r="H6" i="8"/>
  <c r="H7" i="8" s="1"/>
  <c r="H13" i="8" s="1"/>
  <c r="K15" i="12"/>
  <c r="K16" i="12" s="1"/>
  <c r="K23" i="10"/>
  <c r="K24" i="10" s="1"/>
  <c r="E12" i="11"/>
  <c r="E14" i="11" s="1"/>
  <c r="E13" i="11"/>
  <c r="E4" i="11"/>
  <c r="K12" i="11"/>
  <c r="K14" i="11" s="1"/>
  <c r="K13" i="11"/>
  <c r="K4" i="11"/>
  <c r="G28" i="6"/>
  <c r="G29" i="6" s="1"/>
  <c r="G32" i="11" s="1"/>
  <c r="G44" i="11" s="1"/>
  <c r="G6" i="8"/>
  <c r="G7" i="8" s="1"/>
  <c r="G13" i="8" s="1"/>
  <c r="F50" i="10"/>
  <c r="F5" i="11"/>
  <c r="I11" i="11"/>
  <c r="K11" i="11"/>
  <c r="F15" i="12"/>
  <c r="F16" i="12" s="1"/>
  <c r="F23" i="10"/>
  <c r="F24" i="10" s="1"/>
  <c r="J15" i="12"/>
  <c r="J16" i="12" s="1"/>
  <c r="J23" i="10"/>
  <c r="J24" i="10" s="1"/>
  <c r="J42" i="10"/>
  <c r="E15" i="12"/>
  <c r="E16" i="12" s="1"/>
  <c r="E23" i="10"/>
  <c r="E24" i="10" s="1"/>
  <c r="G36" i="6"/>
  <c r="G37" i="6" s="1"/>
  <c r="K50" i="10"/>
  <c r="K5" i="11"/>
  <c r="F12" i="11"/>
  <c r="F14" i="11" s="1"/>
  <c r="F13" i="11"/>
  <c r="F4" i="11"/>
  <c r="G11" i="11"/>
  <c r="G50" i="10"/>
  <c r="G5" i="11"/>
  <c r="H17" i="12"/>
  <c r="H18" i="12" s="1"/>
  <c r="H2" i="11"/>
  <c r="H47" i="10"/>
  <c r="H49" i="10" s="1"/>
  <c r="E50" i="10"/>
  <c r="E5" i="11"/>
  <c r="I47" i="6"/>
  <c r="I17" i="12"/>
  <c r="I18" i="12" s="1"/>
  <c r="I47" i="10"/>
  <c r="I49" i="10" s="1"/>
  <c r="I2" i="11"/>
  <c r="H11" i="11"/>
  <c r="F49" i="10"/>
  <c r="F11" i="11"/>
  <c r="G17" i="12"/>
  <c r="G18" i="12" s="1"/>
  <c r="G47" i="10"/>
  <c r="G49" i="10" s="1"/>
  <c r="G2" i="11"/>
  <c r="E14" i="9"/>
  <c r="E13" i="9"/>
  <c r="E12" i="8"/>
  <c r="E11" i="8"/>
  <c r="E13" i="8"/>
  <c r="AT22" i="7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I32" i="11" s="1"/>
  <c r="I44" i="11" s="1"/>
  <c r="K18" i="6"/>
  <c r="K33" i="6"/>
  <c r="K34" i="6" s="1"/>
  <c r="J18" i="6"/>
  <c r="J33" i="6"/>
  <c r="J34" i="6" s="1"/>
  <c r="I43" i="6"/>
  <c r="I48" i="10" s="1"/>
  <c r="G16" i="6"/>
  <c r="G17" i="6" s="1"/>
  <c r="C16" i="6"/>
  <c r="C17" i="6" s="1"/>
  <c r="C18" i="6" s="1"/>
  <c r="C28" i="6"/>
  <c r="C29" i="6" s="1"/>
  <c r="C47" i="6"/>
  <c r="I16" i="6"/>
  <c r="I17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8" i="10" s="1"/>
  <c r="H47" i="6"/>
  <c r="E33" i="6"/>
  <c r="E34" i="6" s="1"/>
  <c r="E18" i="6"/>
  <c r="E49" i="10" l="1"/>
  <c r="G33" i="6"/>
  <c r="G34" i="6" s="1"/>
  <c r="G15" i="12"/>
  <c r="G16" i="12" s="1"/>
  <c r="G23" i="10"/>
  <c r="G24" i="10" s="1"/>
  <c r="I50" i="10"/>
  <c r="I5" i="11"/>
  <c r="H13" i="11"/>
  <c r="H12" i="11"/>
  <c r="H14" i="11" s="1"/>
  <c r="H4" i="11"/>
  <c r="G12" i="11"/>
  <c r="G14" i="11" s="1"/>
  <c r="G13" i="11"/>
  <c r="G4" i="11"/>
  <c r="I13" i="11"/>
  <c r="I12" i="11"/>
  <c r="I14" i="11" s="1"/>
  <c r="I4" i="11"/>
  <c r="H5" i="11"/>
  <c r="H50" i="10"/>
  <c r="H15" i="12"/>
  <c r="H16" i="12" s="1"/>
  <c r="H23" i="10"/>
  <c r="H24" i="10" s="1"/>
  <c r="I18" i="6"/>
  <c r="I15" i="12"/>
  <c r="I16" i="12" s="1"/>
  <c r="I23" i="10"/>
  <c r="I24" i="10" s="1"/>
  <c r="E15" i="9"/>
  <c r="E17" i="9"/>
  <c r="AM22" i="7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<sst xmlns="http://schemas.openxmlformats.org/spreadsheetml/2006/main" count="928" uniqueCount="656">
  <si>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</si>
  <si>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</si>
  <si>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</si>
  <si>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</si>
  <si>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</si>
  <si>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</si>
  <si>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</si>
  <si>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</si>
  <si>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</si>
  <si>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</si>
  <si>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</si>
  <si>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</si>
  <si>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</si>
  <si>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</si>
  <si>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</si>
  <si>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</si>
  <si>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</si>
  <si>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</si>
  <si>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</si>
  <si>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</si>
  <si>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</si>
  <si>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</si>
  <si>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</si>
  <si>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</si>
  <si>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</si>
  <si>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</si>
  <si>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</si>
  <si>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</si>
  <si>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</si>
  <si>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</si>
  <si>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</si>
  <si>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</si>
  <si>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</si>
  <si>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</si>
  <si>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</si>
  <si>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</si>
  <si>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</si>
  <si>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</si>
  <si>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</si>
  <si>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</si>
  <si>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</si>
  <si>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</si>
  <si>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</si>
  <si>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</si>
  <si>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</si>
  <si>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</si>
  <si>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</si>
  <si>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</si>
  <si>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</si>
  <si>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</si>
  <si>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</si>
  <si>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</si>
  <si>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</si>
  <si>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</si>
  <si>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</si>
  <si>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</si>
  <si>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</si>
  <si>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</si>
  <si>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</si>
  <si>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</si>
  <si>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</si>
  <si>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</si>
  <si>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</si>
  <si>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</si>
  <si>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</si>
  <si>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</si>
  <si>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</si>
  <si>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</si>
  <si>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</si>
  <si>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</si>
  <si>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</si>
  <si>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</si>
  <si>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</si>
  <si>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</si>
  <si>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</si>
  <si>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</si>
  <si>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</si>
  <si>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</si>
  <si>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</si>
  <si>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</si>
  <si>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</si>
  <si>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</si>
  <si>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</si>
  <si>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</si>
  <si>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</si>
  <si>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</si>
  <si>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</si>
  <si>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</si>
  <si>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</si>
  <si>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</si>
  <si>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</si>
  <si>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</si>
  <si>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</si>
  <si>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</si>
  <si>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</si>
  <si>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</si>
  <si>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</si>
  <si>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</si>
  <si>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</si>
  <si>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</si>
  <si>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</si>
  <si>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</si>
  <si>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</si>
  <si>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</si>
  <si>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</si>
  <si>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</si>
  <si>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</si>
  <si>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</si>
  <si>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</si>
  <si>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</si>
  <si>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</si>
  <si>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</si>
  <si>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</si>
  <si>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</si>
  <si>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</si>
  <si>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</si>
  <si>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</si>
  <si>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</si>
  <si>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</si>
  <si>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</si>
  <si>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</si>
  <si>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</si>
  <si>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</si>
  <si>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</si>
  <si>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</si>
  <si>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</si>
  <si>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</si>
  <si>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</si>
  <si>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</si>
  <si>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</si>
  <si>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</si>
  <si>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</si>
  <si>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</si>
  <si>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</si>
  <si>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</si>
  <si>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</si>
  <si>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</si>
  <si>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</si>
  <si>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</si>
  <si>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</si>
  <si>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</si>
  <si>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</si>
  <si>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</si>
  <si>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</si>
  <si>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</si>
  <si>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</si>
  <si>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</si>
  <si>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</si>
  <si>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</si>
  <si>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</si>
  <si>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</si>
  <si>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</si>
  <si>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</si>
  <si>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</si>
  <si>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</si>
  <si>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</si>
  <si>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</si>
  <si>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</si>
  <si>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</si>
  <si>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</si>
  <si>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</si>
  <si>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</si>
  <si>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</si>
  <si>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</si>
  <si>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</si>
  <si>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</si>
  <si>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</si>
  <si>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</si>
  <si>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</si>
  <si>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</si>
  <si>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</si>
  <si>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</si>
  <si>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</si>
  <si>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</si>
  <si>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</si>
  <si>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</si>
  <si>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</si>
  <si>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</si>
  <si>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</si>
  <si>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</si>
  <si>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</si>
  <si>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</si>
  <si>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</si>
  <si>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</si>
  <si>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</si>
  <si>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</si>
  <si>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</si>
  <si>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</si>
  <si>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</si>
  <si>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</si>
  <si>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</si>
  <si>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</si>
  <si>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</si>
  <si>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</si>
  <si>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</si>
  <si>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</si>
  <si>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</si>
  <si>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</si>
  <si>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</si>
  <si>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</si>
  <si>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</si>
  <si>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</si>
  <si>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</si>
  <si>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</si>
  <si>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</si>
  <si>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</si>
  <si>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</si>
  <si>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</si>
  <si>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</si>
  <si>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</si>
  <si>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</si>
  <si>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</si>
  <si>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</si>
  <si>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</si>
  <si>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</si>
  <si>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</si>
  <si>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</si>
  <si>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</si>
  <si>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</si>
  <si>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</si>
  <si>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</si>
  <si>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</si>
  <si>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</si>
  <si>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</si>
  <si>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</si>
  <si>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</si>
  <si>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</si>
  <si>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</si>
  <si>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</si>
  <si>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</si>
  <si>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</si>
  <si>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</si>
  <si>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</si>
  <si>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</si>
  <si>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</si>
  <si>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</si>
  <si>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</si>
  <si>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</si>
  <si>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</si>
  <si>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</si>
  <si>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</si>
  <si>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</si>
  <si>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</si>
  <si>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</si>
  <si>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</si>
  <si>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</si>
  <si>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</si>
  <si>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</si>
  <si>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</si>
  <si>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</si>
  <si>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</si>
  <si>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</si>
  <si>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</si>
  <si>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</si>
  <si>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</si>
  <si>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</si>
  <si>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</si>
  <si>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</si>
  <si>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</si>
  <si>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</si>
  <si>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</si>
  <si>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</si>
  <si>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</si>
  <si>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</si>
  <si>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</si>
  <si>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</si>
  <si>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</si>
  <si>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</si>
  <si>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</si>
  <si>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</si>
  <si>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</si>
  <si>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</si>
  <si>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</si>
  <si>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</si>
  <si>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</si>
  <si>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</si>
  <si>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</si>
  <si>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</si>
  <si>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</si>
  <si>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</si>
  <si>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</si>
  <si>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</si>
  <si>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</si>
  <si>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</si>
  <si>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</si>
  <si>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</si>
  <si>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</si>
  <si>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</si>
  <si>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</si>
  <si>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</si>
  <si>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</si>
  <si>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</si>
  <si>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</si>
  <si>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</si>
  <si>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</si>
  <si>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</si>
  <si>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</si>
  <si>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</si>
  <si>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</si>
  <si>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</si>
  <si>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</si>
  <si>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</si>
  <si>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</si>
  <si>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</si>
  <si>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</si>
  <si>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</si>
  <si>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</si>
  <si>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</si>
  <si>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</si>
  <si>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</si>
  <si>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</si>
  <si>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</si>
  <si>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</si>
  <si>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</si>
  <si>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</si>
  <si>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</si>
  <si>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</si>
  <si>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</si>
  <si>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</si>
  <si>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</si>
  <si>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</si>
  <si>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</si>
  <si>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</si>
  <si>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</si>
  <si>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</si>
  <si>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</si>
  <si>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</si>
  <si>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</si>
  <si>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</si>
  <si>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</si>
  <si>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</si>
  <si>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</si>
  <si>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</si>
  <si>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</si>
  <si>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</si>
  <si>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</si>
  <si>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</si>
  <si>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</si>
  <si>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</si>
  <si>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</si>
  <si>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</si>
  <si>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</si>
  <si>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</si>
  <si>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</si>
  <si>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</si>
  <si>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</si>
  <si>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</si>
  <si>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</si>
  <si>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</si>
  <si>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</si>
  <si>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</si>
  <si>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</si>
  <si>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</si>
  <si>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</si>
  <si>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</si>
  <si>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</si>
  <si>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</si>
  <si>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</si>
  <si>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</si>
  <si>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</si>
  <si>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</si>
  <si>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</si>
  <si>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</si>
  <si>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</si>
  <si>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</si>
  <si>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</si>
  <si>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</si>
  <si>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</si>
  <si>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</si>
  <si>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</si>
  <si>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</si>
  <si>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</si>
  <si>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</si>
  <si>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</si>
  <si>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</si>
  <si>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</si>
  <si>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</si>
  <si>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</si>
  <si>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</si>
  <si>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</si>
  <si>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</si>
  <si>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</si>
  <si>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</si>
  <si>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</si>
  <si>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</si>
  <si>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</si>
  <si>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</si>
  <si>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</si>
  <si>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</si>
  <si>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</si>
  <si>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</si>
  <si>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</si>
  <si>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</si>
  <si>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</si>
  <si>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</si>
  <si>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</si>
  <si>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</si>
  <si>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</si>
  <si>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</si>
  <si>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</si>
  <si>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</si>
  <si>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</si>
  <si>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</si>
  <si>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</si>
  <si>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</si>
  <si>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</si>
  <si>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</si>
  <si>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</si>
  <si>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</si>
  <si>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</si>
  <si>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</si>
  <si>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</si>
  <si>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</si>
  <si>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</si>
  <si>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</si>
  <si>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</si>
  <si>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</si>
  <si>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</si>
  <si>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</si>
  <si>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</si>
  <si>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</si>
  <si>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</si>
  <si>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</si>
  <si>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</si>
  <si>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</si>
  <si>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</si>
  <si>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</si>
  <si>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</si>
  <si>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</si>
  <si>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</si>
  <si>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</si>
  <si>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</si>
  <si>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</si>
  <si>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</si>
  <si>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</si>
  <si>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</si>
  <si>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</si>
  <si>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</si>
  <si>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</si>
  <si>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</si>
  <si>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</si>
  <si>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</si>
  <si>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</si>
  <si>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</si>
  <si>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</si>
  <si>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</si>
  <si>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</si>
  <si>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</si>
  <si>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</si>
  <si>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</si>
  <si>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</si>
  <si>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</si>
  <si>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</si>
  <si>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</si>
  <si>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</si>
  <si>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</si>
  <si>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</si>
  <si>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</si>
  <si>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</si>
  <si>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</si>
  <si>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</si>
  <si>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</si>
  <si>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</si>
  <si>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</si>
  <si>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</si>
  <si>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</si>
  <si>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</si>
  <si>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</si>
  <si>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</si>
  <si>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</si>
  <si>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</si>
  <si>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</si>
  <si>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</si>
  <si>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</si>
  <si>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</si>
  <si>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</si>
  <si>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</si>
  <si>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</si>
  <si>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</si>
  <si>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</si>
  <si>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</si>
  <si>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</si>
  <si>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</si>
  <si>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</si>
  <si>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</si>
  <si>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</si>
  <si>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</si>
  <si>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</si>
  <si>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</si>
  <si>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</si>
  <si>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</si>
  <si>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</si>
  <si>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</si>
  <si>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</si>
  <si>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</si>
  <si>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</si>
  <si>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</si>
  <si>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</si>
  <si>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</si>
  <si>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</si>
  <si>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</si>
  <si>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</si>
  <si>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</si>
  <si>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</si>
  <si>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</si>
  <si>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</si>
  <si>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</si>
  <si>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</si>
  <si>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</si>
  <si>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</si>
  <si>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</si>
  <si>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</si>
  <si>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</si>
  <si>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</si>
  <si>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</si>
  <si>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</si>
  <si>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</si>
  <si>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</si>
  <si>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</si>
  <si>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</si>
  <si>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</si>
  <si>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</si>
  <si>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</si>
  <si>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</si>
  <si>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</si>
  <si>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</si>
  <si>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</si>
  <si>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</si>
  <si>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</si>
  <si>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</si>
  <si>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</si>
  <si>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</si>
  <si>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</si>
  <si>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</si>
  <si>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</si>
  <si>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</si>
  <si>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</si>
  <si>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</si>
  <si>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</si>
  <si>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</si>
  <si>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</si>
  <si>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</si>
  <si>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</si>
  <si>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</si>
  <si>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</si>
  <si>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</si>
  <si>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</si>
  <si>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</si>
  <si>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</si>
  <si>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</si>
  <si>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</si>
  <si>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</si>
  <si>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</si>
  <si>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</si>
  <si>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</si>
  <si>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</si>
  <si>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</si>
  <si>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</si>
  <si>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</si>
  <si>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</si>
  <si>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</si>
  <si>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</si>
  <si>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</si>
  <si>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</si>
  <si>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</si>
  <si>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</si>
  <si>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</si>
  <si>
    <t>0004-33-73</t>
  </si>
  <si>
    <t>0004-32-81</t>
  </si>
  <si>
    <t>0004-31-90</t>
  </si>
  <si>
    <t>0004-31-00</t>
  </si>
  <si>
    <t>0004-30-08</t>
  </si>
  <si>
    <t>0004-29-16</t>
  </si>
  <si>
    <t>0004-28-25</t>
  </si>
  <si>
    <t>0004-27-35</t>
  </si>
  <si>
    <t>0004-26-43</t>
  </si>
  <si>
    <t>0004-25-51</t>
  </si>
  <si>
    <t>0004-24-60</t>
  </si>
  <si>
    <t>0004-23-69</t>
  </si>
  <si>
    <t>0004-22-77</t>
  </si>
  <si>
    <t>0004-21-85</t>
  </si>
  <si>
    <t>0004-20-94</t>
  </si>
  <si>
    <t>0004-20-04</t>
  </si>
  <si>
    <t>0004-19-12</t>
  </si>
  <si>
    <t>0004-18-20</t>
  </si>
  <si>
    <t>0004-17-29</t>
  </si>
  <si>
    <t>0004-16-39</t>
  </si>
  <si>
    <t>0004-15-47</t>
  </si>
  <si>
    <t>0004-14-55</t>
  </si>
  <si>
    <t>0004-13-64</t>
  </si>
  <si>
    <t>0004-12-74</t>
  </si>
  <si>
    <t>0004-11-82</t>
  </si>
  <si>
    <t>0004-10-90</t>
  </si>
  <si>
    <t>0004-09-99</t>
  </si>
  <si>
    <t>0004-09-08</t>
  </si>
  <si>
    <t>0004-08-16</t>
  </si>
  <si>
    <t>0004-07-24</t>
  </si>
  <si>
    <t>0004-06-33</t>
  </si>
  <si>
    <t>0004-05-43</t>
  </si>
  <si>
    <t>0004-04-51</t>
  </si>
  <si>
    <t>0004-03-59</t>
  </si>
  <si>
    <t>0004-02-68</t>
  </si>
  <si>
    <t>0004-01-78</t>
  </si>
  <si>
    <t>0004-00-86</t>
  </si>
  <si>
    <t>0003-99-94</t>
  </si>
  <si>
    <t>0003-99-03</t>
  </si>
  <si>
    <t>0003-98-13</t>
  </si>
  <si>
    <t>0003-97-21</t>
  </si>
  <si>
    <t>0003-96-29</t>
  </si>
  <si>
    <t>0003-95-38</t>
  </si>
  <si>
    <t>0003-94-47</t>
  </si>
  <si>
    <t>0003-93-55</t>
  </si>
  <si>
    <t>0003-92-63</t>
  </si>
  <si>
    <t>0003-91-72</t>
  </si>
  <si>
    <t>0003-90-82</t>
  </si>
  <si>
    <t>0003-89-90</t>
  </si>
  <si>
    <t>0003-88-98</t>
  </si>
  <si>
    <t>0003-88-07</t>
  </si>
  <si>
    <t>0003-87-17</t>
  </si>
  <si>
    <t>0003-86-25</t>
  </si>
  <si>
    <t>0003-85-33</t>
  </si>
  <si>
    <t>0003-84-42</t>
  </si>
  <si>
    <t>0003-83-52</t>
  </si>
  <si>
    <t>0003-82-60</t>
  </si>
  <si>
    <t>0003-81-68</t>
  </si>
  <si>
    <t>0003-80-77</t>
  </si>
  <si>
    <t>0003-79-86</t>
  </si>
  <si>
    <t>0003-78-94</t>
  </si>
  <si>
    <t>0003-78-02</t>
  </si>
  <si>
    <t>0003-77-11</t>
  </si>
  <si>
    <t>0003-76-21</t>
  </si>
  <si>
    <t>0003-75-29</t>
  </si>
  <si>
    <t>0003-74-37</t>
  </si>
  <si>
    <t>0003-73-46</t>
  </si>
  <si>
    <t>0003-72-56</t>
  </si>
  <si>
    <t>0003-70-72</t>
  </si>
  <si>
    <t>0003-68-91</t>
  </si>
  <si>
    <t>0003-67-07</t>
  </si>
  <si>
    <t>0003-65-25</t>
  </si>
  <si>
    <t>0003-63-41</t>
  </si>
  <si>
    <t>0003-61-60</t>
  </si>
  <si>
    <t>0003-59-76</t>
  </si>
  <si>
    <t>0003-57-95</t>
  </si>
  <si>
    <t>0003-56-11</t>
  </si>
  <si>
    <t>0003-54-30</t>
  </si>
  <si>
    <t>0003-52-46</t>
  </si>
  <si>
    <t>0003-50-64</t>
  </si>
  <si>
    <t>0003-48-80</t>
  </si>
  <si>
    <t>0003-46-99</t>
  </si>
  <si>
    <t>0003-45-15</t>
  </si>
  <si>
    <t>0003-43-34</t>
  </si>
  <si>
    <t>0003-41-50</t>
  </si>
  <si>
    <t>0003-39-69</t>
  </si>
  <si>
    <t>0003-36-03</t>
  </si>
  <si>
    <t>0003-32-38</t>
  </si>
  <si>
    <t>0002-55-69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</si>
</sst>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179" fontId="0" fillId="43" borderId="16" xfId="0" applyNumberFormat="1" applyFill="1" applyBorder="1">
      <alignment vertical="center"/>
    </xf>
    <xf numFmtId="10" fontId="26" fillId="43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3" borderId="16" xfId="0" applyNumberFormat="1" applyFill="1" applyBorder="1" applyAlignment="1">
      <alignment horizontal="right" vertical="center"/>
    </xf>
    <xf numFmtId="178" fontId="0" fillId="0" borderId="16" xfId="0" applyNumberFormat="1" applyBorder="1">
      <alignment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3" borderId="16" xfId="0" applyNumberFormat="1" applyFill="1" applyBorder="1" applyAlignment="1">
      <alignment horizontal="right" vertical="center"/>
    </xf>
    <xf numFmtId="178" fontId="0" fillId="43" borderId="16" xfId="0" applyNumberFormat="1" applyFill="1" applyBorder="1">
      <alignment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6" xfId="0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49" fontId="5" fillId="43" borderId="16" xfId="0" applyNumberFormat="1" applyFont="1" applyFill="1" applyBorder="1" applyAlignment="1">
      <alignment horizontal="center" vertical="center"/>
    </xf>
    <xf numFmtId="179" fontId="0" fillId="43" borderId="16" xfId="0" applyNumberFormat="1" applyFill="1" applyBorder="1" applyAlignment="1">
      <alignment horizontal="center" vertical="center"/>
    </xf>
    <xf numFmtId="178" fontId="5" fillId="43" borderId="16" xfId="0" applyNumberFormat="1" applyFont="1" applyFill="1" applyBorder="1" applyAlignment="1">
      <alignment horizontal="center" vertical="center"/>
    </xf>
    <xf numFmtId="178" fontId="0" fillId="43" borderId="16" xfId="0" applyNumberFormat="1" applyFill="1" applyBorder="1" applyAlignment="1">
      <alignment horizontal="center"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22</xdr:row>
      <xdr:rowOff>114300</xdr:rowOff>
    </xdr:from>
    <xdr:to>
      <xdr:col>4</xdr:col>
      <xdr:colOff>685311</xdr:colOff>
      <xdr:row>27</xdr:row>
      <xdr:rowOff>38002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38957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</xdr:row>
      <xdr:rowOff>152400</xdr:rowOff>
    </xdr:from>
    <xdr:to>
      <xdr:col>2</xdr:col>
      <xdr:colOff>2323910</xdr:colOff>
      <xdr:row>8</xdr:row>
      <xdr:rowOff>66600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838200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43</xdr:row>
      <xdr:rowOff>47625</xdr:rowOff>
    </xdr:from>
    <xdr:to>
      <xdr:col>5</xdr:col>
      <xdr:colOff>151805</xdr:colOff>
      <xdr:row>47</xdr:row>
      <xdr:rowOff>38016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7875" y="743902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  <c r="CK2" s="48" t="s">
        <v>107</v>
      </c>
    </row>
    <row r="3" spans="1:90">
      <c r="A3" s="48" t="s">
        <v>108</v>
      </c>
    </row>
    <row r="4" spans="1:90">
      <c r="A4" s="48" t="s">
        <v>109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110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111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112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113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114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115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116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117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118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119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120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121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122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123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124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125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126</v>
      </c>
    </row>
    <row r="22" spans="1:90">
      <c r="A22" s="48" t="s">
        <v>127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128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129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130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131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132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133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134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135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136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137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138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139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140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141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142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143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144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145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146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147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148</v>
      </c>
    </row>
    <row r="44" spans="1:90">
      <c r="A44" s="48" t="s">
        <v>149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150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151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152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153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154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155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156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157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158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159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160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161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162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163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164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165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166</v>
      </c>
    </row>
    <row r="62" spans="1:90">
      <c r="A62" s="48" t="s">
        <v>167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168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169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170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171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172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173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174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175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176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177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178</v>
      </c>
    </row>
    <row r="74" spans="1:90">
      <c r="A74" s="48" t="s">
        <v>179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180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181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182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183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184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185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186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187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188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189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190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</row>
    <row r="3" spans="1:89">
      <c r="A3" s="48" t="s">
        <v>191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192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193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194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195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196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197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198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199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200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201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202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203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204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205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206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207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208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209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210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211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212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213</v>
      </c>
    </row>
    <row r="26" spans="1:89">
      <c r="A26" s="48" t="s">
        <v>214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215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216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217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218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219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40" workbookViewId="0">
      <selection activeCell="U60" sqref="U60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</row>
    <row r="3" spans="1:74">
      <c r="A3" s="48" t="s">
        <v>220</v>
      </c>
    </row>
    <row r="4" spans="1:74">
      <c r="A4" s="48" t="s">
        <v>221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222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223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224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225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226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227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228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229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230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231</v>
      </c>
    </row>
    <row r="15" spans="1:74">
      <c r="A15" s="48" t="s">
        <v>232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233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234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235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236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237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238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239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240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241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242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243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244</v>
      </c>
    </row>
    <row r="28" spans="1:74">
      <c r="A28" s="48" t="s">
        <v>245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246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247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248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249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250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251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327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252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253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254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255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256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257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258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259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260</v>
      </c>
    </row>
    <row r="45" spans="1:74">
      <c r="A45" s="48" t="s">
        <v>261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188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262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263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264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265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266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267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268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269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270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271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272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273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198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274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275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276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277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278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279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280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281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282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283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284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285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286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287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288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289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290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291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workbookViewId="0">
      <selection activeCell="E39" sqref="E39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5" width="20.5" hidden="1" customWidth="1"/>
    <col min="16" max="16" width="22" hidden="1" customWidth="1"/>
    <col min="17" max="17" width="22" bestFit="1" customWidth="1"/>
    <col min="18" max="20" width="22" hidden="1" customWidth="1"/>
    <col min="21" max="21" width="22" bestFit="1" customWidth="1"/>
    <col min="22" max="24" width="22" hidden="1" customWidth="1"/>
    <col min="25" max="25" width="22" bestFit="1" customWidth="1"/>
    <col min="26" max="26" width="22" hidden="1" customWidth="1"/>
    <col min="27" max="28" width="20.5" hidden="1" customWidth="1"/>
    <col min="29" max="29" width="22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5" hidden="1" customWidth="1"/>
    <col min="41" max="41" width="19.5" bestFit="1" customWidth="1"/>
    <col min="42" max="44" width="19.5" hidden="1" customWidth="1"/>
    <col min="45" max="45" width="19.5" bestFit="1" customWidth="1"/>
    <col min="46" max="48" width="19.5" hidden="1" customWidth="1"/>
    <col min="49" max="49" width="19.5" bestFit="1" customWidth="1"/>
    <col min="50" max="52" width="19.5" hidden="1" customWidth="1"/>
    <col min="53" max="53" width="19.5" bestFit="1" customWidth="1"/>
    <col min="54" max="56" width="19.5" hidden="1" customWidth="1"/>
    <col min="57" max="57" width="19.5" bestFit="1" customWidth="1"/>
    <col min="58" max="60" width="19.5" hidden="1" customWidth="1"/>
    <col min="61" max="61" width="19.5" bestFit="1" customWidth="1"/>
    <col min="62" max="62" width="19.5" hidden="1" customWidth="1"/>
    <col min="63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19.5" bestFit="1" customWidth="1"/>
    <col min="72" max="72" width="19.5" hidden="1" customWidth="1"/>
    <col min="73" max="73" width="19.5" bestFit="1" customWidth="1"/>
    <col min="74" max="74" width="19.5" hidden="1" customWidth="1"/>
    <col min="75" max="75" width="19.5" bestFit="1" customWidth="1"/>
    <col min="76" max="76" width="19.5" hidden="1" customWidth="1"/>
    <col min="77" max="77" width="19.5" bestFit="1" customWidth="1"/>
    <col min="78" max="78" width="19.375" hidden="1" customWidth="1"/>
    <col min="79" max="79" width="19.5" bestFit="1" customWidth="1"/>
    <col min="80" max="80" width="19.375" hidden="1" customWidth="1"/>
    <col min="81" max="81" width="19.5" bestFit="1" customWidth="1"/>
    <col min="82" max="82" width="19.375" hidden="1" customWidth="1"/>
    <col min="83" max="83" width="19.5" bestFit="1" customWidth="1"/>
    <col min="84" max="84" width="19.375" hidden="1" customWidth="1"/>
    <col min="85" max="85" width="19.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34334</v>
      </c>
      <c r="CH1" s="1">
        <v>34150</v>
      </c>
      <c r="CI1" s="1">
        <v>33969</v>
      </c>
      <c r="CJ1" s="1">
        <v>33603</v>
      </c>
      <c r="CK1" s="1">
        <v>33238</v>
      </c>
      <c r="CL1" s="1">
        <v>25569</v>
      </c>
    </row>
    <row r="2" spans="1:90">
      <c r="A2" s="2" t="s">
        <v>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317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1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13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4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5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6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7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8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9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10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11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79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78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12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80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14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15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16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17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18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19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76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3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20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82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21</v>
      </c>
      <c r="B35" s="48">
        <v>0</v>
      </c>
      <c r="C35" s="48">
        <v>0</v>
      </c>
      <c r="D35" s="48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2330807.15</v>
      </c>
      <c r="AX35" s="48">
        <v>-2895194.54</v>
      </c>
      <c r="AY35" s="48">
        <v>-4451409.71</v>
      </c>
      <c r="AZ35" s="48">
        <v>-4603439.92</v>
      </c>
      <c r="BA35" s="48">
        <v>-1145419.52</v>
      </c>
      <c r="BB35" s="48">
        <v>-6900901.1500000004</v>
      </c>
      <c r="BC35" s="48">
        <v>-4855470.7699999996</v>
      </c>
      <c r="BD35" s="48">
        <v>-2552220.9700000002</v>
      </c>
      <c r="BE35" s="48">
        <v>-1319288.74</v>
      </c>
      <c r="BF35" s="48">
        <v>-3567654.07</v>
      </c>
      <c r="BG35" s="48">
        <v>-3032196.37</v>
      </c>
      <c r="BH35" s="48">
        <v>-1339343.43</v>
      </c>
      <c r="BI35" s="48">
        <v>304445.68</v>
      </c>
      <c r="BJ35" s="48">
        <v>-1212662.71</v>
      </c>
      <c r="BK35" s="48">
        <v>-780534.11</v>
      </c>
      <c r="BL35" s="48">
        <v>122616.9</v>
      </c>
      <c r="BM35" s="48">
        <v>221604.63</v>
      </c>
      <c r="BN35" s="48">
        <v>82360768.730000004</v>
      </c>
      <c r="BO35" s="48">
        <v>1258082.44</v>
      </c>
      <c r="BP35" s="48">
        <v>10771448.060000001</v>
      </c>
      <c r="BQ35" s="48">
        <v>1659798.94</v>
      </c>
      <c r="BR35" s="48">
        <v>0</v>
      </c>
      <c r="BS35" s="48">
        <v>-6407716.7599999998</v>
      </c>
      <c r="BT35" s="48">
        <v>3252954.96</v>
      </c>
      <c r="BU35" s="48">
        <v>4469070.16</v>
      </c>
      <c r="BV35" s="48">
        <v>0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22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23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24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25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26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27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28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29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30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31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32</v>
      </c>
      <c r="B49" s="43">
        <f>SUM(B35:B41)+SUM(B43:B45)</f>
        <v>812954852.97000003</v>
      </c>
      <c r="C49" s="43">
        <f>SUM(C35:C41)+SUM(C43:C45)</f>
        <v>19986395584.689999</v>
      </c>
      <c r="D49" s="43">
        <f>SUM(D35:D41)+SUM(D43:D45)</f>
        <v>20538178749.499996</v>
      </c>
      <c r="E49" s="43">
        <f>SUM(E35:E45)</f>
        <v>20909629702.960003</v>
      </c>
      <c r="F49" s="43">
        <f t="shared" ref="F49:BQ49" si="4">SUM(F35:F45)</f>
        <v>20009863355.559998</v>
      </c>
      <c r="G49" s="43">
        <f t="shared" si="4"/>
        <v>19254260971.25</v>
      </c>
      <c r="H49" s="43">
        <f t="shared" si="4"/>
        <v>20630782384.459995</v>
      </c>
      <c r="I49" s="43">
        <f t="shared" si="4"/>
        <v>19983686811.100002</v>
      </c>
      <c r="J49" s="43">
        <f t="shared" si="4"/>
        <v>19753132562.999996</v>
      </c>
      <c r="K49" s="43">
        <f t="shared" si="4"/>
        <v>19502333534.279999</v>
      </c>
      <c r="L49" s="43">
        <f t="shared" si="4"/>
        <v>19419967798.809998</v>
      </c>
      <c r="M49" s="43">
        <f t="shared" si="4"/>
        <v>19131321122.169994</v>
      </c>
      <c r="N49" s="43">
        <f t="shared" si="4"/>
        <v>18940105138.260002</v>
      </c>
      <c r="O49" s="43">
        <f t="shared" si="4"/>
        <v>20387936814.41</v>
      </c>
      <c r="P49" s="43">
        <f t="shared" si="4"/>
        <v>19216724885.230003</v>
      </c>
      <c r="Q49" s="43">
        <f t="shared" si="4"/>
        <v>19382770637.280003</v>
      </c>
      <c r="R49" s="43">
        <f t="shared" si="4"/>
        <v>18845353320.010002</v>
      </c>
      <c r="S49" s="43">
        <f t="shared" si="4"/>
        <v>17904832647.740002</v>
      </c>
      <c r="T49" s="43">
        <f t="shared" si="4"/>
        <v>17754393173.810001</v>
      </c>
      <c r="U49" s="43">
        <f t="shared" si="4"/>
        <v>17073091257.92</v>
      </c>
      <c r="V49" s="43">
        <f t="shared" si="4"/>
        <v>16489692158.16</v>
      </c>
      <c r="W49" s="43">
        <f t="shared" si="4"/>
        <v>15492193784.459999</v>
      </c>
      <c r="X49" s="43">
        <f t="shared" si="4"/>
        <v>14918790989.02</v>
      </c>
      <c r="Y49" s="43">
        <f t="shared" si="4"/>
        <v>14858497893.780003</v>
      </c>
      <c r="Z49" s="43">
        <f t="shared" si="4"/>
        <v>13762358835.57</v>
      </c>
      <c r="AA49" s="43">
        <f t="shared" si="4"/>
        <v>10776472643.059999</v>
      </c>
      <c r="AB49" s="43">
        <f t="shared" si="4"/>
        <v>9600034048.6599998</v>
      </c>
      <c r="AC49" s="43">
        <f t="shared" si="4"/>
        <v>11676550945.439999</v>
      </c>
      <c r="AD49" s="43">
        <f t="shared" si="4"/>
        <v>9152031809.3799992</v>
      </c>
      <c r="AE49" s="43">
        <f t="shared" si="4"/>
        <v>8592592579.5200005</v>
      </c>
      <c r="AF49" s="43">
        <f t="shared" si="4"/>
        <v>7705390338.1799984</v>
      </c>
      <c r="AG49" s="43">
        <f t="shared" si="4"/>
        <v>7434120892.9899998</v>
      </c>
      <c r="AH49" s="43">
        <f t="shared" si="4"/>
        <v>7366062405.2400017</v>
      </c>
      <c r="AI49" s="43">
        <f t="shared" si="4"/>
        <v>6668168871.3100004</v>
      </c>
      <c r="AJ49" s="43">
        <f t="shared" si="4"/>
        <v>5897174545.8900003</v>
      </c>
      <c r="AK49" s="43">
        <f t="shared" si="4"/>
        <v>5631647492.3299999</v>
      </c>
      <c r="AL49" s="43">
        <f t="shared" si="4"/>
        <v>5327737214.1900005</v>
      </c>
      <c r="AM49" s="43">
        <f t="shared" si="4"/>
        <v>4533138180.0499992</v>
      </c>
      <c r="AN49" s="43">
        <f t="shared" si="4"/>
        <v>4082143194.7300005</v>
      </c>
      <c r="AO49" s="43">
        <f t="shared" si="4"/>
        <v>3841384297.5800004</v>
      </c>
      <c r="AP49" s="43">
        <f t="shared" si="4"/>
        <v>4043259780.6399999</v>
      </c>
      <c r="AQ49" s="43">
        <f t="shared" si="4"/>
        <v>3807243444.0999999</v>
      </c>
      <c r="AR49" s="43">
        <f t="shared" si="4"/>
        <v>3616320490.4800005</v>
      </c>
      <c r="AS49" s="43">
        <f t="shared" si="4"/>
        <v>3914281808.4099998</v>
      </c>
      <c r="AT49" s="43">
        <f t="shared" si="4"/>
        <v>3742249712.8000007</v>
      </c>
      <c r="AU49" s="43">
        <f t="shared" si="4"/>
        <v>3338112064.71</v>
      </c>
      <c r="AV49" s="43">
        <f t="shared" si="4"/>
        <v>2978405251.4100003</v>
      </c>
      <c r="AW49" s="43">
        <f t="shared" si="4"/>
        <v>2916863874.79</v>
      </c>
      <c r="AX49" s="43">
        <f t="shared" si="4"/>
        <v>2478371341.8600001</v>
      </c>
      <c r="AY49" s="43">
        <f t="shared" si="4"/>
        <v>2275763009.1100001</v>
      </c>
      <c r="AZ49" s="43">
        <f t="shared" si="4"/>
        <v>1885653903.01</v>
      </c>
      <c r="BA49" s="43">
        <f t="shared" si="4"/>
        <v>2219856896.9299998</v>
      </c>
      <c r="BB49" s="43">
        <f t="shared" si="4"/>
        <v>2148751124.3000002</v>
      </c>
      <c r="BC49" s="43">
        <f t="shared" si="4"/>
        <v>2217645735.5599999</v>
      </c>
      <c r="BD49" s="43">
        <f t="shared" si="4"/>
        <v>2315822765.2399998</v>
      </c>
      <c r="BE49" s="43">
        <f t="shared" si="4"/>
        <v>2542125813.3900003</v>
      </c>
      <c r="BF49" s="43">
        <f t="shared" si="4"/>
        <v>2946619404.3099999</v>
      </c>
      <c r="BG49" s="43">
        <f t="shared" si="4"/>
        <v>2832278719.3299999</v>
      </c>
      <c r="BH49" s="43">
        <f t="shared" si="4"/>
        <v>2826604811.3899999</v>
      </c>
      <c r="BI49" s="43">
        <f t="shared" si="4"/>
        <v>3007924843.8800001</v>
      </c>
      <c r="BJ49" s="43">
        <f t="shared" si="4"/>
        <v>2840988953.8800001</v>
      </c>
      <c r="BK49" s="43">
        <f t="shared" si="4"/>
        <v>2567110121.3599997</v>
      </c>
      <c r="BL49" s="43">
        <f t="shared" si="4"/>
        <v>2584160646.21</v>
      </c>
      <c r="BM49" s="43">
        <f t="shared" si="4"/>
        <v>2871714550.8600001</v>
      </c>
      <c r="BN49" s="43">
        <f t="shared" si="4"/>
        <v>2460063533.7799997</v>
      </c>
      <c r="BO49" s="43">
        <f t="shared" si="4"/>
        <v>2577715534.3399997</v>
      </c>
      <c r="BP49" s="43">
        <f t="shared" si="4"/>
        <v>2479953217.6599998</v>
      </c>
      <c r="BQ49" s="43">
        <f t="shared" si="4"/>
        <v>2394214733.7800002</v>
      </c>
      <c r="BR49" s="43">
        <f t="shared" ref="BR49:CK49" si="5">SUM(BR35:BR45)</f>
        <v>2274264821.9200001</v>
      </c>
      <c r="BS49" s="43">
        <f t="shared" si="5"/>
        <v>2216125139</v>
      </c>
      <c r="BT49" s="43">
        <f t="shared" si="5"/>
        <v>2226966072.4499998</v>
      </c>
      <c r="BU49" s="43">
        <f t="shared" si="5"/>
        <v>2318995904.1799998</v>
      </c>
      <c r="BV49" s="43">
        <f t="shared" si="5"/>
        <v>1981834870.3699999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81</v>
      </c>
      <c r="B50" s="44">
        <f>B33-B49</f>
        <v>13412896143.119999</v>
      </c>
      <c r="C50" s="44">
        <f t="shared" ref="C50:BN50" si="6">C33-C49</f>
        <v>-5386869893.8499985</v>
      </c>
      <c r="D50" s="44">
        <f t="shared" si="6"/>
        <v>-5143041699.9999943</v>
      </c>
      <c r="E50" s="44">
        <f t="shared" si="6"/>
        <v>-6863838358.7100048</v>
      </c>
      <c r="F50" s="44">
        <f t="shared" si="6"/>
        <v>-6584266877.9099979</v>
      </c>
      <c r="G50" s="44">
        <f t="shared" si="6"/>
        <v>-6631884144.5600014</v>
      </c>
      <c r="H50" s="44">
        <f t="shared" si="6"/>
        <v>-6562795888.1799965</v>
      </c>
      <c r="I50" s="44">
        <f t="shared" si="6"/>
        <v>-7177342361.8000031</v>
      </c>
      <c r="J50" s="44">
        <f t="shared" si="6"/>
        <v>-7388445557.7699947</v>
      </c>
      <c r="K50" s="44">
        <f t="shared" si="6"/>
        <v>-7345285479.2699966</v>
      </c>
      <c r="L50" s="44">
        <f t="shared" si="6"/>
        <v>-6536923590.4499969</v>
      </c>
      <c r="M50" s="44">
        <f t="shared" si="6"/>
        <v>-6870905797.6199932</v>
      </c>
      <c r="N50" s="44">
        <f t="shared" si="6"/>
        <v>-7375454184.4500027</v>
      </c>
      <c r="O50" s="44">
        <f t="shared" si="6"/>
        <v>-7861996015.6899986</v>
      </c>
      <c r="P50" s="44">
        <f t="shared" si="6"/>
        <v>-6356976308.7800026</v>
      </c>
      <c r="Q50" s="44">
        <f t="shared" si="6"/>
        <v>-6912709808.4000015</v>
      </c>
      <c r="R50" s="44">
        <f t="shared" si="6"/>
        <v>-6656983209.1000023</v>
      </c>
      <c r="S50" s="44">
        <f t="shared" si="6"/>
        <v>-6373931922.5800018</v>
      </c>
      <c r="T50" s="44">
        <f t="shared" si="6"/>
        <v>-5898484899.0600014</v>
      </c>
      <c r="U50" s="44">
        <f t="shared" si="6"/>
        <v>-6128363510.2699986</v>
      </c>
      <c r="V50" s="44">
        <f t="shared" si="6"/>
        <v>-6237158822.0899982</v>
      </c>
      <c r="W50" s="44">
        <f t="shared" si="6"/>
        <v>-6198760115.329998</v>
      </c>
      <c r="X50" s="44">
        <f t="shared" si="6"/>
        <v>-4873749311.2800007</v>
      </c>
      <c r="Y50" s="44">
        <f t="shared" si="6"/>
        <v>-5803677586.2600021</v>
      </c>
      <c r="Z50" s="44">
        <f t="shared" si="6"/>
        <v>-5051820431.8699989</v>
      </c>
      <c r="AA50" s="44">
        <f t="shared" si="6"/>
        <v>-4725018082.9699993</v>
      </c>
      <c r="AB50" s="44">
        <f t="shared" si="6"/>
        <v>-3468232702.96</v>
      </c>
      <c r="AC50" s="44">
        <f t="shared" si="6"/>
        <v>-3267938829.9099979</v>
      </c>
      <c r="AD50" s="44">
        <f t="shared" si="6"/>
        <v>-3449114423.2699986</v>
      </c>
      <c r="AE50" s="44">
        <f t="shared" si="6"/>
        <v>-3090252461.8400002</v>
      </c>
      <c r="AF50" s="44">
        <f t="shared" si="6"/>
        <v>-2345145728.5199986</v>
      </c>
      <c r="AG50" s="44">
        <f t="shared" si="6"/>
        <v>-2843265205.7599993</v>
      </c>
      <c r="AH50" s="44">
        <f t="shared" si="6"/>
        <v>-2914875938.670002</v>
      </c>
      <c r="AI50" s="44">
        <f t="shared" si="6"/>
        <v>-2532871811.8200006</v>
      </c>
      <c r="AJ50" s="44">
        <f t="shared" si="6"/>
        <v>-1701500948.7800007</v>
      </c>
      <c r="AK50" s="44">
        <f t="shared" si="6"/>
        <v>-1874646667.5299997</v>
      </c>
      <c r="AL50" s="44">
        <f t="shared" si="6"/>
        <v>-1443282493.5900002</v>
      </c>
      <c r="AM50" s="44">
        <f t="shared" si="6"/>
        <v>-1014469760.1699991</v>
      </c>
      <c r="AN50" s="44">
        <f t="shared" si="6"/>
        <v>-834128635.53000021</v>
      </c>
      <c r="AO50" s="44">
        <f t="shared" si="6"/>
        <v>-479398258.43000031</v>
      </c>
      <c r="AP50" s="44">
        <f t="shared" si="6"/>
        <v>-611376969.57999992</v>
      </c>
      <c r="AQ50" s="44">
        <f t="shared" si="6"/>
        <v>-422692133.28999949</v>
      </c>
      <c r="AR50" s="44">
        <f t="shared" si="6"/>
        <v>-419668466.51000023</v>
      </c>
      <c r="AS50" s="44">
        <f t="shared" si="6"/>
        <v>-908302667.10999966</v>
      </c>
      <c r="AT50" s="44">
        <f t="shared" si="6"/>
        <v>-707025177.14000082</v>
      </c>
      <c r="AU50" s="44">
        <f t="shared" si="6"/>
        <v>-490669672.11999989</v>
      </c>
      <c r="AV50" s="44">
        <f t="shared" si="6"/>
        <v>-376704464.38000059</v>
      </c>
      <c r="AW50" s="44">
        <f t="shared" si="6"/>
        <v>-553377756.11000013</v>
      </c>
      <c r="AX50" s="44">
        <f t="shared" si="6"/>
        <v>-370235741.53000021</v>
      </c>
      <c r="AY50" s="44">
        <f t="shared" si="6"/>
        <v>-214462078.68000031</v>
      </c>
      <c r="AZ50" s="44">
        <f t="shared" si="6"/>
        <v>183567049.87999988</v>
      </c>
      <c r="BA50" s="44">
        <f t="shared" si="6"/>
        <v>-151177794.12999988</v>
      </c>
      <c r="BB50" s="44">
        <f t="shared" si="6"/>
        <v>227882912.94999981</v>
      </c>
      <c r="BC50" s="44">
        <f t="shared" si="6"/>
        <v>45139833.839999676</v>
      </c>
      <c r="BD50" s="44">
        <f t="shared" si="6"/>
        <v>-88287062.889999866</v>
      </c>
      <c r="BE50" s="44">
        <f t="shared" si="6"/>
        <v>-422605446.88000035</v>
      </c>
      <c r="BF50" s="44">
        <f t="shared" si="6"/>
        <v>-399367975.78000021</v>
      </c>
      <c r="BG50" s="44">
        <f t="shared" si="6"/>
        <v>-315666770.86999989</v>
      </c>
      <c r="BH50" s="44">
        <f t="shared" si="6"/>
        <v>-558720759.6500001</v>
      </c>
      <c r="BI50" s="44">
        <f t="shared" si="6"/>
        <v>-720888217.81000042</v>
      </c>
      <c r="BJ50" s="44">
        <f t="shared" si="6"/>
        <v>-504647867.76000023</v>
      </c>
      <c r="BK50" s="44">
        <f t="shared" si="6"/>
        <v>-261040509.58999968</v>
      </c>
      <c r="BL50" s="44">
        <f t="shared" si="6"/>
        <v>-321336102.35000038</v>
      </c>
      <c r="BM50" s="44">
        <f t="shared" si="6"/>
        <v>-639720714.26000023</v>
      </c>
      <c r="BN50" s="44">
        <f t="shared" si="6"/>
        <v>-307644367.59999943</v>
      </c>
      <c r="BO50" s="44">
        <f t="shared" ref="BO50:CK50" si="7">BO33-BO49</f>
        <v>-582905645.82999992</v>
      </c>
      <c r="BP50" s="44">
        <f t="shared" si="7"/>
        <v>-551696434.3599999</v>
      </c>
      <c r="BQ50" s="44">
        <f t="shared" si="7"/>
        <v>-549778418.66000032</v>
      </c>
      <c r="BR50" s="44">
        <f t="shared" si="7"/>
        <v>-489989987.17000008</v>
      </c>
      <c r="BS50" s="44">
        <f t="shared" si="7"/>
        <v>-416076469.86999989</v>
      </c>
      <c r="BT50" s="44">
        <f t="shared" si="7"/>
        <v>156095064.63000011</v>
      </c>
      <c r="BU50" s="44">
        <f t="shared" si="7"/>
        <v>-53098508.289999962</v>
      </c>
      <c r="BV50" s="44">
        <f t="shared" si="7"/>
        <v>11363854.050000191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33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34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35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36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37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38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39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40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41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42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43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44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45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46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47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48</v>
      </c>
      <c r="B69" s="41">
        <f>B50+B68</f>
        <v>15848335327.23</v>
      </c>
      <c r="C69" s="41">
        <f t="shared" ref="C69:BN69" si="10">C50+C68</f>
        <v>-2958208533.639998</v>
      </c>
      <c r="D69" s="41">
        <f t="shared" si="10"/>
        <v>-2736452367.9399948</v>
      </c>
      <c r="E69" s="41">
        <f t="shared" si="10"/>
        <v>-4408947831.4000053</v>
      </c>
      <c r="F69" s="41">
        <f t="shared" si="10"/>
        <v>-4237607879.9499979</v>
      </c>
      <c r="G69" s="41">
        <f t="shared" si="10"/>
        <v>-4310855688.5500011</v>
      </c>
      <c r="H69" s="41">
        <f t="shared" si="10"/>
        <v>-4191816148.5199962</v>
      </c>
      <c r="I69" s="41">
        <f t="shared" si="10"/>
        <v>-4765038886.7100029</v>
      </c>
      <c r="J69" s="41">
        <f t="shared" si="10"/>
        <v>-4918039275.9399948</v>
      </c>
      <c r="K69" s="41">
        <f t="shared" si="10"/>
        <v>-4850792461.1999969</v>
      </c>
      <c r="L69" s="41">
        <f t="shared" si="10"/>
        <v>-4354771245.7299967</v>
      </c>
      <c r="M69" s="41">
        <f t="shared" si="10"/>
        <v>-4718328633.3799934</v>
      </c>
      <c r="N69" s="41">
        <f t="shared" si="10"/>
        <v>-5210589169.0200024</v>
      </c>
      <c r="O69" s="41">
        <f t="shared" si="10"/>
        <v>-5548608884.4899988</v>
      </c>
      <c r="P69" s="41">
        <f t="shared" si="10"/>
        <v>-3886084170.2800026</v>
      </c>
      <c r="Q69" s="41">
        <f t="shared" si="10"/>
        <v>-4403252229.3700008</v>
      </c>
      <c r="R69" s="41">
        <f t="shared" si="10"/>
        <v>-4202694853.9900022</v>
      </c>
      <c r="S69" s="41">
        <f t="shared" si="10"/>
        <v>-4009418947.8300018</v>
      </c>
      <c r="T69" s="41">
        <f t="shared" si="10"/>
        <v>-3549042110.6600018</v>
      </c>
      <c r="U69" s="41">
        <f t="shared" si="10"/>
        <v>-3794450454.5199976</v>
      </c>
      <c r="V69" s="41">
        <f t="shared" si="10"/>
        <v>-3964032071.8899984</v>
      </c>
      <c r="W69" s="41">
        <f t="shared" si="10"/>
        <v>-3927111447.829999</v>
      </c>
      <c r="X69" s="41">
        <f t="shared" si="10"/>
        <v>-2589207020.6100006</v>
      </c>
      <c r="Y69" s="41">
        <f t="shared" si="10"/>
        <v>-3386525920.2300019</v>
      </c>
      <c r="Z69" s="41">
        <f t="shared" si="10"/>
        <v>-2686707871.8999987</v>
      </c>
      <c r="AA69" s="41">
        <f t="shared" si="10"/>
        <v>-3059889087.3099995</v>
      </c>
      <c r="AB69" s="41">
        <f t="shared" si="10"/>
        <v>-1804679007.7</v>
      </c>
      <c r="AC69" s="41">
        <f t="shared" si="10"/>
        <v>-888863804.26999855</v>
      </c>
      <c r="AD69" s="41">
        <f t="shared" si="10"/>
        <v>-1553798455.7199988</v>
      </c>
      <c r="AE69" s="41">
        <f t="shared" si="10"/>
        <v>-1072088278.6700001</v>
      </c>
      <c r="AF69" s="41">
        <f t="shared" si="10"/>
        <v>-314563669.0699985</v>
      </c>
      <c r="AG69" s="41">
        <f t="shared" si="10"/>
        <v>-801744176.92999959</v>
      </c>
      <c r="AH69" s="41">
        <f t="shared" si="10"/>
        <v>-797872700.64000154</v>
      </c>
      <c r="AI69" s="41">
        <f t="shared" si="10"/>
        <v>-405104216.5200007</v>
      </c>
      <c r="AJ69" s="41">
        <f t="shared" si="10"/>
        <v>421763835.79999924</v>
      </c>
      <c r="AK69" s="41">
        <f t="shared" si="10"/>
        <v>232087010.44999981</v>
      </c>
      <c r="AL69" s="41">
        <f t="shared" si="10"/>
        <v>738029484.61000013</v>
      </c>
      <c r="AM69" s="41">
        <f t="shared" si="10"/>
        <v>752079494.90000057</v>
      </c>
      <c r="AN69" s="41">
        <f t="shared" si="10"/>
        <v>920636531.43999958</v>
      </c>
      <c r="AO69" s="41">
        <f t="shared" si="10"/>
        <v>1273822115.5899999</v>
      </c>
      <c r="AP69" s="41">
        <f t="shared" si="10"/>
        <v>1038296585.3000004</v>
      </c>
      <c r="AQ69" s="41">
        <f t="shared" si="10"/>
        <v>1191578320.1900003</v>
      </c>
      <c r="AR69" s="41">
        <f t="shared" si="10"/>
        <v>1216551303.3999996</v>
      </c>
      <c r="AS69" s="41">
        <f t="shared" si="10"/>
        <v>713876313.93000007</v>
      </c>
      <c r="AT69" s="41">
        <f t="shared" si="10"/>
        <v>870408624.30999923</v>
      </c>
      <c r="AU69" s="41">
        <f t="shared" si="10"/>
        <v>1218164324.9399998</v>
      </c>
      <c r="AV69" s="41">
        <f t="shared" si="10"/>
        <v>1225319276.1799996</v>
      </c>
      <c r="AW69" s="41">
        <f t="shared" si="10"/>
        <v>1054237935.7899997</v>
      </c>
      <c r="AX69" s="41">
        <f t="shared" si="10"/>
        <v>1171162125.0799999</v>
      </c>
      <c r="AY69" s="41">
        <f t="shared" si="10"/>
        <v>1316861810.6599996</v>
      </c>
      <c r="AZ69" s="41">
        <f t="shared" si="10"/>
        <v>1716956637.4900002</v>
      </c>
      <c r="BA69" s="41">
        <f t="shared" si="10"/>
        <v>1377775318.0000002</v>
      </c>
      <c r="BB69" s="41">
        <f t="shared" si="10"/>
        <v>1682132082.74</v>
      </c>
      <c r="BC69" s="41">
        <f t="shared" si="10"/>
        <v>1521013439.1699996</v>
      </c>
      <c r="BD69" s="41">
        <f t="shared" si="10"/>
        <v>1331717583.73</v>
      </c>
      <c r="BE69" s="41">
        <f t="shared" si="10"/>
        <v>996232349.68999982</v>
      </c>
      <c r="BF69" s="41">
        <f t="shared" si="10"/>
        <v>848966315.27999973</v>
      </c>
      <c r="BG69" s="41">
        <f t="shared" si="10"/>
        <v>944621480.50000024</v>
      </c>
      <c r="BH69" s="41">
        <f t="shared" si="10"/>
        <v>808687097.56999969</v>
      </c>
      <c r="BI69" s="41">
        <f t="shared" si="10"/>
        <v>661521566.86999965</v>
      </c>
      <c r="BJ69" s="41">
        <f t="shared" si="10"/>
        <v>814251333.26999998</v>
      </c>
      <c r="BK69" s="41">
        <f t="shared" si="10"/>
        <v>932277382.1900003</v>
      </c>
      <c r="BL69" s="41">
        <f t="shared" si="10"/>
        <v>822575671.04999948</v>
      </c>
      <c r="BM69" s="41">
        <f t="shared" si="10"/>
        <v>513783425.93999982</v>
      </c>
      <c r="BN69" s="41">
        <f t="shared" si="10"/>
        <v>589980678.22000062</v>
      </c>
      <c r="BO69" s="41">
        <f t="shared" ref="BO69:CL69" si="11">BO50+BO68</f>
        <v>338111176.61000001</v>
      </c>
      <c r="BP69" s="41">
        <f t="shared" si="11"/>
        <v>347085405.59000015</v>
      </c>
      <c r="BQ69" s="41">
        <f t="shared" si="11"/>
        <v>305990541.07999957</v>
      </c>
      <c r="BR69" s="41">
        <f t="shared" si="11"/>
        <v>477032684.38999987</v>
      </c>
      <c r="BS69" s="41">
        <f t="shared" si="11"/>
        <v>496434325.21000016</v>
      </c>
      <c r="BT69" s="41">
        <f t="shared" si="11"/>
        <v>1241100855.97</v>
      </c>
      <c r="BU69" s="41">
        <f t="shared" si="11"/>
        <v>995038998.28999996</v>
      </c>
      <c r="BV69" s="41">
        <f t="shared" si="11"/>
        <v>925516987.84000027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49</v>
      </c>
      <c r="B70" s="45">
        <f>B17+B19+B69</f>
        <v>31221579638.689999</v>
      </c>
      <c r="C70" s="45">
        <f t="shared" ref="C70:BN70" si="12">C17+C19+C69</f>
        <v>13184536244.920002</v>
      </c>
      <c r="D70" s="45">
        <f t="shared" si="12"/>
        <v>13154955776.010004</v>
      </c>
      <c r="E70" s="45">
        <f t="shared" si="12"/>
        <v>12572282693.879995</v>
      </c>
      <c r="F70" s="45">
        <f t="shared" si="12"/>
        <v>12268318651.700005</v>
      </c>
      <c r="G70" s="45">
        <f t="shared" si="12"/>
        <v>12210734115.129997</v>
      </c>
      <c r="H70" s="45">
        <f t="shared" si="12"/>
        <v>12107525718.870003</v>
      </c>
      <c r="I70" s="45">
        <f t="shared" si="12"/>
        <v>11702324537.249996</v>
      </c>
      <c r="J70" s="45">
        <f t="shared" si="12"/>
        <v>11432454826.950005</v>
      </c>
      <c r="K70" s="45">
        <f t="shared" si="12"/>
        <v>11403933177.700003</v>
      </c>
      <c r="L70" s="45">
        <f t="shared" si="12"/>
        <v>10971166428.990005</v>
      </c>
      <c r="M70" s="45">
        <f t="shared" si="12"/>
        <v>10657029333.210007</v>
      </c>
      <c r="N70" s="45">
        <f t="shared" si="12"/>
        <v>10356406631.249998</v>
      </c>
      <c r="O70" s="45">
        <f t="shared" si="12"/>
        <v>9824348131.7500038</v>
      </c>
      <c r="P70" s="45">
        <f t="shared" si="12"/>
        <v>10664293041.699997</v>
      </c>
      <c r="Q70" s="45">
        <f t="shared" si="12"/>
        <v>10307856852.129999</v>
      </c>
      <c r="R70" s="45">
        <f t="shared" si="12"/>
        <v>10327992777.319998</v>
      </c>
      <c r="S70" s="45">
        <f t="shared" si="12"/>
        <v>10747592309.919998</v>
      </c>
      <c r="T70" s="45">
        <f t="shared" si="12"/>
        <v>10278029650.869999</v>
      </c>
      <c r="U70" s="45">
        <f t="shared" si="12"/>
        <v>9960242134.8200035</v>
      </c>
      <c r="V70" s="45">
        <f t="shared" si="12"/>
        <v>9848266388.8300018</v>
      </c>
      <c r="W70" s="45">
        <f t="shared" si="12"/>
        <v>9844622821.5700035</v>
      </c>
      <c r="X70" s="45">
        <f t="shared" si="12"/>
        <v>9539831732.6800003</v>
      </c>
      <c r="Y70" s="45">
        <f t="shared" si="12"/>
        <v>10756656893.26</v>
      </c>
      <c r="Z70" s="45">
        <f t="shared" si="12"/>
        <v>9348395300.7200012</v>
      </c>
      <c r="AA70" s="45">
        <f t="shared" si="12"/>
        <v>8968707583.5900021</v>
      </c>
      <c r="AB70" s="45">
        <f t="shared" si="12"/>
        <v>8585851878.7799997</v>
      </c>
      <c r="AC70" s="45">
        <f t="shared" si="12"/>
        <v>9282955346.7500019</v>
      </c>
      <c r="AD70" s="45">
        <f t="shared" si="12"/>
        <v>8123764480.4099998</v>
      </c>
      <c r="AE70" s="45">
        <f t="shared" si="12"/>
        <v>8097656021.2600002</v>
      </c>
      <c r="AF70" s="45">
        <f t="shared" si="12"/>
        <v>8007647594.8300009</v>
      </c>
      <c r="AG70" s="45">
        <f t="shared" si="12"/>
        <v>7713263285.4900007</v>
      </c>
      <c r="AH70" s="45">
        <f t="shared" si="12"/>
        <v>7711268356.9799976</v>
      </c>
      <c r="AI70" s="45">
        <f t="shared" si="12"/>
        <v>7738831686.7399998</v>
      </c>
      <c r="AJ70" s="45">
        <f t="shared" si="12"/>
        <v>7657914499.0100002</v>
      </c>
      <c r="AK70" s="45">
        <f t="shared" si="12"/>
        <v>7432644208.6399994</v>
      </c>
      <c r="AL70" s="45">
        <f t="shared" si="12"/>
        <v>7558545537.25</v>
      </c>
      <c r="AM70" s="45">
        <f t="shared" si="12"/>
        <v>7101239084.250001</v>
      </c>
      <c r="AN70" s="45">
        <f t="shared" si="12"/>
        <v>6837801475.3299999</v>
      </c>
      <c r="AO70" s="45">
        <f t="shared" si="12"/>
        <v>6625392037.3500004</v>
      </c>
      <c r="AP70" s="45">
        <f t="shared" si="12"/>
        <v>6439094949.3299999</v>
      </c>
      <c r="AQ70" s="45">
        <f t="shared" si="12"/>
        <v>6571853459.6500006</v>
      </c>
      <c r="AR70" s="45">
        <f t="shared" si="12"/>
        <v>6281217645.4499998</v>
      </c>
      <c r="AS70" s="45">
        <f t="shared" si="12"/>
        <v>6084691356.9000006</v>
      </c>
      <c r="AT70" s="45">
        <f t="shared" si="12"/>
        <v>5955681804.1999989</v>
      </c>
      <c r="AU70" s="45">
        <f t="shared" si="12"/>
        <v>5982243018.6699991</v>
      </c>
      <c r="AV70" s="45">
        <f t="shared" si="12"/>
        <v>5705242088.3999996</v>
      </c>
      <c r="AW70" s="45">
        <f t="shared" si="12"/>
        <v>5602982702.1800003</v>
      </c>
      <c r="AX70" s="45">
        <f t="shared" si="12"/>
        <v>5639267699.0100002</v>
      </c>
      <c r="AY70" s="45">
        <f t="shared" si="12"/>
        <v>5620935101.25</v>
      </c>
      <c r="AZ70" s="45">
        <f t="shared" si="12"/>
        <v>5755683939.9499998</v>
      </c>
      <c r="BA70" s="45">
        <f t="shared" si="12"/>
        <v>5526404139.2400007</v>
      </c>
      <c r="BB70" s="45">
        <f t="shared" si="12"/>
        <v>5530813571.1999998</v>
      </c>
      <c r="BC70" s="45">
        <f t="shared" si="12"/>
        <v>5695661294.3599997</v>
      </c>
      <c r="BD70" s="45">
        <f t="shared" si="12"/>
        <v>5856084985.1000004</v>
      </c>
      <c r="BE70" s="45">
        <f t="shared" si="12"/>
        <v>5680927664.7599993</v>
      </c>
      <c r="BF70" s="45">
        <f t="shared" si="12"/>
        <v>5523062380.6800003</v>
      </c>
      <c r="BG70" s="45">
        <f t="shared" si="12"/>
        <v>5775470063.5900002</v>
      </c>
      <c r="BH70" s="45">
        <f t="shared" si="12"/>
        <v>5681776003.5799999</v>
      </c>
      <c r="BI70" s="45">
        <f t="shared" si="12"/>
        <v>5513881255.3599997</v>
      </c>
      <c r="BJ70" s="45">
        <f t="shared" si="12"/>
        <v>5637045394.0900002</v>
      </c>
      <c r="BK70" s="45">
        <f t="shared" si="12"/>
        <v>6026556874.8100004</v>
      </c>
      <c r="BL70" s="45">
        <f t="shared" si="12"/>
        <v>5962077774.829999</v>
      </c>
      <c r="BM70" s="45">
        <f t="shared" si="12"/>
        <v>5630398003.3199997</v>
      </c>
      <c r="BN70" s="45">
        <f t="shared" si="12"/>
        <v>5448877636.6700001</v>
      </c>
      <c r="BO70" s="45">
        <f t="shared" ref="BO70:CL70" si="13">BO17+BO19+BO69</f>
        <v>5561268944.329999</v>
      </c>
      <c r="BP70" s="45">
        <f t="shared" si="13"/>
        <v>5289520320.5300007</v>
      </c>
      <c r="BQ70" s="45">
        <f t="shared" si="13"/>
        <v>5039366376.8099995</v>
      </c>
      <c r="BR70" s="45">
        <f t="shared" si="13"/>
        <v>5117711117.4300003</v>
      </c>
      <c r="BS70" s="45">
        <f t="shared" si="13"/>
        <v>4678725879.5100002</v>
      </c>
      <c r="BT70" s="45">
        <f t="shared" si="13"/>
        <v>5067372405.0600004</v>
      </c>
      <c r="BU70" s="45">
        <f t="shared" si="13"/>
        <v>4740498314.3000002</v>
      </c>
      <c r="BV70" s="45">
        <f t="shared" si="13"/>
        <v>3063246723.0300002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50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51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52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77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53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54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55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56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57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58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59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83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60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61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62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63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64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65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66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67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68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69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70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292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71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72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73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74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75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16" workbookViewId="0">
      <selection activeCell="E24" sqref="E24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0.75" hidden="1" customWidth="1"/>
    <col min="13" max="13" width="22" bestFit="1" customWidth="1"/>
    <col min="14" max="15" width="22" hidden="1" customWidth="1"/>
    <col min="16" max="16" width="20.75" hidden="1" customWidth="1"/>
    <col min="17" max="17" width="22" bestFit="1" customWidth="1"/>
    <col min="18" max="19" width="22" hidden="1" customWidth="1"/>
    <col min="20" max="20" width="20.75" hidden="1" customWidth="1"/>
    <col min="21" max="21" width="22" bestFit="1" customWidth="1"/>
    <col min="22" max="22" width="22" hidden="1" customWidth="1"/>
    <col min="23" max="24" width="20.75" hidden="1" customWidth="1"/>
    <col min="25" max="25" width="22" bestFit="1" customWidth="1"/>
    <col min="26" max="26" width="22" hidden="1" customWidth="1"/>
    <col min="27" max="27" width="19.5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19.5" hidden="1" customWidth="1"/>
    <col min="36" max="36" width="20.75" hidden="1" customWidth="1"/>
    <col min="37" max="37" width="19.5" bestFit="1" customWidth="1"/>
    <col min="38" max="39" width="19.5" hidden="1" customWidth="1"/>
    <col min="40" max="40" width="20.75" hidden="1" customWidth="1"/>
    <col min="41" max="41" width="22" bestFit="1" customWidth="1"/>
    <col min="42" max="43" width="19.5" hidden="1" customWidth="1"/>
    <col min="44" max="44" width="20.75" hidden="1" customWidth="1"/>
    <col min="45" max="45" width="22" bestFit="1" customWidth="1"/>
    <col min="46" max="47" width="19.5" hidden="1" customWidth="1"/>
    <col min="48" max="48" width="20.75" hidden="1" customWidth="1"/>
    <col min="49" max="49" width="19.5" bestFit="1" customWidth="1"/>
    <col min="50" max="50" width="19.5" hidden="1" customWidth="1"/>
    <col min="51" max="52" width="20.75" hidden="1" customWidth="1"/>
    <col min="53" max="53" width="19.5" bestFit="1" customWidth="1"/>
    <col min="54" max="54" width="19.5" hidden="1" customWidth="1"/>
    <col min="55" max="56" width="20.75" hidden="1" customWidth="1"/>
    <col min="57" max="57" width="19.5" bestFit="1" customWidth="1"/>
    <col min="58" max="59" width="19.5" hidden="1" customWidth="1"/>
    <col min="60" max="60" width="20.75" hidden="1" customWidth="1"/>
    <col min="61" max="61" width="19.5" bestFit="1" customWidth="1"/>
    <col min="62" max="63" width="19.5" hidden="1" customWidth="1"/>
    <col min="64" max="64" width="20.75" hidden="1" customWidth="1"/>
    <col min="65" max="65" width="19.5" bestFit="1" customWidth="1"/>
    <col min="66" max="67" width="19.5" hidden="1" customWidth="1"/>
    <col min="68" max="68" width="20.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5" bestFit="1" customWidth="1"/>
    <col min="74" max="74" width="19.5" hidden="1" customWidth="1"/>
    <col min="75" max="75" width="20.75" bestFit="1" customWidth="1"/>
    <col min="76" max="76" width="20.75" hidden="1" customWidth="1"/>
    <col min="77" max="77" width="19.5" bestFit="1" customWidth="1"/>
    <col min="78" max="78" width="19.5" hidden="1" customWidth="1"/>
    <col min="79" max="79" width="19.5" bestFit="1" customWidth="1"/>
    <col min="80" max="80" width="19.5" hidden="1" customWidth="1"/>
    <col min="81" max="81" width="19.5" bestFit="1" customWidth="1"/>
    <col min="82" max="82" width="22" hidden="1" customWidth="1"/>
    <col min="83" max="83" width="22" bestFit="1" customWidth="1"/>
    <col min="84" max="84" width="19.5" hidden="1" customWidth="1"/>
    <col min="85" max="85" width="18.25" hidden="1" customWidth="1"/>
    <col min="86" max="88" width="18.25" bestFit="1" customWidth="1"/>
    <col min="89" max="89" width="9.625" hidden="1" customWidth="1"/>
  </cols>
  <sheetData>
    <row r="1" spans="1:89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>
      <c r="A2" s="23" t="s">
        <v>84</v>
      </c>
    </row>
    <row r="3" spans="1:89" s="7" customFormat="1">
      <c r="A3" s="24" t="s">
        <v>85</v>
      </c>
    </row>
    <row r="4" spans="1:89">
      <c r="A4" s="23" t="s">
        <v>397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398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399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400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401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402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403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404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405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406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407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410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408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409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411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86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412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87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413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414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415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416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417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418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419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420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88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421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422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423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424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425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426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427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428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429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430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431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433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432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89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434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435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436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7" customFormat="1">
      <c r="A51" s="76" t="s">
        <v>105</v>
      </c>
      <c r="B51" s="48">
        <v>20180930</v>
      </c>
      <c r="C51" s="48">
        <v>20180630</v>
      </c>
      <c r="D51" s="48">
        <v>20180331</v>
      </c>
      <c r="E51" s="48">
        <v>20171231</v>
      </c>
      <c r="F51" s="48">
        <v>20170930</v>
      </c>
      <c r="G51" s="48">
        <v>20170630</v>
      </c>
      <c r="H51" s="48">
        <v>20170331</v>
      </c>
      <c r="I51" s="48">
        <v>20161231</v>
      </c>
      <c r="J51" s="48">
        <v>20160930</v>
      </c>
      <c r="K51" s="48">
        <v>20160630</v>
      </c>
      <c r="L51" s="48">
        <v>20160331</v>
      </c>
      <c r="M51" s="48">
        <v>20151231</v>
      </c>
      <c r="N51" s="48">
        <v>20150930</v>
      </c>
      <c r="O51" s="48">
        <v>20150630</v>
      </c>
      <c r="P51" s="48">
        <v>20150331</v>
      </c>
      <c r="Q51" s="48">
        <v>20141231</v>
      </c>
      <c r="R51" s="48">
        <v>20140930</v>
      </c>
      <c r="S51" s="48">
        <v>20140630</v>
      </c>
      <c r="T51" s="48">
        <v>20140331</v>
      </c>
      <c r="U51" s="48">
        <v>20131231</v>
      </c>
      <c r="V51" s="48">
        <v>20130930</v>
      </c>
      <c r="W51" s="48">
        <v>20130630</v>
      </c>
      <c r="X51" s="48">
        <v>20130331</v>
      </c>
      <c r="Y51" s="48">
        <v>20121231</v>
      </c>
      <c r="Z51" s="48">
        <v>20120930</v>
      </c>
      <c r="AA51" s="48">
        <v>20120630</v>
      </c>
      <c r="AB51" s="48">
        <v>20120331</v>
      </c>
      <c r="AC51" s="48">
        <v>20111231</v>
      </c>
      <c r="AD51" s="48">
        <v>20110930</v>
      </c>
      <c r="AE51" s="48">
        <v>20110630</v>
      </c>
      <c r="AF51" s="48">
        <v>20110331</v>
      </c>
      <c r="AG51" s="48">
        <v>20101231</v>
      </c>
      <c r="AH51" s="48">
        <v>20100930</v>
      </c>
      <c r="AI51" s="48">
        <v>20100630</v>
      </c>
      <c r="AJ51" s="48">
        <v>20100331</v>
      </c>
      <c r="AK51" s="48">
        <v>20091231</v>
      </c>
      <c r="AL51" s="48">
        <v>20090930</v>
      </c>
      <c r="AM51" s="48">
        <v>20090630</v>
      </c>
      <c r="AN51" s="48">
        <v>20090331</v>
      </c>
      <c r="AO51" s="48">
        <v>20081231</v>
      </c>
      <c r="AP51" s="48">
        <v>20080930</v>
      </c>
      <c r="AQ51" s="48">
        <v>20080630</v>
      </c>
      <c r="AR51" s="48">
        <v>20080331</v>
      </c>
      <c r="AS51" s="48">
        <v>20071231</v>
      </c>
      <c r="AT51" s="48">
        <v>20070930</v>
      </c>
      <c r="AU51" s="48">
        <v>20070630</v>
      </c>
      <c r="AV51" s="48">
        <v>20070331</v>
      </c>
      <c r="AW51" s="48">
        <v>20061231</v>
      </c>
      <c r="AX51" s="48">
        <v>20060930</v>
      </c>
      <c r="AY51" s="48">
        <v>20060630</v>
      </c>
      <c r="AZ51" s="48">
        <v>20060331</v>
      </c>
      <c r="BA51" s="48">
        <v>20051231</v>
      </c>
      <c r="BB51" s="48">
        <v>20050930</v>
      </c>
      <c r="BC51" s="48">
        <v>20050630</v>
      </c>
      <c r="BD51" s="48">
        <v>20050331</v>
      </c>
      <c r="BE51" s="48">
        <v>20041231</v>
      </c>
      <c r="BF51" s="48">
        <v>20040930</v>
      </c>
      <c r="BG51" s="48">
        <v>20040630</v>
      </c>
      <c r="BH51" s="48">
        <v>20040331</v>
      </c>
      <c r="BI51" s="48">
        <v>20031231</v>
      </c>
      <c r="BJ51" s="48">
        <v>20030930</v>
      </c>
      <c r="BK51" s="48">
        <v>20030630</v>
      </c>
      <c r="BL51" s="48">
        <v>20030331</v>
      </c>
      <c r="BM51" s="48">
        <v>20021231</v>
      </c>
      <c r="BN51" s="48">
        <v>20020930</v>
      </c>
      <c r="BO51" s="48">
        <v>20020630</v>
      </c>
      <c r="BP51" s="48">
        <v>20020331</v>
      </c>
      <c r="BQ51" s="48">
        <v>20011231</v>
      </c>
      <c r="BR51" s="48">
        <v>20010630</v>
      </c>
      <c r="BS51" s="48">
        <v>20001231</v>
      </c>
      <c r="BT51" s="48">
        <v>20000630</v>
      </c>
      <c r="BU51" s="48">
        <v>19991231</v>
      </c>
      <c r="BV51" s="48">
        <v>19990630</v>
      </c>
      <c r="BW51" s="48">
        <v>19981231</v>
      </c>
      <c r="BX51" s="48">
        <v>19980630</v>
      </c>
      <c r="BY51" s="48">
        <v>19971231</v>
      </c>
      <c r="BZ51" s="48">
        <v>19970630</v>
      </c>
      <c r="CA51" s="48">
        <v>19961231</v>
      </c>
      <c r="CB51" s="48">
        <v>19960630</v>
      </c>
      <c r="CC51" s="48">
        <v>19951231</v>
      </c>
      <c r="CD51" s="48">
        <v>19950630</v>
      </c>
      <c r="CE51" s="48">
        <v>19941231</v>
      </c>
      <c r="CF51" s="48">
        <v>19940630</v>
      </c>
      <c r="CG51" s="48">
        <v>19930630</v>
      </c>
      <c r="CH51" s="48">
        <v>19921231</v>
      </c>
      <c r="CI51" s="48">
        <v>19911231</v>
      </c>
      <c r="CJ51" s="48">
        <v>19901231</v>
      </c>
      <c r="CK51" s="48">
        <v>19700101</v>
      </c>
    </row>
    <row r="52" spans="1:89" s="52" customFormat="1">
      <c r="A52" s="50" t="s">
        <v>90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91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92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93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94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98</v>
      </c>
    </row>
    <row r="59" spans="1:89">
      <c r="A59" s="28" t="s">
        <v>97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96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95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99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100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101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102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103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104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opLeftCell="A10" workbookViewId="0">
      <selection activeCell="A27" sqref="A27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</row>
    <row r="2" spans="1:74" s="54" customFormat="1">
      <c r="A2" s="55" t="s">
        <v>293</v>
      </c>
    </row>
    <row r="3" spans="1:74">
      <c r="A3" s="23" t="s">
        <v>321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305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296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306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307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308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309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310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297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298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L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362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294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314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315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299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295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300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301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361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302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1207647065.74</v>
      </c>
      <c r="BU22" s="33">
        <f t="shared" si="10"/>
        <v>0</v>
      </c>
    </row>
    <row r="23" spans="1:74">
      <c r="A23" s="23" t="s">
        <v>303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1244890761.9400001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304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2" customFormat="1" ht="12.75" customHeight="1">
      <c r="A30" s="75" t="s">
        <v>316</v>
      </c>
      <c r="B30" s="1">
        <v>43373</v>
      </c>
      <c r="C30" s="1">
        <v>43281</v>
      </c>
      <c r="D30" s="1">
        <v>43190</v>
      </c>
      <c r="E30" s="1">
        <v>43100</v>
      </c>
      <c r="F30" s="1">
        <v>43008</v>
      </c>
      <c r="G30" s="1">
        <v>42916</v>
      </c>
      <c r="H30" s="1">
        <v>42825</v>
      </c>
      <c r="I30" s="1">
        <v>42735</v>
      </c>
      <c r="J30" s="1">
        <v>42643</v>
      </c>
      <c r="K30" s="1">
        <v>42551</v>
      </c>
      <c r="L30" s="1">
        <v>42460</v>
      </c>
      <c r="M30" s="1">
        <v>42369</v>
      </c>
      <c r="N30" s="1">
        <v>42277</v>
      </c>
      <c r="O30" s="1">
        <v>42185</v>
      </c>
      <c r="P30" s="1">
        <v>42094</v>
      </c>
      <c r="Q30" s="1">
        <v>42004</v>
      </c>
      <c r="R30" s="1">
        <v>41912</v>
      </c>
      <c r="S30" s="1">
        <v>41820</v>
      </c>
      <c r="T30" s="1">
        <v>41729</v>
      </c>
      <c r="U30" s="1">
        <v>41639</v>
      </c>
      <c r="V30" s="1">
        <v>41547</v>
      </c>
      <c r="W30" s="1">
        <v>41455</v>
      </c>
      <c r="X30" s="1">
        <v>41364</v>
      </c>
      <c r="Y30" s="1">
        <v>41274</v>
      </c>
      <c r="Z30" s="1">
        <v>41182</v>
      </c>
      <c r="AA30" s="1">
        <v>41090</v>
      </c>
      <c r="AB30" s="1">
        <v>40999</v>
      </c>
      <c r="AC30" s="1">
        <v>40908</v>
      </c>
      <c r="AD30" s="1">
        <v>40816</v>
      </c>
      <c r="AE30" s="1">
        <v>40724</v>
      </c>
      <c r="AF30" s="1">
        <v>40633</v>
      </c>
      <c r="AG30" s="1">
        <v>40543</v>
      </c>
      <c r="AH30" s="1">
        <v>40451</v>
      </c>
      <c r="AI30" s="1">
        <v>40359</v>
      </c>
      <c r="AJ30" s="1">
        <v>40268</v>
      </c>
      <c r="AK30" s="1">
        <v>40178</v>
      </c>
      <c r="AL30" s="1">
        <v>40086</v>
      </c>
      <c r="AM30" s="1">
        <v>39994</v>
      </c>
      <c r="AN30" s="1">
        <v>39903</v>
      </c>
      <c r="AO30" s="1">
        <v>39813</v>
      </c>
      <c r="AP30" s="1">
        <v>39721</v>
      </c>
      <c r="AQ30" s="1">
        <v>39629</v>
      </c>
      <c r="AR30" s="1">
        <v>39538</v>
      </c>
      <c r="AS30" s="1">
        <v>39447</v>
      </c>
      <c r="AT30" s="1">
        <v>39355</v>
      </c>
      <c r="AU30" s="1">
        <v>39263</v>
      </c>
      <c r="AV30" s="1">
        <v>39172</v>
      </c>
      <c r="AW30" s="1">
        <v>39082</v>
      </c>
      <c r="AX30" s="1">
        <v>38990</v>
      </c>
      <c r="AY30" s="1">
        <v>38898</v>
      </c>
      <c r="AZ30" s="1">
        <v>38807</v>
      </c>
      <c r="BA30" s="1">
        <v>38717</v>
      </c>
      <c r="BB30" s="1">
        <v>38625</v>
      </c>
      <c r="BC30" s="1">
        <v>38533</v>
      </c>
      <c r="BD30" s="1">
        <v>38442</v>
      </c>
      <c r="BE30" s="1">
        <v>38352</v>
      </c>
      <c r="BF30" s="1">
        <v>38260</v>
      </c>
      <c r="BG30" s="1">
        <v>38168</v>
      </c>
      <c r="BH30" s="1">
        <v>38077</v>
      </c>
      <c r="BI30" s="1">
        <v>37986</v>
      </c>
      <c r="BJ30" s="1">
        <v>37894</v>
      </c>
      <c r="BK30" s="1">
        <v>37802</v>
      </c>
      <c r="BL30" s="1">
        <v>37711</v>
      </c>
      <c r="BM30" s="1">
        <v>37621</v>
      </c>
      <c r="BN30" s="1">
        <v>37437</v>
      </c>
      <c r="BO30" s="1">
        <v>37256</v>
      </c>
      <c r="BP30" s="1">
        <v>37072</v>
      </c>
      <c r="BQ30" s="1">
        <v>36891</v>
      </c>
      <c r="BR30" s="1">
        <v>36707</v>
      </c>
      <c r="BS30" s="1">
        <v>36525</v>
      </c>
      <c r="BT30" s="1">
        <v>36341</v>
      </c>
      <c r="BU30" s="1">
        <v>36160</v>
      </c>
      <c r="BV30" s="1">
        <v>25569</v>
      </c>
    </row>
    <row r="31" spans="1:74" s="66" customFormat="1" hidden="1">
      <c r="A31" s="62" t="s">
        <v>311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4" customFormat="1">
      <c r="A32" s="73" t="s">
        <v>312</v>
      </c>
      <c r="B32" s="48">
        <v>12482506.73</v>
      </c>
      <c r="C32" s="48">
        <v>12482506.73</v>
      </c>
      <c r="D32" s="48">
        <v>12482506.73</v>
      </c>
      <c r="E32" s="48">
        <v>12482506.73</v>
      </c>
      <c r="F32" s="48">
        <v>12482506.73</v>
      </c>
      <c r="G32" s="48">
        <v>12482506.73</v>
      </c>
      <c r="H32" s="48">
        <v>12482506.73</v>
      </c>
      <c r="I32" s="48">
        <v>12482506.73</v>
      </c>
      <c r="J32" s="48">
        <v>32734042.199999999</v>
      </c>
      <c r="K32" s="48">
        <v>32734042.199999999</v>
      </c>
      <c r="L32" s="48">
        <v>32734042.199999999</v>
      </c>
      <c r="M32" s="48">
        <v>32734042.199999999</v>
      </c>
      <c r="N32" s="48">
        <v>12482506.73</v>
      </c>
      <c r="O32" s="48">
        <v>12482506.73</v>
      </c>
      <c r="P32" s="48">
        <v>12482506.73</v>
      </c>
      <c r="Q32" s="48">
        <v>12482506.73</v>
      </c>
      <c r="R32" s="48">
        <v>12482506.73</v>
      </c>
      <c r="S32" s="48">
        <v>12482506.73</v>
      </c>
      <c r="T32" s="48">
        <v>12482506.73</v>
      </c>
      <c r="U32" s="48">
        <v>12482506.73</v>
      </c>
      <c r="V32" s="48">
        <v>12482506.73</v>
      </c>
      <c r="W32" s="48">
        <v>12482506.73</v>
      </c>
      <c r="X32" s="48">
        <v>12482506.73</v>
      </c>
      <c r="Y32" s="48">
        <v>12482506.73</v>
      </c>
      <c r="Z32" s="48">
        <v>12482506.74</v>
      </c>
      <c r="AA32" s="48">
        <v>12482506.73</v>
      </c>
      <c r="AB32" s="48">
        <v>12482506.74</v>
      </c>
      <c r="AC32" s="48">
        <v>12482506.74</v>
      </c>
      <c r="AD32" s="48">
        <v>12482506.720000001</v>
      </c>
      <c r="AE32" s="48">
        <v>12482506.73</v>
      </c>
      <c r="AF32" s="48">
        <v>12482506.73</v>
      </c>
      <c r="AG32" s="48">
        <v>16109673.57</v>
      </c>
      <c r="AH32" s="48">
        <v>77068187.049999997</v>
      </c>
      <c r="AI32" s="48">
        <v>77068187.049999997</v>
      </c>
      <c r="AJ32" s="48">
        <v>77068187.049999997</v>
      </c>
      <c r="AK32" s="48">
        <v>77068187.049999997</v>
      </c>
      <c r="AL32" s="48">
        <v>62141595.939999998</v>
      </c>
      <c r="AM32" s="48">
        <v>3627166.84</v>
      </c>
      <c r="AN32" s="48">
        <v>3627166.84</v>
      </c>
      <c r="AO32" s="48">
        <v>3627166.84</v>
      </c>
      <c r="AP32" s="48">
        <v>3627166.84</v>
      </c>
      <c r="AQ32" s="48">
        <v>3627166.84</v>
      </c>
      <c r="AR32" s="48">
        <v>3627166.84</v>
      </c>
      <c r="AS32" s="48">
        <v>3627166.84</v>
      </c>
      <c r="AT32" s="48">
        <v>3415582.14</v>
      </c>
      <c r="AU32" s="48">
        <v>3415582.14</v>
      </c>
      <c r="AV32" s="48">
        <v>3415582.14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</row>
    <row r="33" spans="1:74" s="74" customFormat="1">
      <c r="A33" s="73" t="s">
        <v>313</v>
      </c>
      <c r="B33" s="48">
        <v>0</v>
      </c>
      <c r="C33" s="48">
        <v>240846134.41</v>
      </c>
      <c r="D33" s="48">
        <v>258747900.66</v>
      </c>
      <c r="E33" s="48">
        <v>145028659.81</v>
      </c>
      <c r="F33" s="48">
        <v>214556404.59999999</v>
      </c>
      <c r="G33" s="48">
        <v>224867969.15000001</v>
      </c>
      <c r="H33" s="48">
        <v>227990593.31999999</v>
      </c>
      <c r="I33" s="48">
        <v>216262235.72</v>
      </c>
      <c r="J33" s="48">
        <v>179744050.41999999</v>
      </c>
      <c r="K33" s="48">
        <v>163359987.24000001</v>
      </c>
      <c r="L33" s="48">
        <v>170696052.94</v>
      </c>
      <c r="M33" s="48">
        <v>199435345.44999999</v>
      </c>
      <c r="N33" s="48">
        <v>184867883.74000001</v>
      </c>
      <c r="O33" s="48">
        <v>220158829.84999999</v>
      </c>
      <c r="P33" s="48">
        <v>214541829.56</v>
      </c>
      <c r="Q33" s="48">
        <v>167717019.53</v>
      </c>
      <c r="R33" s="48">
        <v>136762711.59</v>
      </c>
      <c r="S33" s="48">
        <v>103461428.31999999</v>
      </c>
      <c r="T33" s="48">
        <v>103285440.2</v>
      </c>
      <c r="U33" s="48">
        <v>106949232.08</v>
      </c>
      <c r="V33" s="48">
        <v>149836031.44</v>
      </c>
      <c r="W33" s="48">
        <v>79054447.530000001</v>
      </c>
      <c r="X33" s="48">
        <v>65016367.689999998</v>
      </c>
      <c r="Y33" s="48">
        <v>61709668.460000001</v>
      </c>
      <c r="Z33" s="48">
        <v>63119688.979999997</v>
      </c>
      <c r="AA33" s="48">
        <v>66475571.619999997</v>
      </c>
      <c r="AB33" s="48">
        <v>72296074.890000001</v>
      </c>
      <c r="AC33" s="48">
        <v>63129086.82</v>
      </c>
      <c r="AD33" s="48">
        <v>62769322.100000001</v>
      </c>
      <c r="AE33" s="48">
        <v>55800660.539999999</v>
      </c>
      <c r="AF33" s="48">
        <v>55995971.5</v>
      </c>
      <c r="AG33" s="48">
        <v>56200040.049999997</v>
      </c>
      <c r="AH33" s="48">
        <v>57714935.25</v>
      </c>
      <c r="AI33" s="48">
        <v>55863884.369999997</v>
      </c>
      <c r="AJ33" s="48">
        <v>65953365.060000002</v>
      </c>
      <c r="AK33" s="48">
        <v>67378568.049999997</v>
      </c>
      <c r="AL33" s="48">
        <v>56909205.579999998</v>
      </c>
      <c r="AM33" s="48">
        <v>59952446.479999997</v>
      </c>
      <c r="AN33" s="48">
        <v>45998651.140000001</v>
      </c>
      <c r="AO33" s="48">
        <v>34454057.039999999</v>
      </c>
      <c r="AP33" s="48">
        <v>43722185</v>
      </c>
      <c r="AQ33" s="48">
        <v>45498411.799999997</v>
      </c>
      <c r="AR33" s="48">
        <v>67684724.040000007</v>
      </c>
      <c r="AS33" s="48">
        <v>69064699.900000006</v>
      </c>
      <c r="AT33" s="48">
        <v>72206746.420000002</v>
      </c>
      <c r="AU33" s="48">
        <v>53135688.640000001</v>
      </c>
      <c r="AV33" s="48">
        <v>16071139.970000001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</row>
    <row r="34" spans="1:74" s="53" customFormat="1" ht="14.25" thickBot="1">
      <c r="A34" s="63" t="s">
        <v>316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0" customFormat="1" ht="14.25" thickBot="1">
      <c r="A35" s="69" t="s">
        <v>318</v>
      </c>
      <c r="B35" s="41">
        <f>SUM(B22:B31)</f>
        <v>3798057678.21</v>
      </c>
      <c r="C35" s="41">
        <f>SUM(C22:C31)</f>
        <v>4497761247.8100004</v>
      </c>
      <c r="D35" s="41">
        <f>SUM(D22:D31)</f>
        <v>5097245794.1599998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1207647065.74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319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39629</v>
      </c>
      <c r="AR38" s="1">
        <v>39538</v>
      </c>
      <c r="AS38" s="1">
        <v>39447</v>
      </c>
      <c r="AT38" s="1">
        <v>39355</v>
      </c>
      <c r="AU38" s="1">
        <v>39263</v>
      </c>
      <c r="AV38" s="1">
        <v>39172</v>
      </c>
      <c r="AW38" s="1">
        <v>39082</v>
      </c>
      <c r="AX38" s="1">
        <v>38990</v>
      </c>
      <c r="AY38" s="1">
        <v>38898</v>
      </c>
      <c r="AZ38" s="1">
        <v>38807</v>
      </c>
      <c r="BA38" s="1">
        <v>38717</v>
      </c>
      <c r="BB38" s="1">
        <v>38625</v>
      </c>
      <c r="BC38" s="1">
        <v>38533</v>
      </c>
      <c r="BD38" s="1">
        <v>38442</v>
      </c>
      <c r="BE38" s="1">
        <v>38352</v>
      </c>
      <c r="BF38" s="1">
        <v>38260</v>
      </c>
      <c r="BG38" s="1">
        <v>38168</v>
      </c>
      <c r="BH38" s="1">
        <v>38077</v>
      </c>
      <c r="BI38" s="1">
        <v>37986</v>
      </c>
      <c r="BJ38" s="1">
        <v>37894</v>
      </c>
      <c r="BK38" s="1">
        <v>37802</v>
      </c>
      <c r="BL38" s="1">
        <v>37711</v>
      </c>
      <c r="BM38" s="1">
        <v>37621</v>
      </c>
      <c r="BN38" s="1">
        <v>37437</v>
      </c>
      <c r="BO38" s="1">
        <v>37256</v>
      </c>
      <c r="BP38" s="1">
        <v>37072</v>
      </c>
      <c r="BQ38" s="1">
        <v>36891</v>
      </c>
      <c r="BR38" s="1">
        <v>36707</v>
      </c>
      <c r="BS38" s="1">
        <v>36525</v>
      </c>
      <c r="BT38" s="1">
        <v>36341</v>
      </c>
      <c r="BU38" s="1">
        <v>36160</v>
      </c>
      <c r="BV38" s="1">
        <v>25569</v>
      </c>
    </row>
    <row r="39" spans="1:74" s="61" customFormat="1">
      <c r="A39" s="61" t="s">
        <v>320</v>
      </c>
    </row>
    <row r="40" spans="1:74" s="33" customFormat="1">
      <c r="A40" s="33" t="s">
        <v>326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1" customFormat="1" ht="21.75" customHeight="1">
      <c r="A41" s="71" t="s">
        <v>331</v>
      </c>
      <c r="B41" s="71">
        <v>1419647033.29</v>
      </c>
      <c r="C41" s="71">
        <v>682396282.87</v>
      </c>
      <c r="D41" s="71">
        <v>73246783.790000007</v>
      </c>
      <c r="E41" s="71">
        <v>490914867.83999997</v>
      </c>
      <c r="I41" s="71">
        <v>439777902.44</v>
      </c>
      <c r="M41" s="71">
        <v>265912220.08000001</v>
      </c>
      <c r="AH41" s="71">
        <v>339937208.44</v>
      </c>
      <c r="AI41" s="71">
        <v>120279709.18000001</v>
      </c>
      <c r="AJ41" s="71">
        <v>10759542.5</v>
      </c>
      <c r="AK41" s="71">
        <v>424520415.68000001</v>
      </c>
      <c r="AL41" s="71">
        <v>331750681.61000001</v>
      </c>
      <c r="AM41" s="71">
        <v>12406904.189999999</v>
      </c>
      <c r="AN41" s="71">
        <v>6198654.2599999998</v>
      </c>
      <c r="AO41" s="71">
        <v>340564618.88999999</v>
      </c>
      <c r="AP41" s="71">
        <v>314576109.47000003</v>
      </c>
      <c r="AQ41" s="71">
        <v>20361003.300000001</v>
      </c>
      <c r="AR41" s="71">
        <v>5627802.7300000004</v>
      </c>
      <c r="AS41" s="71">
        <v>323422478.02999997</v>
      </c>
      <c r="AT41" s="71">
        <v>308225237.47000003</v>
      </c>
      <c r="AU41" s="71">
        <v>33795458.359999999</v>
      </c>
      <c r="AV41" s="71">
        <v>3513422.21</v>
      </c>
      <c r="AW41" s="71">
        <v>328317514.82999998</v>
      </c>
      <c r="AX41" s="71">
        <v>101531418.90000001</v>
      </c>
      <c r="AY41" s="71">
        <v>35797954.119999997</v>
      </c>
      <c r="AZ41" s="71">
        <v>7864170.3499999996</v>
      </c>
      <c r="BA41" s="71">
        <v>452382938</v>
      </c>
      <c r="BB41" s="71">
        <v>432027242.73000002</v>
      </c>
      <c r="BC41" s="71">
        <v>231226871.53999999</v>
      </c>
      <c r="BD41" s="71">
        <v>9829482.8900000006</v>
      </c>
      <c r="BE41" s="71">
        <v>372465870.36000001</v>
      </c>
      <c r="BF41" s="71">
        <v>377720268.13</v>
      </c>
      <c r="BG41" s="71">
        <v>66320134.159999996</v>
      </c>
      <c r="BH41" s="71">
        <v>12023185.300000001</v>
      </c>
      <c r="BI41" s="71">
        <v>382008949.44999999</v>
      </c>
      <c r="BJ41" s="71">
        <v>382044218.43000001</v>
      </c>
      <c r="BK41" s="71">
        <v>266573230.11000001</v>
      </c>
      <c r="BL41" s="71">
        <v>64720384.990000002</v>
      </c>
      <c r="BM41" s="71">
        <v>344175606.19</v>
      </c>
      <c r="BN41" s="71">
        <v>45280287.740000002</v>
      </c>
      <c r="BO41" s="71">
        <v>322966108.74000001</v>
      </c>
      <c r="BP41" s="71">
        <v>33441501.010000002</v>
      </c>
      <c r="BQ41" s="71">
        <v>241064266.09</v>
      </c>
      <c r="BR41" s="71">
        <v>101564427.92</v>
      </c>
      <c r="BS41" s="71">
        <v>183690399.66999999</v>
      </c>
      <c r="BT41" s="71">
        <v>295602823.06</v>
      </c>
      <c r="BU41" s="71">
        <v>36498097.030000001</v>
      </c>
      <c r="BV41" s="71">
        <v>0</v>
      </c>
    </row>
    <row r="42" spans="1:74" s="33" customFormat="1">
      <c r="A42" s="33" t="s">
        <v>323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4220946.96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0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0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-418268415.68000001</v>
      </c>
      <c r="AL42" s="33">
        <f t="shared" si="13"/>
        <v>-325498681.61000001</v>
      </c>
      <c r="AM42" s="33">
        <f t="shared" si="13"/>
        <v>-12406904.189999999</v>
      </c>
      <c r="AN42" s="33">
        <f t="shared" si="13"/>
        <v>-6198654.2599999998</v>
      </c>
      <c r="AO42" s="33">
        <f t="shared" si="13"/>
        <v>-340564618.88999999</v>
      </c>
      <c r="AP42" s="33">
        <f t="shared" si="13"/>
        <v>-314576109.47000003</v>
      </c>
      <c r="AQ42" s="33">
        <f t="shared" si="13"/>
        <v>-20361003.300000001</v>
      </c>
      <c r="AR42" s="33">
        <f t="shared" si="13"/>
        <v>-5627802.7300000004</v>
      </c>
      <c r="AS42" s="33">
        <f t="shared" si="13"/>
        <v>-323422478.02999997</v>
      </c>
      <c r="AT42" s="33">
        <f t="shared" si="13"/>
        <v>-308225237.47000003</v>
      </c>
      <c r="AU42" s="33">
        <f t="shared" si="13"/>
        <v>-33795458.359999999</v>
      </c>
      <c r="AV42" s="33">
        <f t="shared" si="13"/>
        <v>-3513422.21</v>
      </c>
      <c r="AW42" s="33">
        <f t="shared" si="13"/>
        <v>-318567514.82999998</v>
      </c>
      <c r="AX42" s="33">
        <f t="shared" si="13"/>
        <v>-91781418.900000006</v>
      </c>
      <c r="AY42" s="33">
        <f t="shared" si="13"/>
        <v>-26047954.119999997</v>
      </c>
      <c r="AZ42" s="33">
        <f t="shared" si="13"/>
        <v>-7864170.3499999996</v>
      </c>
      <c r="BA42" s="33">
        <f t="shared" si="13"/>
        <v>-448298938</v>
      </c>
      <c r="BB42" s="33">
        <f t="shared" si="13"/>
        <v>-427943242.73000002</v>
      </c>
      <c r="BC42" s="33">
        <f t="shared" si="13"/>
        <v>-227142871.53999999</v>
      </c>
      <c r="BD42" s="33">
        <f t="shared" si="13"/>
        <v>-9829482.8900000006</v>
      </c>
      <c r="BE42" s="33">
        <f t="shared" si="13"/>
        <v>-372465870.36000001</v>
      </c>
      <c r="BF42" s="33">
        <f t="shared" si="13"/>
        <v>-377720268.13</v>
      </c>
      <c r="BG42" s="33">
        <f t="shared" si="13"/>
        <v>-66320134.159999996</v>
      </c>
      <c r="BH42" s="33">
        <f t="shared" si="13"/>
        <v>-12023185.300000001</v>
      </c>
      <c r="BI42" s="33">
        <f t="shared" si="13"/>
        <v>-382008949.44999999</v>
      </c>
      <c r="BJ42" s="33">
        <f t="shared" si="13"/>
        <v>-382044218.43000001</v>
      </c>
      <c r="BK42" s="33">
        <f t="shared" si="13"/>
        <v>-266573230.11000001</v>
      </c>
      <c r="BL42" s="33">
        <f t="shared" si="13"/>
        <v>-64720384.990000002</v>
      </c>
      <c r="BM42" s="33">
        <f t="shared" si="13"/>
        <v>-344175606.19</v>
      </c>
      <c r="BN42" s="33">
        <f t="shared" si="13"/>
        <v>-45280287.740000002</v>
      </c>
      <c r="BO42" s="33">
        <f t="shared" si="13"/>
        <v>-322966108.74000001</v>
      </c>
      <c r="BP42" s="33">
        <f t="shared" si="13"/>
        <v>-33441501.010000002</v>
      </c>
      <c r="BQ42" s="33">
        <f t="shared" si="13"/>
        <v>-239278205.59999999</v>
      </c>
      <c r="BR42" s="33">
        <f>BR40-BR41</f>
        <v>-101564427.92</v>
      </c>
      <c r="BS42" s="33">
        <f>BS40-BS41</f>
        <v>1208330281.3299999</v>
      </c>
      <c r="BT42" s="33">
        <f>BT40-BT41</f>
        <v>-295602823.06</v>
      </c>
      <c r="BU42" s="33">
        <f>BU40-BU41</f>
        <v>-36498097.030000001</v>
      </c>
    </row>
    <row r="43" spans="1:74" s="68" customFormat="1">
      <c r="A43" s="68" t="s">
        <v>322</v>
      </c>
    </row>
    <row r="44" spans="1:74" s="33" customFormat="1">
      <c r="A44" s="33" t="s">
        <v>328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324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329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330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325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3969220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-5165565.0099999905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-1538621232.71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1396032343.6900001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128145000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23" sqref="A23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</row>
    <row r="2" spans="1:74" s="61" customFormat="1">
      <c r="A2" s="61" t="s">
        <v>332</v>
      </c>
    </row>
    <row r="3" spans="1:74" s="33" customFormat="1">
      <c r="A3" s="33" t="s">
        <v>333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334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338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0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0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0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0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V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357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335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0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0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0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0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0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336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356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337</v>
      </c>
      <c r="E10" s="33">
        <f>资产资本表!E70</f>
        <v>12572282693.879995</v>
      </c>
      <c r="F10" s="33">
        <f>资产资本表!F70</f>
        <v>12268318651.700005</v>
      </c>
      <c r="G10" s="33">
        <f>资产资本表!G70</f>
        <v>12210734115.129997</v>
      </c>
      <c r="H10" s="33">
        <f>资产资本表!H70</f>
        <v>12107525718.870003</v>
      </c>
      <c r="I10" s="33">
        <f>资产资本表!I70</f>
        <v>11702324537.249996</v>
      </c>
      <c r="J10" s="33">
        <f>资产资本表!J70</f>
        <v>11432454826.950005</v>
      </c>
      <c r="K10" s="33">
        <f>资产资本表!K70</f>
        <v>11403933177.700003</v>
      </c>
      <c r="L10" s="33">
        <f>资产资本表!L70</f>
        <v>10971166428.990005</v>
      </c>
      <c r="M10" s="33">
        <f>资产资本表!M70</f>
        <v>10657029333.210007</v>
      </c>
      <c r="N10" s="33">
        <f>资产资本表!N70</f>
        <v>10356406631.249998</v>
      </c>
      <c r="O10" s="33">
        <f>资产资本表!O70</f>
        <v>9824348131.7500038</v>
      </c>
      <c r="P10" s="33">
        <f>资产资本表!P70</f>
        <v>10664293041.699997</v>
      </c>
      <c r="Q10" s="33">
        <f>资产资本表!Q70</f>
        <v>10307856852.129999</v>
      </c>
      <c r="R10" s="33">
        <f>资产资本表!R70</f>
        <v>10327992777.319998</v>
      </c>
      <c r="S10" s="33">
        <f>资产资本表!S70</f>
        <v>10747592309.919998</v>
      </c>
      <c r="T10" s="33">
        <f>资产资本表!T70</f>
        <v>10278029650.869999</v>
      </c>
      <c r="U10" s="33">
        <f>资产资本表!U70</f>
        <v>9960242134.8200035</v>
      </c>
      <c r="V10" s="33">
        <f>资产资本表!V70</f>
        <v>9848266388.8300018</v>
      </c>
      <c r="W10" s="33">
        <f>资产资本表!W70</f>
        <v>9844622821.5700035</v>
      </c>
      <c r="X10" s="33">
        <f>资产资本表!X70</f>
        <v>9539831732.6800003</v>
      </c>
      <c r="Y10" s="33">
        <f>资产资本表!Y70</f>
        <v>10756656893.26</v>
      </c>
      <c r="Z10" s="33">
        <f>资产资本表!Z70</f>
        <v>9348395300.7200012</v>
      </c>
      <c r="AA10" s="33">
        <f>资产资本表!AA70</f>
        <v>8968707583.5900021</v>
      </c>
      <c r="AB10" s="33">
        <f>资产资本表!AB70</f>
        <v>8585851878.7799997</v>
      </c>
      <c r="AC10" s="33">
        <f>资产资本表!AC70</f>
        <v>9282955346.7500019</v>
      </c>
      <c r="AD10" s="33">
        <f>资产资本表!AD70</f>
        <v>8123764480.4099998</v>
      </c>
      <c r="AE10" s="33">
        <f>资产资本表!AE70</f>
        <v>8097656021.2600002</v>
      </c>
      <c r="AF10" s="33">
        <f>资产资本表!AF70</f>
        <v>8007647594.8300009</v>
      </c>
      <c r="AG10" s="33">
        <f>资产资本表!AG70</f>
        <v>7713263285.4900007</v>
      </c>
      <c r="AH10" s="33">
        <f>资产资本表!AH70</f>
        <v>7711268356.9799976</v>
      </c>
      <c r="AI10" s="33">
        <f>资产资本表!AI70</f>
        <v>7738831686.7399998</v>
      </c>
      <c r="AJ10" s="33">
        <f>资产资本表!AJ70</f>
        <v>7657914499.0100002</v>
      </c>
      <c r="AK10" s="33">
        <f>资产资本表!AK70</f>
        <v>7432644208.6399994</v>
      </c>
      <c r="AL10" s="33">
        <f>资产资本表!AL70</f>
        <v>7558545537.25</v>
      </c>
      <c r="AM10" s="33">
        <f>资产资本表!AM70</f>
        <v>7101239084.250001</v>
      </c>
      <c r="AN10" s="33">
        <f>资产资本表!AN70</f>
        <v>6837801475.3299999</v>
      </c>
      <c r="AO10" s="33">
        <f>资产资本表!AO70</f>
        <v>6625392037.3500004</v>
      </c>
      <c r="AP10" s="33">
        <f>资产资本表!AP70</f>
        <v>6439094949.3299999</v>
      </c>
      <c r="AQ10" s="33">
        <f>资产资本表!AQ70</f>
        <v>6571853459.6500006</v>
      </c>
      <c r="AR10" s="33">
        <f>资产资本表!AR70</f>
        <v>6281217645.4499998</v>
      </c>
      <c r="AS10" s="33">
        <f>资产资本表!AS70</f>
        <v>6084691356.9000006</v>
      </c>
      <c r="AT10" s="33">
        <f>资产资本表!AT70</f>
        <v>5955681804.1999989</v>
      </c>
      <c r="AU10" s="33">
        <f>资产资本表!AU70</f>
        <v>5982243018.6699991</v>
      </c>
      <c r="AV10" s="33">
        <f>资产资本表!AV70</f>
        <v>5705242088.3999996</v>
      </c>
      <c r="AW10" s="33">
        <f>资产资本表!AW70</f>
        <v>5602982702.1800003</v>
      </c>
      <c r="AX10" s="33">
        <f>资产资本表!AX70</f>
        <v>5639267699.0100002</v>
      </c>
      <c r="AY10" s="33">
        <f>资产资本表!AY70</f>
        <v>5620935101.25</v>
      </c>
      <c r="AZ10" s="33">
        <f>资产资本表!AZ70</f>
        <v>5755683939.9499998</v>
      </c>
      <c r="BA10" s="33">
        <f>资产资本表!BA70</f>
        <v>5526404139.2400007</v>
      </c>
      <c r="BB10" s="33">
        <f>资产资本表!BB70</f>
        <v>5530813571.1999998</v>
      </c>
      <c r="BC10" s="33">
        <f>资产资本表!BC70</f>
        <v>5695661294.3599997</v>
      </c>
      <c r="BD10" s="33">
        <f>资产资本表!BD70</f>
        <v>5856084985.1000004</v>
      </c>
      <c r="BE10" s="33">
        <f>资产资本表!BE70</f>
        <v>5680927664.7599993</v>
      </c>
      <c r="BF10" s="33">
        <f>资产资本表!BF70</f>
        <v>5523062380.6800003</v>
      </c>
      <c r="BG10" s="33">
        <f>资产资本表!BG70</f>
        <v>5775470063.5900002</v>
      </c>
      <c r="BH10" s="33">
        <f>资产资本表!BH70</f>
        <v>5681776003.5799999</v>
      </c>
      <c r="BI10" s="33">
        <f>资产资本表!BI70</f>
        <v>5513881255.3599997</v>
      </c>
      <c r="BJ10" s="33">
        <f>资产资本表!BJ70</f>
        <v>5637045394.0900002</v>
      </c>
      <c r="BK10" s="33">
        <f>资产资本表!BK70</f>
        <v>6026556874.8100004</v>
      </c>
      <c r="BL10" s="33">
        <f>资产资本表!BL70</f>
        <v>5962077774.829999</v>
      </c>
      <c r="BM10" s="33">
        <f>资产资本表!BM70</f>
        <v>5630398003.3199997</v>
      </c>
      <c r="BN10" s="33">
        <f>资产资本表!BN70</f>
        <v>5448877636.6700001</v>
      </c>
      <c r="BO10" s="33">
        <f>资产资本表!BO70</f>
        <v>5561268944.329999</v>
      </c>
      <c r="BP10" s="33">
        <f>资产资本表!BP70</f>
        <v>5289520320.5300007</v>
      </c>
      <c r="BQ10" s="33">
        <f>资产资本表!BQ70</f>
        <v>5039366376.8099995</v>
      </c>
      <c r="BR10" s="33">
        <f>资产资本表!BR70</f>
        <v>5117711117.4300003</v>
      </c>
      <c r="BS10" s="33">
        <f>资产资本表!BS70</f>
        <v>4678725879.5100002</v>
      </c>
      <c r="BT10" s="33">
        <f>资产资本表!BT70</f>
        <v>5067372405.0600004</v>
      </c>
      <c r="BU10" s="33">
        <f>资产资本表!BU70</f>
        <v>4740498314.3000002</v>
      </c>
    </row>
    <row r="11" spans="1:74" s="33" customFormat="1">
      <c r="A11" s="33" t="s">
        <v>358</v>
      </c>
      <c r="E11" s="33">
        <f>E4/E10*100</f>
        <v>0.28234006523953858</v>
      </c>
      <c r="F11" s="33">
        <f t="shared" ref="F11:BQ11" si="5">F4/F10*100</f>
        <v>0.29431629846846702</v>
      </c>
      <c r="G11" s="33">
        <f t="shared" si="5"/>
        <v>0.25479311658624854</v>
      </c>
      <c r="H11" s="33">
        <f t="shared" si="5"/>
        <v>0.25703771590174673</v>
      </c>
      <c r="I11" s="33">
        <f t="shared" si="5"/>
        <v>0.26826366924000267</v>
      </c>
      <c r="J11" s="33">
        <f t="shared" si="5"/>
        <v>0.43444675602755572</v>
      </c>
      <c r="K11" s="33">
        <f t="shared" si="5"/>
        <v>0.35542618461900527</v>
      </c>
      <c r="L11" s="33">
        <f t="shared" si="5"/>
        <v>0.41066689236385701</v>
      </c>
      <c r="M11" s="33">
        <f t="shared" si="5"/>
        <v>0.48165495331839198</v>
      </c>
      <c r="N11" s="33">
        <f t="shared" si="5"/>
        <v>0.50948872402117529</v>
      </c>
      <c r="O11" s="33">
        <f t="shared" si="5"/>
        <v>1.1703311797188845</v>
      </c>
      <c r="P11" s="33">
        <f t="shared" si="5"/>
        <v>15.314077933567932</v>
      </c>
      <c r="Q11" s="33">
        <f t="shared" si="5"/>
        <v>15.547442159218964</v>
      </c>
      <c r="R11" s="33">
        <f t="shared" si="5"/>
        <v>16.937273476423936</v>
      </c>
      <c r="S11" s="33">
        <f t="shared" si="5"/>
        <v>16.307471295522618</v>
      </c>
      <c r="T11" s="33">
        <f t="shared" si="5"/>
        <v>17.181611961885324</v>
      </c>
      <c r="U11" s="33">
        <f t="shared" si="5"/>
        <v>17.532691997668572</v>
      </c>
      <c r="V11" s="33">
        <f t="shared" si="5"/>
        <v>21.001697802934018</v>
      </c>
      <c r="W11" s="33">
        <f t="shared" si="5"/>
        <v>21.020805779230177</v>
      </c>
      <c r="X11" s="33">
        <f t="shared" si="5"/>
        <v>22.352967138770911</v>
      </c>
      <c r="Y11" s="33">
        <f t="shared" si="5"/>
        <v>33.117159003203831</v>
      </c>
      <c r="Z11" s="33">
        <f t="shared" si="5"/>
        <v>23.265374842915438</v>
      </c>
      <c r="AA11" s="33">
        <f t="shared" si="5"/>
        <v>3.5268030209698029</v>
      </c>
      <c r="AB11" s="33">
        <f t="shared" si="5"/>
        <v>3.6600753709328249</v>
      </c>
      <c r="AC11" s="33">
        <f t="shared" si="5"/>
        <v>20.028357157194787</v>
      </c>
      <c r="AD11" s="33">
        <f t="shared" si="5"/>
        <v>3.8867806296135288</v>
      </c>
      <c r="AE11" s="33">
        <f t="shared" si="5"/>
        <v>4.7637600709047732</v>
      </c>
      <c r="AF11" s="33">
        <f t="shared" si="5"/>
        <v>3.6933806179351318</v>
      </c>
      <c r="AG11" s="33">
        <f t="shared" si="5"/>
        <v>3.894427418095288</v>
      </c>
      <c r="AH11" s="33">
        <f t="shared" si="5"/>
        <v>4.8606706515501479</v>
      </c>
      <c r="AI11" s="33">
        <f t="shared" si="5"/>
        <v>5.849978255318657</v>
      </c>
      <c r="AJ11" s="33">
        <f t="shared" si="5"/>
        <v>7.7491176692651269</v>
      </c>
      <c r="AK11" s="33">
        <f t="shared" si="5"/>
        <v>8.3069157613152331</v>
      </c>
      <c r="AL11" s="33">
        <f t="shared" si="5"/>
        <v>8.3317735612812598</v>
      </c>
      <c r="AM11" s="33">
        <f t="shared" si="5"/>
        <v>4.0390408107248339</v>
      </c>
      <c r="AN11" s="33">
        <f t="shared" si="5"/>
        <v>5.0018112889639577</v>
      </c>
      <c r="AO11" s="33">
        <f t="shared" si="5"/>
        <v>5.5143336940726879</v>
      </c>
      <c r="AP11" s="33">
        <f t="shared" si="5"/>
        <v>5.2082764663207124</v>
      </c>
      <c r="AQ11" s="33">
        <f t="shared" si="5"/>
        <v>6.1846055714036883</v>
      </c>
      <c r="AR11" s="33">
        <f t="shared" si="5"/>
        <v>6.00880256542934</v>
      </c>
      <c r="AS11" s="33">
        <f t="shared" si="5"/>
        <v>6.256788380700387</v>
      </c>
      <c r="AT11" s="33">
        <f t="shared" si="5"/>
        <v>5.7509920245983999</v>
      </c>
      <c r="AU11" s="33">
        <f t="shared" si="5"/>
        <v>6.1184987476716728</v>
      </c>
      <c r="AV11" s="33">
        <f t="shared" si="5"/>
        <v>6.8627938934630679</v>
      </c>
      <c r="AW11" s="33">
        <f t="shared" si="5"/>
        <v>6.8778041420699694</v>
      </c>
      <c r="AX11" s="33">
        <f t="shared" si="5"/>
        <v>7.7246671920979058</v>
      </c>
      <c r="AY11" s="33">
        <f t="shared" si="5"/>
        <v>8.7778017332076566</v>
      </c>
      <c r="AZ11" s="33">
        <f t="shared" si="5"/>
        <v>9.8574062113099412</v>
      </c>
      <c r="BA11" s="33">
        <f t="shared" si="5"/>
        <v>11.159740494925401</v>
      </c>
      <c r="BB11" s="33">
        <f t="shared" si="5"/>
        <v>11.013629359013748</v>
      </c>
      <c r="BC11" s="33">
        <f t="shared" si="5"/>
        <v>11.577731516496321</v>
      </c>
      <c r="BD11" s="33">
        <f t="shared" si="5"/>
        <v>12.820406586657136</v>
      </c>
      <c r="BE11" s="33">
        <f t="shared" si="5"/>
        <v>12.499840643191849</v>
      </c>
      <c r="BF11" s="33">
        <f t="shared" si="5"/>
        <v>12.040983089315048</v>
      </c>
      <c r="BG11" s="33">
        <f t="shared" si="5"/>
        <v>13.303687817791191</v>
      </c>
      <c r="BH11" s="33">
        <f t="shared" si="5"/>
        <v>14.695062014833333</v>
      </c>
      <c r="BI11" s="33">
        <f t="shared" si="5"/>
        <v>15.425640690633038</v>
      </c>
      <c r="BJ11" s="33">
        <f t="shared" si="5"/>
        <v>16.695044553068122</v>
      </c>
      <c r="BK11" s="33">
        <f t="shared" si="5"/>
        <v>22.686356512035804</v>
      </c>
      <c r="BL11" s="33">
        <f t="shared" si="5"/>
        <v>24.898066986090718</v>
      </c>
      <c r="BM11" s="33">
        <f t="shared" si="5"/>
        <v>24.70961719828049</v>
      </c>
      <c r="BN11" s="33">
        <f t="shared" si="5"/>
        <v>23.331008128435833</v>
      </c>
      <c r="BO11" s="33">
        <f t="shared" si="5"/>
        <v>22.186103507508879</v>
      </c>
      <c r="BP11" s="33">
        <f t="shared" si="5"/>
        <v>22.250167462672191</v>
      </c>
      <c r="BQ11" s="33">
        <f t="shared" si="5"/>
        <v>21.230502787877338</v>
      </c>
      <c r="BR11" s="33">
        <f>BR4/BR10*100</f>
        <v>20.452547877607252</v>
      </c>
      <c r="BS11" s="33">
        <f>BS4/BS10*100</f>
        <v>18.333809957676674</v>
      </c>
      <c r="BT11" s="33">
        <f>BT4/BT10*100</f>
        <v>18.227028986614684</v>
      </c>
      <c r="BU11" s="33">
        <f>BU4/BU10*100</f>
        <v>18.353303164468546</v>
      </c>
      <c r="BV11" s="33" t="e">
        <f>BV4/BV10*100</f>
        <v>#DIV/0!</v>
      </c>
    </row>
    <row r="12" spans="1:74" s="33" customFormat="1">
      <c r="A12" s="33" t="s">
        <v>359</v>
      </c>
      <c r="E12" s="33">
        <f>E8/E10*100</f>
        <v>98.873035436683537</v>
      </c>
      <c r="F12" s="33">
        <f t="shared" ref="F12:BQ12" si="6">F8/F10*100</f>
        <v>98.055386852077348</v>
      </c>
      <c r="G12" s="33">
        <f t="shared" si="6"/>
        <v>92.824387560086777</v>
      </c>
      <c r="H12" s="33">
        <f t="shared" si="6"/>
        <v>99.041056266359618</v>
      </c>
      <c r="I12" s="33">
        <f t="shared" si="6"/>
        <v>99.044101715142787</v>
      </c>
      <c r="J12" s="33">
        <f t="shared" si="6"/>
        <v>97.567245533703087</v>
      </c>
      <c r="K12" s="33">
        <f t="shared" si="6"/>
        <v>91.844331666036808</v>
      </c>
      <c r="L12" s="33">
        <f t="shared" si="6"/>
        <v>98.770127640909138</v>
      </c>
      <c r="M12" s="33">
        <f t="shared" si="6"/>
        <v>98.39970475544672</v>
      </c>
      <c r="N12" s="33">
        <f t="shared" si="6"/>
        <v>98.006988947429107</v>
      </c>
      <c r="O12" s="33">
        <f t="shared" si="6"/>
        <v>89.50916097273506</v>
      </c>
      <c r="P12" s="33">
        <f t="shared" si="6"/>
        <v>83.65096205315767</v>
      </c>
      <c r="Q12" s="33">
        <f t="shared" si="6"/>
        <v>83.546995152347804</v>
      </c>
      <c r="R12" s="33">
        <f t="shared" si="6"/>
        <v>81.265501533279703</v>
      </c>
      <c r="S12" s="33">
        <f t="shared" si="6"/>
        <v>72.689313833659469</v>
      </c>
      <c r="T12" s="33">
        <f t="shared" si="6"/>
        <v>81.590646175944443</v>
      </c>
      <c r="U12" s="33">
        <f t="shared" si="6"/>
        <v>80.990349110079933</v>
      </c>
      <c r="V12" s="33">
        <f t="shared" si="6"/>
        <v>77.595521396815769</v>
      </c>
      <c r="W12" s="33">
        <f t="shared" si="6"/>
        <v>70.735517819152477</v>
      </c>
      <c r="X12" s="33">
        <f t="shared" si="6"/>
        <v>77.023820179538532</v>
      </c>
      <c r="Y12" s="33">
        <f t="shared" si="6"/>
        <v>66.288257220864125</v>
      </c>
      <c r="Z12" s="33">
        <f t="shared" si="6"/>
        <v>75.681307133269115</v>
      </c>
      <c r="AA12" s="33">
        <f t="shared" si="6"/>
        <v>88.227898785753652</v>
      </c>
      <c r="AB12" s="33">
        <f t="shared" si="6"/>
        <v>95.845046042761567</v>
      </c>
      <c r="AC12" s="33">
        <f t="shared" si="6"/>
        <v>79.481534553897731</v>
      </c>
      <c r="AD12" s="33">
        <f t="shared" si="6"/>
        <v>95.585257719314157</v>
      </c>
      <c r="AE12" s="33">
        <f t="shared" si="6"/>
        <v>91.689751989301087</v>
      </c>
      <c r="AF12" s="33">
        <f t="shared" si="6"/>
        <v>95.965089123319984</v>
      </c>
      <c r="AG12" s="33">
        <f t="shared" si="6"/>
        <v>95.865702582460955</v>
      </c>
      <c r="AH12" s="33">
        <f t="shared" si="6"/>
        <v>93.829078830990667</v>
      </c>
      <c r="AI12" s="33">
        <f t="shared" si="6"/>
        <v>90.095439638087186</v>
      </c>
      <c r="AJ12" s="33">
        <f t="shared" si="6"/>
        <v>91.672368224894086</v>
      </c>
      <c r="AK12" s="33">
        <f t="shared" si="6"/>
        <v>91.058103212616857</v>
      </c>
      <c r="AL12" s="33">
        <f t="shared" si="6"/>
        <v>89.925115635050346</v>
      </c>
      <c r="AM12" s="33">
        <f t="shared" si="6"/>
        <v>89.879075257949751</v>
      </c>
      <c r="AN12" s="33">
        <f t="shared" si="6"/>
        <v>93.965918454073176</v>
      </c>
      <c r="AO12" s="33">
        <f t="shared" si="6"/>
        <v>93.500019713365518</v>
      </c>
      <c r="AP12" s="33">
        <f t="shared" si="6"/>
        <v>93.460833065308151</v>
      </c>
      <c r="AQ12" s="33">
        <f t="shared" si="6"/>
        <v>88.094612189942694</v>
      </c>
      <c r="AR12" s="33">
        <f t="shared" si="6"/>
        <v>93.236792992554157</v>
      </c>
      <c r="AS12" s="33">
        <f t="shared" si="6"/>
        <v>92.999835215848876</v>
      </c>
      <c r="AT12" s="33">
        <f t="shared" si="6"/>
        <v>93.312526902979869</v>
      </c>
      <c r="AU12" s="33">
        <f t="shared" si="6"/>
        <v>88.498329229310187</v>
      </c>
      <c r="AV12" s="33">
        <f t="shared" si="6"/>
        <v>92.49038663317873</v>
      </c>
      <c r="AW12" s="33">
        <f t="shared" si="6"/>
        <v>92.483834407410399</v>
      </c>
      <c r="AX12" s="33">
        <f t="shared" si="6"/>
        <v>88.875221414827749</v>
      </c>
      <c r="AY12" s="33">
        <f t="shared" si="6"/>
        <v>85.75577026157184</v>
      </c>
      <c r="AZ12" s="33">
        <f t="shared" si="6"/>
        <v>87.050264670257846</v>
      </c>
      <c r="BA12" s="33">
        <f t="shared" si="6"/>
        <v>88.58037626638739</v>
      </c>
      <c r="BB12" s="33">
        <f t="shared" si="6"/>
        <v>88.387906507384685</v>
      </c>
      <c r="BC12" s="33">
        <f t="shared" si="6"/>
        <v>84.408134790610163</v>
      </c>
      <c r="BD12" s="33">
        <f t="shared" si="6"/>
        <v>86.556479975050138</v>
      </c>
      <c r="BE12" s="33">
        <f t="shared" si="6"/>
        <v>86.724454892670053</v>
      </c>
      <c r="BF12" s="33">
        <f t="shared" si="6"/>
        <v>87.058577497869962</v>
      </c>
      <c r="BG12" s="33">
        <f t="shared" si="6"/>
        <v>82.268607155701488</v>
      </c>
      <c r="BH12" s="33">
        <f t="shared" si="6"/>
        <v>84.583652239403747</v>
      </c>
      <c r="BI12" s="33">
        <f t="shared" si="6"/>
        <v>84.298762650385086</v>
      </c>
      <c r="BJ12" s="33">
        <f t="shared" si="6"/>
        <v>79.632895720270483</v>
      </c>
      <c r="BK12" s="33">
        <f t="shared" si="6"/>
        <v>71.233270051489271</v>
      </c>
      <c r="BL12" s="33">
        <f t="shared" si="6"/>
        <v>71.964669299912657</v>
      </c>
      <c r="BM12" s="33">
        <f t="shared" si="6"/>
        <v>74.697759025916739</v>
      </c>
      <c r="BN12" s="33">
        <f t="shared" si="6"/>
        <v>75.709538493529607</v>
      </c>
      <c r="BO12" s="33">
        <f t="shared" si="6"/>
        <v>71.099384033950315</v>
      </c>
      <c r="BP12" s="33">
        <f t="shared" si="6"/>
        <v>75.40338397623097</v>
      </c>
      <c r="BQ12" s="33">
        <f t="shared" si="6"/>
        <v>76.913025931119648</v>
      </c>
      <c r="BR12" s="33">
        <f>BR8/BR10*100</f>
        <v>74.161502421143894</v>
      </c>
      <c r="BS12" s="33">
        <f>BS8/BS10*100</f>
        <v>76.934227677962994</v>
      </c>
      <c r="BT12" s="33">
        <f>BT8/BT10*100</f>
        <v>73.621641821207859</v>
      </c>
      <c r="BU12" s="33">
        <f>BU8/BU10*100</f>
        <v>75.900566904458515</v>
      </c>
      <c r="BV12" s="33" t="e">
        <f>BV8/BV10*100</f>
        <v>#DIV/0!</v>
      </c>
    </row>
    <row r="13" spans="1:74" s="33" customFormat="1">
      <c r="A13" s="33" t="s">
        <v>360</v>
      </c>
      <c r="E13" s="33">
        <f>E4/E10*E7+E8/E10*E9</f>
        <v>7.9257712442496597</v>
      </c>
      <c r="F13" s="33">
        <f t="shared" ref="F13:BQ13" si="7">F4/F10*F7+F8/F10*F9</f>
        <v>7.8444309481661882</v>
      </c>
      <c r="G13" s="33">
        <f t="shared" si="7"/>
        <v>7.4259510048069419</v>
      </c>
      <c r="H13" s="33">
        <f t="shared" si="7"/>
        <v>7.9232845013087694</v>
      </c>
      <c r="I13" s="33">
        <f t="shared" si="7"/>
        <v>7.9342332026118285</v>
      </c>
      <c r="J13" s="33">
        <f t="shared" si="7"/>
        <v>7.8053796426962467</v>
      </c>
      <c r="K13" s="33">
        <f t="shared" si="7"/>
        <v>7.3475465332829444</v>
      </c>
      <c r="L13" s="33">
        <f t="shared" si="7"/>
        <v>7.9016102112727307</v>
      </c>
      <c r="M13" s="33">
        <f t="shared" si="7"/>
        <v>7.8719763804357381</v>
      </c>
      <c r="N13" s="33">
        <f t="shared" si="7"/>
        <v>7.8405591157943286</v>
      </c>
      <c r="O13" s="33">
        <f t="shared" si="7"/>
        <v>7.1607328778188046</v>
      </c>
      <c r="P13" s="33">
        <f t="shared" si="7"/>
        <v>6.6920769642526139</v>
      </c>
      <c r="Q13" s="33">
        <f t="shared" si="7"/>
        <v>6.6837596121878242</v>
      </c>
      <c r="R13" s="33">
        <f t="shared" si="7"/>
        <v>6.5012401226623764</v>
      </c>
      <c r="S13" s="33">
        <f t="shared" si="7"/>
        <v>5.815145106692758</v>
      </c>
      <c r="T13" s="33">
        <f t="shared" si="7"/>
        <v>6.5272516940755558</v>
      </c>
      <c r="U13" s="33">
        <f t="shared" si="7"/>
        <v>6.4792279288063952</v>
      </c>
      <c r="V13" s="33">
        <f t="shared" si="7"/>
        <v>6.2076417117452616</v>
      </c>
      <c r="W13" s="33">
        <f t="shared" si="7"/>
        <v>5.6588414255321977</v>
      </c>
      <c r="X13" s="33">
        <f t="shared" si="7"/>
        <v>6.161905614363083</v>
      </c>
      <c r="Y13" s="33">
        <f t="shared" si="7"/>
        <v>5.3030605776691297</v>
      </c>
      <c r="Z13" s="33">
        <f t="shared" si="7"/>
        <v>6.0545045706615293</v>
      </c>
      <c r="AA13" s="33">
        <f t="shared" si="7"/>
        <v>7.0582319028602925</v>
      </c>
      <c r="AB13" s="33">
        <f t="shared" si="7"/>
        <v>7.6676036834209258</v>
      </c>
      <c r="AC13" s="33">
        <f t="shared" si="7"/>
        <v>6.358522764311819</v>
      </c>
      <c r="AD13" s="33">
        <f t="shared" si="7"/>
        <v>7.6468206175451323</v>
      </c>
      <c r="AE13" s="33">
        <f t="shared" si="7"/>
        <v>7.3351801591440866</v>
      </c>
      <c r="AF13" s="33">
        <f t="shared" si="7"/>
        <v>7.6772071298655993</v>
      </c>
      <c r="AG13" s="33">
        <f t="shared" si="7"/>
        <v>7.6692562065968763</v>
      </c>
      <c r="AH13" s="33">
        <f t="shared" si="7"/>
        <v>7.5063263064792531</v>
      </c>
      <c r="AI13" s="33">
        <f t="shared" si="7"/>
        <v>7.2076351710469746</v>
      </c>
      <c r="AJ13" s="33">
        <f t="shared" si="7"/>
        <v>7.3337894579915268</v>
      </c>
      <c r="AK13" s="33">
        <f t="shared" si="7"/>
        <v>7.2846482570093487</v>
      </c>
      <c r="AL13" s="33">
        <f t="shared" si="7"/>
        <v>7.1940092508040276</v>
      </c>
      <c r="AM13" s="33">
        <f t="shared" si="7"/>
        <v>7.1903260206359798</v>
      </c>
      <c r="AN13" s="33">
        <f t="shared" si="7"/>
        <v>7.5172734763258537</v>
      </c>
      <c r="AO13" s="33">
        <f t="shared" si="7"/>
        <v>7.4800015770692418</v>
      </c>
      <c r="AP13" s="33">
        <f t="shared" si="7"/>
        <v>7.4768666452246526</v>
      </c>
      <c r="AQ13" s="33">
        <f t="shared" si="7"/>
        <v>7.047568975195416</v>
      </c>
      <c r="AR13" s="33">
        <f t="shared" si="7"/>
        <v>7.4589434394043321</v>
      </c>
      <c r="AS13" s="33">
        <f t="shared" si="7"/>
        <v>7.4399868172679096</v>
      </c>
      <c r="AT13" s="33">
        <f t="shared" si="7"/>
        <v>7.4650021522383891</v>
      </c>
      <c r="AU13" s="33">
        <f t="shared" si="7"/>
        <v>7.0798663383448153</v>
      </c>
      <c r="AV13" s="33">
        <f t="shared" si="7"/>
        <v>7.3992309306542978</v>
      </c>
      <c r="AW13" s="33">
        <f t="shared" si="7"/>
        <v>7.3987067525928314</v>
      </c>
      <c r="AX13" s="33">
        <f t="shared" si="7"/>
        <v>7.1100177131862203</v>
      </c>
      <c r="AY13" s="33">
        <f t="shared" si="7"/>
        <v>6.8604616209257472</v>
      </c>
      <c r="AZ13" s="33">
        <f t="shared" si="7"/>
        <v>6.9640211736206279</v>
      </c>
      <c r="BA13" s="33">
        <f t="shared" si="7"/>
        <v>7.0864301013109916</v>
      </c>
      <c r="BB13" s="33">
        <f t="shared" si="7"/>
        <v>7.0710325205907747</v>
      </c>
      <c r="BC13" s="33">
        <f t="shared" si="7"/>
        <v>6.7526507832488125</v>
      </c>
      <c r="BD13" s="33">
        <f t="shared" si="7"/>
        <v>6.924518398004011</v>
      </c>
      <c r="BE13" s="33">
        <f t="shared" si="7"/>
        <v>6.9379563914136044</v>
      </c>
      <c r="BF13" s="33">
        <f t="shared" si="7"/>
        <v>6.9646861998295968</v>
      </c>
      <c r="BG13" s="33">
        <f t="shared" si="7"/>
        <v>6.5814885724561192</v>
      </c>
      <c r="BH13" s="33">
        <f t="shared" si="7"/>
        <v>6.7666921791523</v>
      </c>
      <c r="BI13" s="33">
        <f t="shared" si="7"/>
        <v>6.7439010120308067</v>
      </c>
      <c r="BJ13" s="33">
        <f t="shared" si="7"/>
        <v>6.3706316576216384</v>
      </c>
      <c r="BK13" s="33">
        <f t="shared" si="7"/>
        <v>5.6986616041191418</v>
      </c>
      <c r="BL13" s="33">
        <f t="shared" si="7"/>
        <v>5.7571735439930123</v>
      </c>
      <c r="BM13" s="33">
        <f t="shared" si="7"/>
        <v>5.9758207220733386</v>
      </c>
      <c r="BN13" s="33">
        <f t="shared" si="7"/>
        <v>6.0567630794823684</v>
      </c>
      <c r="BO13" s="33">
        <f t="shared" si="7"/>
        <v>5.6879507227160246</v>
      </c>
      <c r="BP13" s="33">
        <f t="shared" si="7"/>
        <v>6.032270718098478</v>
      </c>
      <c r="BQ13" s="33">
        <f t="shared" si="7"/>
        <v>6.153042074489572</v>
      </c>
      <c r="BR13" s="33">
        <f>BR4/BR10*BR7+BR8/BR10*BR9</f>
        <v>5.932920193691511</v>
      </c>
      <c r="BS13" s="33">
        <f>BS4/BS10*BS7+BS8/BS10*BS9</f>
        <v>6.1547382142370397</v>
      </c>
      <c r="BT13" s="33">
        <f>BT4/BT10*BT7+BT8/BT10*BT9</f>
        <v>5.8897313456966289</v>
      </c>
      <c r="BU13" s="33">
        <f>BU4/BU10*BU7+BU8/BU10*BU9</f>
        <v>6.0720453523566809</v>
      </c>
    </row>
    <row r="16" spans="1:74" s="54" customFormat="1">
      <c r="A16" s="55" t="s">
        <v>339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CQ23" sqref="CQ23"/>
    </sheetView>
  </sheetViews>
  <sheetFormatPr defaultRowHeight="13.5"/>
  <cols>
    <col min="1" max="1" width="38" style="23" bestFit="1" customWidth="1"/>
    <col min="2" max="4" width="10.5" hidden="1" customWidth="1"/>
    <col min="5" max="14" width="23.25" hidden="1" customWidth="1"/>
    <col min="15" max="15" width="22" hidden="1" customWidth="1"/>
    <col min="16" max="20" width="23.25" hidden="1" customWidth="1"/>
    <col min="21" max="24" width="22" hidden="1" customWidth="1"/>
    <col min="25" max="25" width="23.25" hidden="1" customWidth="1"/>
    <col min="26" max="77" width="22" hidden="1" customWidth="1"/>
    <col min="78" max="78" width="19.5" hidden="1" customWidth="1"/>
    <col min="79" max="79" width="22" hidden="1" customWidth="1"/>
    <col min="80" max="80" width="19.5" hidden="1" customWidth="1"/>
    <col min="81" max="81" width="22" hidden="1" customWidth="1"/>
    <col min="82" max="82" width="19.5" hidden="1" customWidth="1"/>
    <col min="83" max="83" width="22" hidden="1" customWidth="1"/>
    <col min="84" max="85" width="19.5" hidden="1" customWidth="1"/>
    <col min="86" max="86" width="10.5" hidden="1" customWidth="1"/>
    <col min="87" max="87" width="18.25" hidden="1" customWidth="1"/>
    <col min="88" max="89" width="11.625" hidden="1" customWidth="1"/>
    <col min="90" max="90" width="9.5" hidden="1" customWidth="1"/>
  </cols>
  <sheetData>
    <row r="1" spans="1:90" s="33" customFormat="1">
      <c r="A1" s="33">
        <v>600835</v>
      </c>
      <c r="B1" s="1" t="s">
        <v>567</v>
      </c>
      <c r="C1" s="1" t="s">
        <v>568</v>
      </c>
      <c r="D1" s="1" t="s">
        <v>569</v>
      </c>
      <c r="E1" s="1" t="s">
        <v>570</v>
      </c>
      <c r="F1" s="1" t="s">
        <v>571</v>
      </c>
      <c r="G1" s="1" t="s">
        <v>572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593</v>
      </c>
      <c r="AC1" s="1" t="s">
        <v>594</v>
      </c>
      <c r="AD1" s="1" t="s">
        <v>595</v>
      </c>
      <c r="AE1" s="1" t="s">
        <v>596</v>
      </c>
      <c r="AF1" s="1" t="s">
        <v>597</v>
      </c>
      <c r="AG1" s="1" t="s">
        <v>598</v>
      </c>
      <c r="AH1" s="1" t="s">
        <v>599</v>
      </c>
      <c r="AI1" s="1" t="s">
        <v>600</v>
      </c>
      <c r="AJ1" s="1" t="s">
        <v>601</v>
      </c>
      <c r="AK1" s="1" t="s">
        <v>602</v>
      </c>
      <c r="AL1" s="1" t="s">
        <v>603</v>
      </c>
      <c r="AM1" s="1" t="s">
        <v>604</v>
      </c>
      <c r="AN1" s="1" t="s">
        <v>605</v>
      </c>
      <c r="AO1" s="1" t="s">
        <v>606</v>
      </c>
      <c r="AP1" s="1" t="s">
        <v>607</v>
      </c>
      <c r="AQ1" s="1" t="s">
        <v>608</v>
      </c>
      <c r="AR1" s="1" t="s">
        <v>609</v>
      </c>
      <c r="AS1" s="1" t="s">
        <v>610</v>
      </c>
      <c r="AT1" s="1" t="s">
        <v>611</v>
      </c>
      <c r="AU1" s="1" t="s">
        <v>612</v>
      </c>
      <c r="AV1" s="1" t="s">
        <v>613</v>
      </c>
      <c r="AW1" s="1" t="s">
        <v>614</v>
      </c>
      <c r="AX1" s="1" t="s">
        <v>615</v>
      </c>
      <c r="AY1" s="1" t="s">
        <v>616</v>
      </c>
      <c r="AZ1" s="1" t="s">
        <v>617</v>
      </c>
      <c r="BA1" s="1" t="s">
        <v>618</v>
      </c>
      <c r="BB1" s="1" t="s">
        <v>619</v>
      </c>
      <c r="BC1" s="1" t="s">
        <v>620</v>
      </c>
      <c r="BD1" s="1" t="s">
        <v>621</v>
      </c>
      <c r="BE1" s="1" t="s">
        <v>622</v>
      </c>
      <c r="BF1" s="1" t="s">
        <v>623</v>
      </c>
      <c r="BG1" s="1" t="s">
        <v>624</v>
      </c>
      <c r="BH1" s="1" t="s">
        <v>625</v>
      </c>
      <c r="BI1" s="1" t="s">
        <v>626</v>
      </c>
      <c r="BJ1" s="1" t="s">
        <v>627</v>
      </c>
      <c r="BK1" s="1" t="s">
        <v>628</v>
      </c>
      <c r="BL1" s="1" t="s">
        <v>629</v>
      </c>
      <c r="BM1" s="1" t="s">
        <v>630</v>
      </c>
      <c r="BN1" s="1" t="s">
        <v>631</v>
      </c>
      <c r="BO1" s="1" t="s">
        <v>632</v>
      </c>
      <c r="BP1" s="1" t="s">
        <v>633</v>
      </c>
      <c r="BQ1" s="1" t="s">
        <v>634</v>
      </c>
      <c r="BR1" s="1" t="s">
        <v>635</v>
      </c>
      <c r="BS1" s="1" t="s">
        <v>636</v>
      </c>
      <c r="BT1" s="1" t="s">
        <v>637</v>
      </c>
      <c r="BU1" s="1" t="s">
        <v>638</v>
      </c>
      <c r="BV1" s="1" t="s">
        <v>639</v>
      </c>
      <c r="BW1" s="1" t="s">
        <v>640</v>
      </c>
      <c r="BX1" s="1" t="s">
        <v>641</v>
      </c>
      <c r="BY1" s="1" t="s">
        <v>642</v>
      </c>
      <c r="BZ1" s="1" t="s">
        <v>643</v>
      </c>
      <c r="CA1" s="1" t="s">
        <v>644</v>
      </c>
      <c r="CB1" s="1" t="s">
        <v>645</v>
      </c>
      <c r="CC1" s="1" t="s">
        <v>646</v>
      </c>
      <c r="CD1" s="1" t="s">
        <v>647</v>
      </c>
      <c r="CE1" s="1" t="s">
        <v>648</v>
      </c>
      <c r="CF1" s="1" t="s">
        <v>649</v>
      </c>
      <c r="CG1" s="1" t="s">
        <v>650</v>
      </c>
      <c r="CH1" s="1" t="s">
        <v>651</v>
      </c>
      <c r="CI1" s="1" t="s">
        <v>652</v>
      </c>
      <c r="CJ1" s="1" t="s">
        <v>653</v>
      </c>
      <c r="CK1" s="1" t="s">
        <v>654</v>
      </c>
      <c r="CL1" s="1" t="s">
        <v>655</v>
      </c>
    </row>
    <row r="2" spans="1:90" s="33" customFormat="1">
      <c r="A2" s="33" t="s">
        <v>340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341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342</v>
      </c>
      <c r="E4" s="33">
        <f>资产资本表!E50</f>
        <v>-6863838358.7100048</v>
      </c>
      <c r="F4" s="33">
        <f>资产资本表!F50</f>
        <v>-6584266877.9099979</v>
      </c>
      <c r="G4" s="33">
        <f>资产资本表!G50</f>
        <v>-6631884144.5600014</v>
      </c>
      <c r="H4" s="33">
        <f>资产资本表!H50</f>
        <v>-6562795888.1799965</v>
      </c>
      <c r="I4" s="33">
        <f>资产资本表!I50</f>
        <v>-7177342361.8000031</v>
      </c>
      <c r="J4" s="33">
        <f>资产资本表!J50</f>
        <v>-7388445557.7699947</v>
      </c>
      <c r="K4" s="33">
        <f>资产资本表!K50</f>
        <v>-7345285479.2699966</v>
      </c>
      <c r="L4" s="33">
        <f>资产资本表!L50</f>
        <v>-6536923590.4499969</v>
      </c>
      <c r="M4" s="33">
        <f>资产资本表!M50</f>
        <v>-6870905797.6199932</v>
      </c>
      <c r="N4" s="33">
        <f>资产资本表!N50</f>
        <v>-7375454184.4500027</v>
      </c>
      <c r="O4" s="33">
        <f>资产资本表!O50</f>
        <v>-7861996015.6899986</v>
      </c>
      <c r="P4" s="33">
        <f>资产资本表!P50</f>
        <v>-6356976308.7800026</v>
      </c>
      <c r="Q4" s="33">
        <f>资产资本表!Q50</f>
        <v>-6912709808.4000015</v>
      </c>
      <c r="R4" s="33">
        <f>资产资本表!R50</f>
        <v>-6656983209.1000023</v>
      </c>
      <c r="S4" s="33">
        <f>资产资本表!S50</f>
        <v>-6373931922.5800018</v>
      </c>
      <c r="T4" s="33">
        <f>资产资本表!T50</f>
        <v>-5898484899.0600014</v>
      </c>
      <c r="U4" s="33">
        <f>资产资本表!U50</f>
        <v>-6128363510.2699986</v>
      </c>
      <c r="V4" s="33">
        <f>资产资本表!V50</f>
        <v>-6237158822.0899982</v>
      </c>
      <c r="W4" s="33">
        <f>资产资本表!W50</f>
        <v>-6198760115.329998</v>
      </c>
      <c r="X4" s="33">
        <f>资产资本表!X50</f>
        <v>-4873749311.2800007</v>
      </c>
      <c r="Y4" s="33">
        <f>资产资本表!Y50</f>
        <v>-5803677586.2600021</v>
      </c>
      <c r="Z4" s="33">
        <f>资产资本表!Z50</f>
        <v>-5051820431.8699989</v>
      </c>
      <c r="AA4" s="33">
        <f>资产资本表!AA50</f>
        <v>-4725018082.9699993</v>
      </c>
      <c r="AB4" s="33">
        <f>资产资本表!AB50</f>
        <v>-3468232702.96</v>
      </c>
      <c r="AC4" s="33">
        <f>资产资本表!AC50</f>
        <v>-3267938829.9099979</v>
      </c>
      <c r="AD4" s="33">
        <f>资产资本表!AD50</f>
        <v>-3449114423.2699986</v>
      </c>
      <c r="AE4" s="33">
        <f>资产资本表!AE50</f>
        <v>-3090252461.8400002</v>
      </c>
      <c r="AF4" s="33">
        <f>资产资本表!AF50</f>
        <v>-2345145728.5199986</v>
      </c>
      <c r="AG4" s="33">
        <f>资产资本表!AG50</f>
        <v>-2843265205.7599993</v>
      </c>
      <c r="AH4" s="33">
        <f>资产资本表!AH50</f>
        <v>-2914875938.670002</v>
      </c>
      <c r="AI4" s="33">
        <f>资产资本表!AI50</f>
        <v>-2532871811.8200006</v>
      </c>
      <c r="AJ4" s="33">
        <f>资产资本表!AJ50</f>
        <v>-1701500948.7800007</v>
      </c>
      <c r="AK4" s="33">
        <f>资产资本表!AK50</f>
        <v>-1874646667.5299997</v>
      </c>
      <c r="AL4" s="33">
        <f>资产资本表!AL50</f>
        <v>-1443282493.5900002</v>
      </c>
      <c r="AM4" s="33">
        <f>资产资本表!AM50</f>
        <v>-1014469760.1699991</v>
      </c>
      <c r="AN4" s="33">
        <f>资产资本表!AN50</f>
        <v>-834128635.53000021</v>
      </c>
      <c r="AO4" s="33">
        <f>资产资本表!AO50</f>
        <v>-479398258.43000031</v>
      </c>
      <c r="AP4" s="33">
        <f>资产资本表!AP50</f>
        <v>-611376969.57999992</v>
      </c>
      <c r="AQ4" s="33">
        <f>资产资本表!AQ50</f>
        <v>-422692133.28999949</v>
      </c>
      <c r="AR4" s="33">
        <f>资产资本表!AR50</f>
        <v>-419668466.51000023</v>
      </c>
      <c r="AS4" s="33">
        <f>资产资本表!AS50</f>
        <v>-908302667.10999966</v>
      </c>
      <c r="AT4" s="33">
        <f>资产资本表!AT50</f>
        <v>-707025177.14000082</v>
      </c>
      <c r="AU4" s="33">
        <f>资产资本表!AU50</f>
        <v>-490669672.11999989</v>
      </c>
      <c r="AV4" s="33">
        <f>资产资本表!AV50</f>
        <v>-376704464.38000059</v>
      </c>
      <c r="AW4" s="33">
        <f>资产资本表!AW50</f>
        <v>-553377756.11000013</v>
      </c>
      <c r="AX4" s="33">
        <f>资产资本表!AX50</f>
        <v>-370235741.53000021</v>
      </c>
      <c r="AY4" s="33">
        <f>资产资本表!AY50</f>
        <v>-214462078.68000031</v>
      </c>
      <c r="AZ4" s="33">
        <f>资产资本表!AZ50</f>
        <v>183567049.87999988</v>
      </c>
      <c r="BA4" s="33">
        <f>资产资本表!BA50</f>
        <v>-151177794.12999988</v>
      </c>
      <c r="BB4" s="33">
        <f>资产资本表!BB50</f>
        <v>227882912.94999981</v>
      </c>
      <c r="BC4" s="33">
        <f>资产资本表!BC50</f>
        <v>45139833.839999676</v>
      </c>
      <c r="BD4" s="33">
        <f>资产资本表!BD50</f>
        <v>-88287062.889999866</v>
      </c>
      <c r="BE4" s="33">
        <f>资产资本表!BE50</f>
        <v>-422605446.88000035</v>
      </c>
      <c r="BF4" s="33">
        <f>资产资本表!BF50</f>
        <v>-399367975.78000021</v>
      </c>
      <c r="BG4" s="33">
        <f>资产资本表!BG50</f>
        <v>-315666770.86999989</v>
      </c>
      <c r="BH4" s="33">
        <f>资产资本表!BH50</f>
        <v>-558720759.6500001</v>
      </c>
      <c r="BI4" s="33">
        <f>资产资本表!BI50</f>
        <v>-720888217.81000042</v>
      </c>
      <c r="BJ4" s="33">
        <f>资产资本表!BJ50</f>
        <v>-504647867.76000023</v>
      </c>
      <c r="BK4" s="33">
        <f>资产资本表!BK50</f>
        <v>-261040509.58999968</v>
      </c>
      <c r="BL4" s="33">
        <f>资产资本表!BL50</f>
        <v>-321336102.35000038</v>
      </c>
      <c r="BM4" s="33">
        <f>资产资本表!BM50</f>
        <v>-639720714.26000023</v>
      </c>
      <c r="BN4" s="33">
        <f>资产资本表!BN50</f>
        <v>-307644367.59999943</v>
      </c>
      <c r="BO4" s="33">
        <f>资产资本表!BO50</f>
        <v>-582905645.82999992</v>
      </c>
      <c r="BP4" s="33">
        <f>资产资本表!BP50</f>
        <v>-551696434.3599999</v>
      </c>
      <c r="BQ4" s="33">
        <f>资产资本表!BQ50</f>
        <v>-549778418.66000032</v>
      </c>
      <c r="BR4" s="33">
        <f>资产资本表!BR50</f>
        <v>-489989987.17000008</v>
      </c>
      <c r="BS4" s="33">
        <f>资产资本表!BS50</f>
        <v>-416076469.86999989</v>
      </c>
      <c r="BT4" s="33">
        <f>资产资本表!BT50</f>
        <v>156095064.63000011</v>
      </c>
      <c r="BU4" s="33">
        <f>资产资本表!BU50</f>
        <v>-53098508.289999962</v>
      </c>
      <c r="BV4" s="33">
        <f>资产资本表!BV50</f>
        <v>11363854.050000191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343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344</v>
      </c>
      <c r="E6" s="33">
        <f>资产资本表!E49</f>
        <v>20909629702.960003</v>
      </c>
      <c r="F6" s="33">
        <f>资产资本表!F49</f>
        <v>20009863355.559998</v>
      </c>
      <c r="G6" s="33">
        <f>资产资本表!G49</f>
        <v>19254260971.25</v>
      </c>
      <c r="H6" s="33">
        <f>资产资本表!H49</f>
        <v>20630782384.459995</v>
      </c>
      <c r="I6" s="33">
        <f>资产资本表!I49</f>
        <v>19983686811.100002</v>
      </c>
      <c r="J6" s="33">
        <f>资产资本表!J49</f>
        <v>19753132562.999996</v>
      </c>
      <c r="K6" s="33">
        <f>资产资本表!K49</f>
        <v>19502333534.279999</v>
      </c>
      <c r="L6" s="33">
        <f>资产资本表!L49</f>
        <v>19419967798.809998</v>
      </c>
      <c r="M6" s="33">
        <f>资产资本表!M49</f>
        <v>19131321122.169994</v>
      </c>
      <c r="N6" s="33">
        <f>资产资本表!N49</f>
        <v>18940105138.260002</v>
      </c>
      <c r="O6" s="33">
        <f>资产资本表!O49</f>
        <v>20387936814.41</v>
      </c>
      <c r="P6" s="33">
        <f>资产资本表!P49</f>
        <v>19216724885.230003</v>
      </c>
      <c r="Q6" s="33">
        <f>资产资本表!Q49</f>
        <v>19382770637.280003</v>
      </c>
      <c r="R6" s="33">
        <f>资产资本表!R49</f>
        <v>18845353320.010002</v>
      </c>
      <c r="S6" s="33">
        <f>资产资本表!S49</f>
        <v>17904832647.740002</v>
      </c>
      <c r="T6" s="33">
        <f>资产资本表!T49</f>
        <v>17754393173.810001</v>
      </c>
      <c r="U6" s="33">
        <f>资产资本表!U49</f>
        <v>17073091257.92</v>
      </c>
      <c r="V6" s="33">
        <f>资产资本表!V49</f>
        <v>16489692158.16</v>
      </c>
      <c r="W6" s="33">
        <f>资产资本表!W49</f>
        <v>15492193784.459999</v>
      </c>
      <c r="X6" s="33">
        <f>资产资本表!X49</f>
        <v>14918790989.02</v>
      </c>
      <c r="Y6" s="33">
        <f>资产资本表!Y49</f>
        <v>14858497893.780003</v>
      </c>
      <c r="Z6" s="33">
        <f>资产资本表!Z49</f>
        <v>13762358835.57</v>
      </c>
      <c r="AA6" s="33">
        <f>资产资本表!AA49</f>
        <v>10776472643.059999</v>
      </c>
      <c r="AB6" s="33">
        <f>资产资本表!AB49</f>
        <v>9600034048.6599998</v>
      </c>
      <c r="AC6" s="33">
        <f>资产资本表!AC49</f>
        <v>11676550945.439999</v>
      </c>
      <c r="AD6" s="33">
        <f>资产资本表!AD49</f>
        <v>9152031809.3799992</v>
      </c>
      <c r="AE6" s="33">
        <f>资产资本表!AE49</f>
        <v>8592592579.5200005</v>
      </c>
      <c r="AF6" s="33">
        <f>资产资本表!AF49</f>
        <v>7705390338.1799984</v>
      </c>
      <c r="AG6" s="33">
        <f>资产资本表!AG49</f>
        <v>7434120892.9899998</v>
      </c>
      <c r="AH6" s="33">
        <f>资产资本表!AH49</f>
        <v>7366062405.2400017</v>
      </c>
      <c r="AI6" s="33">
        <f>资产资本表!AI49</f>
        <v>6668168871.3100004</v>
      </c>
      <c r="AJ6" s="33">
        <f>资产资本表!AJ49</f>
        <v>5897174545.8900003</v>
      </c>
      <c r="AK6" s="33">
        <f>资产资本表!AK49</f>
        <v>5631647492.3299999</v>
      </c>
      <c r="AL6" s="33">
        <f>资产资本表!AL49</f>
        <v>5327737214.1900005</v>
      </c>
      <c r="AM6" s="33">
        <f>资产资本表!AM49</f>
        <v>4533138180.0499992</v>
      </c>
      <c r="AN6" s="33">
        <f>资产资本表!AN49</f>
        <v>4082143194.7300005</v>
      </c>
      <c r="AO6" s="33">
        <f>资产资本表!AO49</f>
        <v>3841384297.5800004</v>
      </c>
      <c r="AP6" s="33">
        <f>资产资本表!AP49</f>
        <v>4043259780.6399999</v>
      </c>
      <c r="AQ6" s="33">
        <f>资产资本表!AQ49</f>
        <v>3807243444.0999999</v>
      </c>
      <c r="AR6" s="33">
        <f>资产资本表!AR49</f>
        <v>3616320490.4800005</v>
      </c>
      <c r="AS6" s="33">
        <f>资产资本表!AS49</f>
        <v>3914281808.4099998</v>
      </c>
      <c r="AT6" s="33">
        <f>资产资本表!AT49</f>
        <v>3742249712.8000007</v>
      </c>
      <c r="AU6" s="33">
        <f>资产资本表!AU49</f>
        <v>3338112064.71</v>
      </c>
      <c r="AV6" s="33">
        <f>资产资本表!AV49</f>
        <v>2978405251.4100003</v>
      </c>
      <c r="AW6" s="33">
        <f>资产资本表!AW49</f>
        <v>2916863874.79</v>
      </c>
      <c r="AX6" s="33">
        <f>资产资本表!AX49</f>
        <v>2478371341.8600001</v>
      </c>
      <c r="AY6" s="33">
        <f>资产资本表!AY49</f>
        <v>2275763009.1100001</v>
      </c>
      <c r="AZ6" s="33">
        <f>资产资本表!AZ49</f>
        <v>1885653903.01</v>
      </c>
      <c r="BA6" s="33">
        <f>资产资本表!BA49</f>
        <v>2219856896.9299998</v>
      </c>
      <c r="BB6" s="33">
        <f>资产资本表!BB49</f>
        <v>2148751124.3000002</v>
      </c>
      <c r="BC6" s="33">
        <f>资产资本表!BC49</f>
        <v>2217645735.5599999</v>
      </c>
      <c r="BD6" s="33">
        <f>资产资本表!BD49</f>
        <v>2315822765.2399998</v>
      </c>
      <c r="BE6" s="33">
        <f>资产资本表!BE49</f>
        <v>2542125813.3900003</v>
      </c>
      <c r="BF6" s="33">
        <f>资产资本表!BF49</f>
        <v>2946619404.3099999</v>
      </c>
      <c r="BG6" s="33">
        <f>资产资本表!BG49</f>
        <v>2832278719.3299999</v>
      </c>
      <c r="BH6" s="33">
        <f>资产资本表!BH49</f>
        <v>2826604811.3899999</v>
      </c>
      <c r="BI6" s="33">
        <f>资产资本表!BI49</f>
        <v>3007924843.8800001</v>
      </c>
      <c r="BJ6" s="33">
        <f>资产资本表!BJ49</f>
        <v>2840988953.8800001</v>
      </c>
      <c r="BK6" s="33">
        <f>资产资本表!BK49</f>
        <v>2567110121.3599997</v>
      </c>
      <c r="BL6" s="33">
        <f>资产资本表!BL49</f>
        <v>2584160646.21</v>
      </c>
      <c r="BM6" s="33">
        <f>资产资本表!BM49</f>
        <v>2871714550.8600001</v>
      </c>
      <c r="BN6" s="33">
        <f>资产资本表!BN49</f>
        <v>2460063533.7799997</v>
      </c>
      <c r="BO6" s="33">
        <f>资产资本表!BO49</f>
        <v>2577715534.3399997</v>
      </c>
      <c r="BP6" s="33">
        <f>资产资本表!BP49</f>
        <v>2479953217.6599998</v>
      </c>
      <c r="BQ6" s="33">
        <f>资产资本表!BQ49</f>
        <v>2394214733.7800002</v>
      </c>
      <c r="BR6" s="33">
        <f>资产资本表!BR49</f>
        <v>2274264821.9200001</v>
      </c>
      <c r="BS6" s="33">
        <f>资产资本表!BS49</f>
        <v>2216125139</v>
      </c>
      <c r="BT6" s="33">
        <f>资产资本表!BT49</f>
        <v>2226966072.4499998</v>
      </c>
      <c r="BU6" s="33">
        <f>资产资本表!BU49</f>
        <v>2318995904.1799998</v>
      </c>
      <c r="BV6" s="33">
        <f>资产资本表!BV49</f>
        <v>1981834870.3699999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345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346</v>
      </c>
      <c r="E8" s="33">
        <f>资产资本表!E69</f>
        <v>-4408947831.4000053</v>
      </c>
      <c r="F8" s="33">
        <f>资产资本表!F69</f>
        <v>-4237607879.9499979</v>
      </c>
      <c r="G8" s="33">
        <f>资产资本表!G69</f>
        <v>-4310855688.5500011</v>
      </c>
      <c r="H8" s="33">
        <f>资产资本表!H69</f>
        <v>-4191816148.5199962</v>
      </c>
      <c r="I8" s="33">
        <f>资产资本表!I69</f>
        <v>-4765038886.7100029</v>
      </c>
      <c r="J8" s="33">
        <f>资产资本表!J69</f>
        <v>-4918039275.9399948</v>
      </c>
      <c r="K8" s="33">
        <f>资产资本表!K69</f>
        <v>-4850792461.1999969</v>
      </c>
      <c r="L8" s="33">
        <f>资产资本表!L69</f>
        <v>-4354771245.7299967</v>
      </c>
      <c r="M8" s="33">
        <f>资产资本表!M69</f>
        <v>-4718328633.3799934</v>
      </c>
      <c r="N8" s="33">
        <f>资产资本表!N69</f>
        <v>-5210589169.0200024</v>
      </c>
      <c r="O8" s="33">
        <f>资产资本表!O69</f>
        <v>-5548608884.4899988</v>
      </c>
      <c r="P8" s="33">
        <f>资产资本表!P69</f>
        <v>-3886084170.2800026</v>
      </c>
      <c r="Q8" s="33">
        <f>资产资本表!Q69</f>
        <v>-4403252229.3700008</v>
      </c>
      <c r="R8" s="33">
        <f>资产资本表!R69</f>
        <v>-4202694853.9900022</v>
      </c>
      <c r="S8" s="33">
        <f>资产资本表!S69</f>
        <v>-4009418947.8300018</v>
      </c>
      <c r="T8" s="33">
        <f>资产资本表!T69</f>
        <v>-3549042110.6600018</v>
      </c>
      <c r="U8" s="33">
        <f>资产资本表!U69</f>
        <v>-3794450454.5199976</v>
      </c>
      <c r="V8" s="33">
        <f>资产资本表!V69</f>
        <v>-3964032071.8899984</v>
      </c>
      <c r="W8" s="33">
        <f>资产资本表!W69</f>
        <v>-3927111447.829999</v>
      </c>
      <c r="X8" s="33">
        <f>资产资本表!X69</f>
        <v>-2589207020.6100006</v>
      </c>
      <c r="Y8" s="33">
        <f>资产资本表!Y69</f>
        <v>-3386525920.2300019</v>
      </c>
      <c r="Z8" s="33">
        <f>资产资本表!Z69</f>
        <v>-2686707871.8999987</v>
      </c>
      <c r="AA8" s="33">
        <f>资产资本表!AA69</f>
        <v>-3059889087.3099995</v>
      </c>
      <c r="AB8" s="33">
        <f>资产资本表!AB69</f>
        <v>-1804679007.7</v>
      </c>
      <c r="AC8" s="33">
        <f>资产资本表!AC69</f>
        <v>-888863804.26999855</v>
      </c>
      <c r="AD8" s="33">
        <f>资产资本表!AD69</f>
        <v>-1553798455.7199988</v>
      </c>
      <c r="AE8" s="33">
        <f>资产资本表!AE69</f>
        <v>-1072088278.6700001</v>
      </c>
      <c r="AF8" s="33">
        <f>资产资本表!AF69</f>
        <v>-314563669.0699985</v>
      </c>
      <c r="AG8" s="33">
        <f>资产资本表!AG69</f>
        <v>-801744176.92999959</v>
      </c>
      <c r="AH8" s="33">
        <f>资产资本表!AH69</f>
        <v>-797872700.64000154</v>
      </c>
      <c r="AI8" s="33">
        <f>资产资本表!AI69</f>
        <v>-405104216.5200007</v>
      </c>
      <c r="AJ8" s="33">
        <f>资产资本表!AJ69</f>
        <v>421763835.79999924</v>
      </c>
      <c r="AK8" s="33">
        <f>资产资本表!AK69</f>
        <v>232087010.44999981</v>
      </c>
      <c r="AL8" s="33">
        <f>资产资本表!AL69</f>
        <v>738029484.61000013</v>
      </c>
      <c r="AM8" s="33">
        <f>资产资本表!AM69</f>
        <v>752079494.90000057</v>
      </c>
      <c r="AN8" s="33">
        <f>资产资本表!AN69</f>
        <v>920636531.43999958</v>
      </c>
      <c r="AO8" s="33">
        <f>资产资本表!AO69</f>
        <v>1273822115.5899999</v>
      </c>
      <c r="AP8" s="33">
        <f>资产资本表!AP69</f>
        <v>1038296585.3000004</v>
      </c>
      <c r="AQ8" s="33">
        <f>资产资本表!AQ69</f>
        <v>1191578320.1900003</v>
      </c>
      <c r="AR8" s="33">
        <f>资产资本表!AR69</f>
        <v>1216551303.3999996</v>
      </c>
      <c r="AS8" s="33">
        <f>资产资本表!AS69</f>
        <v>713876313.93000007</v>
      </c>
      <c r="AT8" s="33">
        <f>资产资本表!AT69</f>
        <v>870408624.30999923</v>
      </c>
      <c r="AU8" s="33">
        <f>资产资本表!AU69</f>
        <v>1218164324.9399998</v>
      </c>
      <c r="AV8" s="33">
        <f>资产资本表!AV69</f>
        <v>1225319276.1799996</v>
      </c>
      <c r="AW8" s="33">
        <f>资产资本表!AW69</f>
        <v>1054237935.7899997</v>
      </c>
      <c r="AX8" s="33">
        <f>资产资本表!AX69</f>
        <v>1171162125.0799999</v>
      </c>
      <c r="AY8" s="33">
        <f>资产资本表!AY69</f>
        <v>1316861810.6599996</v>
      </c>
      <c r="AZ8" s="33">
        <f>资产资本表!AZ69</f>
        <v>1716956637.4900002</v>
      </c>
      <c r="BA8" s="33">
        <f>资产资本表!BA69</f>
        <v>1377775318.0000002</v>
      </c>
      <c r="BB8" s="33">
        <f>资产资本表!BB69</f>
        <v>1682132082.74</v>
      </c>
      <c r="BC8" s="33">
        <f>资产资本表!BC69</f>
        <v>1521013439.1699996</v>
      </c>
      <c r="BD8" s="33">
        <f>资产资本表!BD69</f>
        <v>1331717583.73</v>
      </c>
      <c r="BE8" s="33">
        <f>资产资本表!BE69</f>
        <v>996232349.68999982</v>
      </c>
      <c r="BF8" s="33">
        <f>资产资本表!BF69</f>
        <v>848966315.27999973</v>
      </c>
      <c r="BG8" s="33">
        <f>资产资本表!BG69</f>
        <v>944621480.50000024</v>
      </c>
      <c r="BH8" s="33">
        <f>资产资本表!BH69</f>
        <v>808687097.56999969</v>
      </c>
      <c r="BI8" s="33">
        <f>资产资本表!BI69</f>
        <v>661521566.86999965</v>
      </c>
      <c r="BJ8" s="33">
        <f>资产资本表!BJ69</f>
        <v>814251333.26999998</v>
      </c>
      <c r="BK8" s="33">
        <f>资产资本表!BK69</f>
        <v>932277382.1900003</v>
      </c>
      <c r="BL8" s="33">
        <f>资产资本表!BL69</f>
        <v>822575671.04999948</v>
      </c>
      <c r="BM8" s="33">
        <f>资产资本表!BM69</f>
        <v>513783425.93999982</v>
      </c>
      <c r="BN8" s="33">
        <f>资产资本表!BN69</f>
        <v>589980678.22000062</v>
      </c>
      <c r="BO8" s="33">
        <f>资产资本表!BO69</f>
        <v>338111176.61000001</v>
      </c>
      <c r="BP8" s="33">
        <f>资产资本表!BP69</f>
        <v>347085405.59000015</v>
      </c>
      <c r="BQ8" s="33">
        <f>资产资本表!BQ69</f>
        <v>305990541.07999957</v>
      </c>
      <c r="BR8" s="33">
        <f>资产资本表!BR69</f>
        <v>477032684.38999987</v>
      </c>
      <c r="BS8" s="33">
        <f>资产资本表!BS69</f>
        <v>496434325.21000016</v>
      </c>
      <c r="BT8" s="33">
        <f>资产资本表!BT69</f>
        <v>1241100855.97</v>
      </c>
      <c r="BU8" s="33">
        <f>资产资本表!BU69</f>
        <v>995038998.28999996</v>
      </c>
      <c r="BV8" s="33">
        <f>资产资本表!BV69</f>
        <v>925516987.84000027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347</v>
      </c>
      <c r="E9" s="61">
        <f>资产资本表!E70</f>
        <v>12572282693.879995</v>
      </c>
      <c r="F9" s="61">
        <f>资产资本表!F70</f>
        <v>12268318651.700005</v>
      </c>
      <c r="G9" s="61">
        <f>资产资本表!G70</f>
        <v>12210734115.129997</v>
      </c>
      <c r="H9" s="61">
        <f>资产资本表!H70</f>
        <v>12107525718.870003</v>
      </c>
      <c r="I9" s="61">
        <f>资产资本表!I70</f>
        <v>11702324537.249996</v>
      </c>
      <c r="J9" s="61">
        <f>资产资本表!J70</f>
        <v>11432454826.950005</v>
      </c>
      <c r="K9" s="61">
        <f>资产资本表!K70</f>
        <v>11403933177.700003</v>
      </c>
      <c r="L9" s="61">
        <f>资产资本表!L70</f>
        <v>10971166428.990005</v>
      </c>
      <c r="M9" s="61">
        <f>资产资本表!M70</f>
        <v>10657029333.210007</v>
      </c>
      <c r="N9" s="61">
        <f>资产资本表!N70</f>
        <v>10356406631.249998</v>
      </c>
      <c r="O9" s="61">
        <f>资产资本表!O70</f>
        <v>9824348131.7500038</v>
      </c>
      <c r="P9" s="61">
        <f>资产资本表!P70</f>
        <v>10664293041.699997</v>
      </c>
      <c r="Q9" s="61">
        <f>资产资本表!Q70</f>
        <v>10307856852.129999</v>
      </c>
      <c r="R9" s="61">
        <f>资产资本表!R70</f>
        <v>10327992777.319998</v>
      </c>
      <c r="S9" s="61">
        <f>资产资本表!S70</f>
        <v>10747592309.919998</v>
      </c>
      <c r="T9" s="61">
        <f>资产资本表!T70</f>
        <v>10278029650.869999</v>
      </c>
      <c r="U9" s="61">
        <f>资产资本表!U70</f>
        <v>9960242134.8200035</v>
      </c>
      <c r="V9" s="61">
        <f>资产资本表!V70</f>
        <v>9848266388.8300018</v>
      </c>
      <c r="W9" s="61">
        <f>资产资本表!W70</f>
        <v>9844622821.5700035</v>
      </c>
      <c r="X9" s="61">
        <f>资产资本表!X70</f>
        <v>9539831732.6800003</v>
      </c>
      <c r="Y9" s="61">
        <f>资产资本表!Y70</f>
        <v>10756656893.26</v>
      </c>
      <c r="Z9" s="61">
        <f>资产资本表!Z70</f>
        <v>9348395300.7200012</v>
      </c>
      <c r="AA9" s="61">
        <f>资产资本表!AA70</f>
        <v>8968707583.5900021</v>
      </c>
      <c r="AB9" s="61">
        <f>资产资本表!AB70</f>
        <v>8585851878.7799997</v>
      </c>
      <c r="AC9" s="61">
        <f>资产资本表!AC70</f>
        <v>9282955346.7500019</v>
      </c>
      <c r="AD9" s="61">
        <f>资产资本表!AD70</f>
        <v>8123764480.4099998</v>
      </c>
      <c r="AE9" s="61">
        <f>资产资本表!AE70</f>
        <v>8097656021.2600002</v>
      </c>
      <c r="AF9" s="61">
        <f>资产资本表!AF70</f>
        <v>8007647594.8300009</v>
      </c>
      <c r="AG9" s="61">
        <f>资产资本表!AG70</f>
        <v>7713263285.4900007</v>
      </c>
      <c r="AH9" s="61">
        <f>资产资本表!AH70</f>
        <v>7711268356.9799976</v>
      </c>
      <c r="AI9" s="61">
        <f>资产资本表!AI70</f>
        <v>7738831686.7399998</v>
      </c>
      <c r="AJ9" s="61">
        <f>资产资本表!AJ70</f>
        <v>7657914499.0100002</v>
      </c>
      <c r="AK9" s="61">
        <f>资产资本表!AK70</f>
        <v>7432644208.6399994</v>
      </c>
      <c r="AL9" s="61">
        <f>资产资本表!AL70</f>
        <v>7558545537.25</v>
      </c>
      <c r="AM9" s="61">
        <f>资产资本表!AM70</f>
        <v>7101239084.250001</v>
      </c>
      <c r="AN9" s="61">
        <f>资产资本表!AN70</f>
        <v>6837801475.3299999</v>
      </c>
      <c r="AO9" s="61">
        <f>资产资本表!AO70</f>
        <v>6625392037.3500004</v>
      </c>
      <c r="AP9" s="61">
        <f>资产资本表!AP70</f>
        <v>6439094949.3299999</v>
      </c>
      <c r="AQ9" s="61">
        <f>资产资本表!AQ70</f>
        <v>6571853459.6500006</v>
      </c>
      <c r="AR9" s="61">
        <f>资产资本表!AR70</f>
        <v>6281217645.4499998</v>
      </c>
      <c r="AS9" s="61">
        <f>资产资本表!AS70</f>
        <v>6084691356.9000006</v>
      </c>
      <c r="AT9" s="61">
        <f>资产资本表!AT70</f>
        <v>5955681804.1999989</v>
      </c>
      <c r="AU9" s="61">
        <f>资产资本表!AU70</f>
        <v>5982243018.6699991</v>
      </c>
      <c r="AV9" s="61">
        <f>资产资本表!AV70</f>
        <v>5705242088.3999996</v>
      </c>
      <c r="AW9" s="61">
        <f>资产资本表!AW70</f>
        <v>5602982702.1800003</v>
      </c>
      <c r="AX9" s="61">
        <f>资产资本表!AX70</f>
        <v>5639267699.0100002</v>
      </c>
      <c r="AY9" s="61">
        <f>资产资本表!AY70</f>
        <v>5620935101.25</v>
      </c>
      <c r="AZ9" s="61">
        <f>资产资本表!AZ70</f>
        <v>5755683939.9499998</v>
      </c>
      <c r="BA9" s="61">
        <f>资产资本表!BA70</f>
        <v>5526404139.2400007</v>
      </c>
      <c r="BB9" s="61">
        <f>资产资本表!BB70</f>
        <v>5530813571.1999998</v>
      </c>
      <c r="BC9" s="61">
        <f>资产资本表!BC70</f>
        <v>5695661294.3599997</v>
      </c>
      <c r="BD9" s="61">
        <f>资产资本表!BD70</f>
        <v>5856084985.1000004</v>
      </c>
      <c r="BE9" s="61">
        <f>资产资本表!BE70</f>
        <v>5680927664.7599993</v>
      </c>
      <c r="BF9" s="61">
        <f>资产资本表!BF70</f>
        <v>5523062380.6800003</v>
      </c>
      <c r="BG9" s="61">
        <f>资产资本表!BG70</f>
        <v>5775470063.5900002</v>
      </c>
      <c r="BH9" s="61">
        <f>资产资本表!BH70</f>
        <v>5681776003.5799999</v>
      </c>
      <c r="BI9" s="61">
        <f>资产资本表!BI70</f>
        <v>5513881255.3599997</v>
      </c>
      <c r="BJ9" s="61">
        <f>资产资本表!BJ70</f>
        <v>5637045394.0900002</v>
      </c>
      <c r="BK9" s="61">
        <f>资产资本表!BK70</f>
        <v>6026556874.8100004</v>
      </c>
      <c r="BL9" s="61">
        <f>资产资本表!BL70</f>
        <v>5962077774.829999</v>
      </c>
      <c r="BM9" s="61">
        <f>资产资本表!BM70</f>
        <v>5630398003.3199997</v>
      </c>
      <c r="BN9" s="61">
        <f>资产资本表!BN70</f>
        <v>5448877636.6700001</v>
      </c>
      <c r="BO9" s="61">
        <f>资产资本表!BO70</f>
        <v>5561268944.329999</v>
      </c>
      <c r="BP9" s="61">
        <f>资产资本表!BP70</f>
        <v>5289520320.5300007</v>
      </c>
      <c r="BQ9" s="61">
        <f>资产资本表!BQ70</f>
        <v>5039366376.8099995</v>
      </c>
      <c r="BR9" s="61">
        <f>资产资本表!BR70</f>
        <v>5117711117.4300003</v>
      </c>
      <c r="BS9" s="61">
        <f>资产资本表!BS70</f>
        <v>4678725879.5100002</v>
      </c>
      <c r="BT9" s="61">
        <f>资产资本表!BT70</f>
        <v>5067372405.0600004</v>
      </c>
      <c r="BU9" s="61">
        <f>资产资本表!BU70</f>
        <v>4740498314.3000002</v>
      </c>
      <c r="BV9" s="61">
        <f>资产资本表!BV70</f>
        <v>3063246723.0300002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348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349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350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354</v>
      </c>
      <c r="E13" s="33">
        <f>E9-E12</f>
        <v>12536786102.719995</v>
      </c>
      <c r="F13" s="33">
        <f t="shared" ref="F13:BQ13" si="0">F9-F12</f>
        <v>12232210990.360004</v>
      </c>
      <c r="G13" s="33">
        <f t="shared" si="0"/>
        <v>12179622005.119997</v>
      </c>
      <c r="H13" s="33">
        <f t="shared" si="0"/>
        <v>12076404811.310003</v>
      </c>
      <c r="I13" s="33">
        <f t="shared" si="0"/>
        <v>11670931452.059996</v>
      </c>
      <c r="J13" s="33">
        <f t="shared" si="0"/>
        <v>11382786897.820005</v>
      </c>
      <c r="K13" s="33">
        <f t="shared" si="0"/>
        <v>11363400613.110003</v>
      </c>
      <c r="L13" s="33">
        <f t="shared" si="0"/>
        <v>10926111480.760006</v>
      </c>
      <c r="M13" s="33">
        <f t="shared" si="0"/>
        <v>10605699223.550007</v>
      </c>
      <c r="N13" s="33">
        <f t="shared" si="0"/>
        <v>10303641907.249998</v>
      </c>
      <c r="O13" s="33">
        <f t="shared" si="0"/>
        <v>9709370722.3600044</v>
      </c>
      <c r="P13" s="33">
        <f t="shared" si="0"/>
        <v>9031154894.2299976</v>
      </c>
      <c r="Q13" s="33">
        <f t="shared" si="0"/>
        <v>8705248770.1899986</v>
      </c>
      <c r="R13" s="33">
        <f t="shared" si="0"/>
        <v>8578712395.9999981</v>
      </c>
      <c r="S13" s="33">
        <f t="shared" si="0"/>
        <v>8994931779.0199986</v>
      </c>
      <c r="T13" s="33">
        <f t="shared" si="0"/>
        <v>8512098478.9299984</v>
      </c>
      <c r="U13" s="33">
        <f t="shared" si="0"/>
        <v>8213943559.1000032</v>
      </c>
      <c r="V13" s="33">
        <f t="shared" si="0"/>
        <v>7779963243.0200024</v>
      </c>
      <c r="W13" s="33">
        <f t="shared" si="0"/>
        <v>7775203778.5500031</v>
      </c>
      <c r="X13" s="33">
        <f t="shared" si="0"/>
        <v>7407396280.3800001</v>
      </c>
      <c r="Y13" s="33">
        <f t="shared" si="0"/>
        <v>7194357726.4899998</v>
      </c>
      <c r="Z13" s="33">
        <f t="shared" si="0"/>
        <v>7173456092.210001</v>
      </c>
      <c r="AA13" s="33">
        <f t="shared" si="0"/>
        <v>8652398933.5900021</v>
      </c>
      <c r="AB13" s="33">
        <f t="shared" si="0"/>
        <v>8271603228.7799997</v>
      </c>
      <c r="AC13" s="33">
        <f t="shared" si="0"/>
        <v>7423731895.1600018</v>
      </c>
      <c r="AD13" s="33">
        <f t="shared" si="0"/>
        <v>7808011576.1899996</v>
      </c>
      <c r="AE13" s="33">
        <f t="shared" si="0"/>
        <v>7711903117.04</v>
      </c>
      <c r="AF13" s="33">
        <f t="shared" si="0"/>
        <v>7711894690.6100006</v>
      </c>
      <c r="AG13" s="33">
        <f t="shared" si="0"/>
        <v>7412875845.2700005</v>
      </c>
      <c r="AH13" s="33">
        <f t="shared" si="0"/>
        <v>7336448999.0899973</v>
      </c>
      <c r="AI13" s="33">
        <f t="shared" si="0"/>
        <v>7286111715.8499994</v>
      </c>
      <c r="AJ13" s="33">
        <f t="shared" si="0"/>
        <v>7064493693.4700003</v>
      </c>
      <c r="AK13" s="33">
        <f t="shared" si="0"/>
        <v>6815220715.3899994</v>
      </c>
      <c r="AL13" s="33">
        <f t="shared" si="0"/>
        <v>6928784638.5599995</v>
      </c>
      <c r="AM13" s="33">
        <f t="shared" si="0"/>
        <v>6814417139.5700006</v>
      </c>
      <c r="AN13" s="33">
        <f t="shared" si="0"/>
        <v>6495787549.2200003</v>
      </c>
      <c r="AO13" s="33">
        <f t="shared" si="0"/>
        <v>6260045811.8700008</v>
      </c>
      <c r="AP13" s="33">
        <f t="shared" si="0"/>
        <v>6103729082.4399996</v>
      </c>
      <c r="AQ13" s="33">
        <f t="shared" si="0"/>
        <v>6165410244.4400005</v>
      </c>
      <c r="AR13" s="33">
        <f t="shared" si="0"/>
        <v>5903791678.4300003</v>
      </c>
      <c r="AS13" s="33">
        <f t="shared" si="0"/>
        <v>5703985095.0800009</v>
      </c>
      <c r="AT13" s="33">
        <f t="shared" si="0"/>
        <v>5613171018.6299992</v>
      </c>
      <c r="AU13" s="33">
        <f t="shared" si="0"/>
        <v>5616219554.4899988</v>
      </c>
      <c r="AV13" s="33">
        <f t="shared" si="0"/>
        <v>5313703082.75</v>
      </c>
      <c r="AW13" s="33">
        <f t="shared" si="0"/>
        <v>5217620525.8100004</v>
      </c>
      <c r="AX13" s="33">
        <f t="shared" si="0"/>
        <v>5203653037.1900005</v>
      </c>
      <c r="AY13" s="33">
        <f t="shared" si="0"/>
        <v>5127540562.5100002</v>
      </c>
      <c r="AZ13" s="33">
        <f t="shared" si="0"/>
        <v>5188322793.75</v>
      </c>
      <c r="BA13" s="33">
        <f t="shared" si="0"/>
        <v>4909671778.6000004</v>
      </c>
      <c r="BB13" s="33">
        <f t="shared" si="0"/>
        <v>4921670263.9300003</v>
      </c>
      <c r="BC13" s="33">
        <f t="shared" si="0"/>
        <v>5036232921.6099997</v>
      </c>
      <c r="BD13" s="33">
        <f t="shared" si="0"/>
        <v>5105311079.9500008</v>
      </c>
      <c r="BE13" s="33">
        <f t="shared" si="0"/>
        <v>4970820759.6099997</v>
      </c>
      <c r="BF13" s="33">
        <f t="shared" si="0"/>
        <v>4858031373.4099998</v>
      </c>
      <c r="BG13" s="33">
        <f t="shared" si="0"/>
        <v>5007119556.3199997</v>
      </c>
      <c r="BH13" s="33">
        <f t="shared" si="0"/>
        <v>4846835496.3099995</v>
      </c>
      <c r="BI13" s="33">
        <f t="shared" si="0"/>
        <v>4663329744.7999992</v>
      </c>
      <c r="BJ13" s="33">
        <f t="shared" si="0"/>
        <v>4695938154.0699997</v>
      </c>
      <c r="BK13" s="33">
        <f t="shared" si="0"/>
        <v>4659350696.7900009</v>
      </c>
      <c r="BL13" s="33">
        <f t="shared" si="0"/>
        <v>4477635656.6899986</v>
      </c>
      <c r="BM13" s="33">
        <f t="shared" si="0"/>
        <v>4239148209.96</v>
      </c>
      <c r="BN13" s="33">
        <f t="shared" si="0"/>
        <v>4177599552.3500004</v>
      </c>
      <c r="BO13" s="33">
        <f t="shared" si="0"/>
        <v>4327440060.0099993</v>
      </c>
      <c r="BP13" s="33">
        <f t="shared" si="0"/>
        <v>4112593191.2400007</v>
      </c>
      <c r="BQ13" s="33">
        <f t="shared" si="0"/>
        <v>3969483557.6899996</v>
      </c>
      <c r="BR13" s="33">
        <f t="shared" ref="BR13:CL13" si="1">BR9-BR12</f>
        <v>4071008800.9000006</v>
      </c>
      <c r="BS13" s="33">
        <f t="shared" si="1"/>
        <v>3820937168.3200002</v>
      </c>
      <c r="BT13" s="33">
        <f t="shared" si="1"/>
        <v>4143740967.9300003</v>
      </c>
      <c r="BU13" s="33">
        <f t="shared" si="1"/>
        <v>3870460287.1700001</v>
      </c>
      <c r="BV13" s="33">
        <f t="shared" si="1"/>
        <v>2311360725.4300003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351</v>
      </c>
      <c r="E14" s="61">
        <f>E9</f>
        <v>12572282693.879995</v>
      </c>
      <c r="F14" s="61">
        <f t="shared" ref="F14:BQ14" si="2">F9</f>
        <v>12268318651.700005</v>
      </c>
      <c r="G14" s="61">
        <f t="shared" si="2"/>
        <v>12210734115.129997</v>
      </c>
      <c r="H14" s="61">
        <f t="shared" si="2"/>
        <v>12107525718.870003</v>
      </c>
      <c r="I14" s="61">
        <f t="shared" si="2"/>
        <v>11702324537.249996</v>
      </c>
      <c r="J14" s="61">
        <f t="shared" si="2"/>
        <v>11432454826.950005</v>
      </c>
      <c r="K14" s="61">
        <f t="shared" si="2"/>
        <v>11403933177.700003</v>
      </c>
      <c r="L14" s="61">
        <f t="shared" si="2"/>
        <v>10971166428.990005</v>
      </c>
      <c r="M14" s="61">
        <f t="shared" si="2"/>
        <v>10657029333.210007</v>
      </c>
      <c r="N14" s="61">
        <f t="shared" si="2"/>
        <v>10356406631.249998</v>
      </c>
      <c r="O14" s="61">
        <f t="shared" si="2"/>
        <v>9824348131.7500038</v>
      </c>
      <c r="P14" s="61">
        <f t="shared" si="2"/>
        <v>10664293041.699997</v>
      </c>
      <c r="Q14" s="61">
        <f t="shared" si="2"/>
        <v>10307856852.129999</v>
      </c>
      <c r="R14" s="61">
        <f t="shared" si="2"/>
        <v>10327992777.319998</v>
      </c>
      <c r="S14" s="61">
        <f t="shared" si="2"/>
        <v>10747592309.919998</v>
      </c>
      <c r="T14" s="61">
        <f t="shared" si="2"/>
        <v>10278029650.869999</v>
      </c>
      <c r="U14" s="61">
        <f t="shared" si="2"/>
        <v>9960242134.8200035</v>
      </c>
      <c r="V14" s="61">
        <f t="shared" si="2"/>
        <v>9848266388.8300018</v>
      </c>
      <c r="W14" s="61">
        <f t="shared" si="2"/>
        <v>9844622821.5700035</v>
      </c>
      <c r="X14" s="61">
        <f t="shared" si="2"/>
        <v>9539831732.6800003</v>
      </c>
      <c r="Y14" s="61">
        <f t="shared" si="2"/>
        <v>10756656893.26</v>
      </c>
      <c r="Z14" s="61">
        <f t="shared" si="2"/>
        <v>9348395300.7200012</v>
      </c>
      <c r="AA14" s="61">
        <f t="shared" si="2"/>
        <v>8968707583.5900021</v>
      </c>
      <c r="AB14" s="61">
        <f t="shared" si="2"/>
        <v>8585851878.7799997</v>
      </c>
      <c r="AC14" s="61">
        <f t="shared" si="2"/>
        <v>9282955346.7500019</v>
      </c>
      <c r="AD14" s="61">
        <f t="shared" si="2"/>
        <v>8123764480.4099998</v>
      </c>
      <c r="AE14" s="61">
        <f t="shared" si="2"/>
        <v>8097656021.2600002</v>
      </c>
      <c r="AF14" s="61">
        <f t="shared" si="2"/>
        <v>8007647594.8300009</v>
      </c>
      <c r="AG14" s="61">
        <f t="shared" si="2"/>
        <v>7713263285.4900007</v>
      </c>
      <c r="AH14" s="61">
        <f t="shared" si="2"/>
        <v>7711268356.9799976</v>
      </c>
      <c r="AI14" s="61">
        <f t="shared" si="2"/>
        <v>7738831686.7399998</v>
      </c>
      <c r="AJ14" s="61">
        <f t="shared" si="2"/>
        <v>7657914499.0100002</v>
      </c>
      <c r="AK14" s="61">
        <f t="shared" si="2"/>
        <v>7432644208.6399994</v>
      </c>
      <c r="AL14" s="61">
        <f t="shared" si="2"/>
        <v>7558545537.25</v>
      </c>
      <c r="AM14" s="61">
        <f t="shared" si="2"/>
        <v>7101239084.250001</v>
      </c>
      <c r="AN14" s="61">
        <f t="shared" si="2"/>
        <v>6837801475.3299999</v>
      </c>
      <c r="AO14" s="61">
        <f t="shared" si="2"/>
        <v>6625392037.3500004</v>
      </c>
      <c r="AP14" s="61">
        <f t="shared" si="2"/>
        <v>6439094949.3299999</v>
      </c>
      <c r="AQ14" s="61">
        <f t="shared" si="2"/>
        <v>6571853459.6500006</v>
      </c>
      <c r="AR14" s="61">
        <f t="shared" si="2"/>
        <v>6281217645.4499998</v>
      </c>
      <c r="AS14" s="61">
        <f t="shared" si="2"/>
        <v>6084691356.9000006</v>
      </c>
      <c r="AT14" s="61">
        <f t="shared" si="2"/>
        <v>5955681804.1999989</v>
      </c>
      <c r="AU14" s="61">
        <f t="shared" si="2"/>
        <v>5982243018.6699991</v>
      </c>
      <c r="AV14" s="61">
        <f t="shared" si="2"/>
        <v>5705242088.3999996</v>
      </c>
      <c r="AW14" s="61">
        <f t="shared" si="2"/>
        <v>5602982702.1800003</v>
      </c>
      <c r="AX14" s="61">
        <f t="shared" si="2"/>
        <v>5639267699.0100002</v>
      </c>
      <c r="AY14" s="61">
        <f t="shared" si="2"/>
        <v>5620935101.25</v>
      </c>
      <c r="AZ14" s="61">
        <f t="shared" si="2"/>
        <v>5755683939.9499998</v>
      </c>
      <c r="BA14" s="61">
        <f t="shared" si="2"/>
        <v>5526404139.2400007</v>
      </c>
      <c r="BB14" s="61">
        <f t="shared" si="2"/>
        <v>5530813571.1999998</v>
      </c>
      <c r="BC14" s="61">
        <f t="shared" si="2"/>
        <v>5695661294.3599997</v>
      </c>
      <c r="BD14" s="61">
        <f t="shared" si="2"/>
        <v>5856084985.1000004</v>
      </c>
      <c r="BE14" s="61">
        <f t="shared" si="2"/>
        <v>5680927664.7599993</v>
      </c>
      <c r="BF14" s="61">
        <f t="shared" si="2"/>
        <v>5523062380.6800003</v>
      </c>
      <c r="BG14" s="61">
        <f t="shared" si="2"/>
        <v>5775470063.5900002</v>
      </c>
      <c r="BH14" s="61">
        <f t="shared" si="2"/>
        <v>5681776003.5799999</v>
      </c>
      <c r="BI14" s="61">
        <f t="shared" si="2"/>
        <v>5513881255.3599997</v>
      </c>
      <c r="BJ14" s="61">
        <f t="shared" si="2"/>
        <v>5637045394.0900002</v>
      </c>
      <c r="BK14" s="61">
        <f t="shared" si="2"/>
        <v>6026556874.8100004</v>
      </c>
      <c r="BL14" s="61">
        <f t="shared" si="2"/>
        <v>5962077774.829999</v>
      </c>
      <c r="BM14" s="61">
        <f t="shared" si="2"/>
        <v>5630398003.3199997</v>
      </c>
      <c r="BN14" s="61">
        <f t="shared" si="2"/>
        <v>5448877636.6700001</v>
      </c>
      <c r="BO14" s="61">
        <f t="shared" si="2"/>
        <v>5561268944.329999</v>
      </c>
      <c r="BP14" s="61">
        <f t="shared" si="2"/>
        <v>5289520320.5300007</v>
      </c>
      <c r="BQ14" s="61">
        <f t="shared" si="2"/>
        <v>5039366376.8099995</v>
      </c>
      <c r="BR14" s="61">
        <f t="shared" ref="BR14:CL14" si="3">BR9</f>
        <v>5117711117.4300003</v>
      </c>
      <c r="BS14" s="61">
        <f t="shared" si="3"/>
        <v>4678725879.5100002</v>
      </c>
      <c r="BT14" s="61">
        <f t="shared" si="3"/>
        <v>5067372405.0600004</v>
      </c>
      <c r="BU14" s="61">
        <f t="shared" si="3"/>
        <v>4740498314.3000002</v>
      </c>
      <c r="BV14" s="61">
        <f t="shared" si="3"/>
        <v>3063246723.0300002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352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9920213588.2300034</v>
      </c>
      <c r="V15" s="33">
        <f t="shared" si="4"/>
        <v>11069384297.560001</v>
      </c>
      <c r="W15" s="33">
        <f t="shared" si="4"/>
        <v>11128964178.890003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8376990545.6300001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6903753979.1399994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3233739905.7000012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2574233815.1100001</v>
      </c>
      <c r="BE15" s="33">
        <f t="shared" si="4"/>
        <v>2787593001.059999</v>
      </c>
      <c r="BF15" s="33">
        <f t="shared" si="4"/>
        <v>2672372107.8700008</v>
      </c>
      <c r="BG15" s="33">
        <f t="shared" si="4"/>
        <v>2830498729.5799999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2416530688.3099999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2517681866.5</v>
      </c>
      <c r="BR15" s="33">
        <f t="shared" ref="BR15:CL15" si="5">BR11+BR13-BR3-BR4-BR7</f>
        <v>2371772933.3000007</v>
      </c>
      <c r="BS15" s="33">
        <f t="shared" si="5"/>
        <v>2402964231.29</v>
      </c>
      <c r="BT15" s="33">
        <f t="shared" si="5"/>
        <v>1909010294.9600003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353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355</v>
      </c>
      <c r="E17" s="33">
        <f>(E11+E13-E7-E3)/E4*100</f>
        <v>-113.22179958081868</v>
      </c>
      <c r="F17" s="33">
        <f t="shared" ref="F17:BQ17" si="8">(F11+F13-F7-F3)/F4*100</f>
        <v>-115.40428301748842</v>
      </c>
      <c r="G17" s="33">
        <f t="shared" si="8"/>
        <v>-114.26111483666071</v>
      </c>
      <c r="H17" s="33">
        <f t="shared" si="8"/>
        <v>-113.87109417496239</v>
      </c>
      <c r="I17" s="33">
        <f t="shared" si="8"/>
        <v>-98.483899896023402</v>
      </c>
      <c r="J17" s="33">
        <f t="shared" si="8"/>
        <v>-88.978615041649334</v>
      </c>
      <c r="K17" s="33">
        <f t="shared" si="8"/>
        <v>-89.957327601876884</v>
      </c>
      <c r="L17" s="33">
        <f t="shared" si="8"/>
        <v>-99.26447993869418</v>
      </c>
      <c r="M17" s="33">
        <f t="shared" si="8"/>
        <v>-90.876878115442693</v>
      </c>
      <c r="N17" s="33">
        <f t="shared" si="8"/>
        <v>-77.682450123947845</v>
      </c>
      <c r="O17" s="33">
        <f t="shared" si="8"/>
        <v>-64.737612147890601</v>
      </c>
      <c r="P17" s="33">
        <f t="shared" si="8"/>
        <v>-89.379155607556768</v>
      </c>
      <c r="Q17" s="33">
        <f t="shared" si="8"/>
        <v>-77.363523193921139</v>
      </c>
      <c r="R17" s="33">
        <f t="shared" si="8"/>
        <v>-59.422866041069696</v>
      </c>
      <c r="S17" s="33">
        <f t="shared" si="8"/>
        <v>-69.259118662866285</v>
      </c>
      <c r="T17" s="33">
        <f t="shared" si="8"/>
        <v>-67.519011274652527</v>
      </c>
      <c r="U17" s="33">
        <f t="shared" si="8"/>
        <v>-61.873778727478658</v>
      </c>
      <c r="V17" s="33">
        <f t="shared" si="8"/>
        <v>-77.474786410052971</v>
      </c>
      <c r="W17" s="33">
        <f t="shared" si="8"/>
        <v>-79.535325965707898</v>
      </c>
      <c r="X17" s="33">
        <f t="shared" si="8"/>
        <v>-96.727979426826153</v>
      </c>
      <c r="Y17" s="33">
        <f t="shared" si="8"/>
        <v>-77.169565781757015</v>
      </c>
      <c r="Z17" s="33">
        <f t="shared" si="8"/>
        <v>-65.821225409810239</v>
      </c>
      <c r="AA17" s="33">
        <f t="shared" si="8"/>
        <v>-100.06194199299578</v>
      </c>
      <c r="AB17" s="33">
        <f t="shared" si="8"/>
        <v>-126.77036036156389</v>
      </c>
      <c r="AC17" s="33">
        <f t="shared" si="8"/>
        <v>-157.00707123551976</v>
      </c>
      <c r="AD17" s="33">
        <f t="shared" si="8"/>
        <v>-128.09812053121721</v>
      </c>
      <c r="AE17" s="33">
        <f t="shared" si="8"/>
        <v>-138.3532479402767</v>
      </c>
      <c r="AF17" s="33">
        <f t="shared" si="8"/>
        <v>-184.72961490900622</v>
      </c>
      <c r="AG17" s="33">
        <f t="shared" si="8"/>
        <v>-144.81309352039224</v>
      </c>
      <c r="AH17" s="33">
        <f t="shared" si="8"/>
        <v>-136.84555104221829</v>
      </c>
      <c r="AI17" s="33">
        <f t="shared" si="8"/>
        <v>-156.47768032295738</v>
      </c>
      <c r="AJ17" s="33">
        <f t="shared" si="8"/>
        <v>-230.42255031659863</v>
      </c>
      <c r="AK17" s="33">
        <f t="shared" si="8"/>
        <v>-199.97986145087827</v>
      </c>
      <c r="AL17" s="33">
        <f t="shared" si="8"/>
        <v>-246.94529772786632</v>
      </c>
      <c r="AM17" s="33">
        <f t="shared" si="8"/>
        <v>-382.47595669779213</v>
      </c>
      <c r="AN17" s="33">
        <f t="shared" si="8"/>
        <v>-430.75064926251105</v>
      </c>
      <c r="AO17" s="33">
        <f t="shared" si="8"/>
        <v>-710.50832229031835</v>
      </c>
      <c r="AP17" s="33">
        <f t="shared" si="8"/>
        <v>-542.075811836144</v>
      </c>
      <c r="AQ17" s="33">
        <f t="shared" si="8"/>
        <v>-785.34935148710042</v>
      </c>
      <c r="AR17" s="33">
        <f t="shared" si="8"/>
        <v>-724.33849636343007</v>
      </c>
      <c r="AS17" s="33">
        <f t="shared" si="8"/>
        <v>-319.50679023367269</v>
      </c>
      <c r="AT17" s="33">
        <f t="shared" si="8"/>
        <v>-384.91212357224424</v>
      </c>
      <c r="AU17" s="33">
        <f t="shared" si="8"/>
        <v>-566.26580741482655</v>
      </c>
      <c r="AV17" s="33">
        <f t="shared" si="8"/>
        <v>-731.44259553040843</v>
      </c>
      <c r="AW17" s="33">
        <f t="shared" si="8"/>
        <v>-475.66756518611595</v>
      </c>
      <c r="AX17" s="33">
        <f t="shared" si="8"/>
        <v>-773.42726348800397</v>
      </c>
      <c r="AY17" s="33">
        <f t="shared" si="8"/>
        <v>-1266.4776238659535</v>
      </c>
      <c r="AZ17" s="33">
        <f t="shared" si="8"/>
        <v>1452.2747610166045</v>
      </c>
      <c r="BA17" s="33">
        <f t="shared" si="8"/>
        <v>-1575.4012384067337</v>
      </c>
      <c r="BB17" s="33">
        <f t="shared" si="8"/>
        <v>1037.5118673679403</v>
      </c>
      <c r="BC17" s="33">
        <f t="shared" si="8"/>
        <v>5299.9583502676369</v>
      </c>
      <c r="BD17" s="33">
        <f t="shared" si="8"/>
        <v>-2815.7542802362036</v>
      </c>
      <c r="BE17" s="33">
        <f t="shared" si="8"/>
        <v>-559.62069860674137</v>
      </c>
      <c r="BF17" s="33">
        <f t="shared" si="8"/>
        <v>-569.15032499804886</v>
      </c>
      <c r="BG17" s="33">
        <f t="shared" si="8"/>
        <v>-796.67300798843848</v>
      </c>
      <c r="BH17" s="33">
        <f t="shared" si="8"/>
        <v>-409.56317097533133</v>
      </c>
      <c r="BI17" s="33">
        <f t="shared" si="8"/>
        <v>-291.0840933584322</v>
      </c>
      <c r="BJ17" s="33">
        <f t="shared" si="8"/>
        <v>-413.392166403077</v>
      </c>
      <c r="BK17" s="33">
        <f t="shared" si="8"/>
        <v>-851.26051314417543</v>
      </c>
      <c r="BL17" s="33">
        <f t="shared" si="8"/>
        <v>-647.81603627053425</v>
      </c>
      <c r="BM17" s="33">
        <f t="shared" si="8"/>
        <v>-289.4013288223079</v>
      </c>
      <c r="BN17" s="33">
        <f t="shared" si="8"/>
        <v>-685.49485796274462</v>
      </c>
      <c r="BO17" s="33">
        <f t="shared" si="8"/>
        <v>-382.08349344921959</v>
      </c>
      <c r="BP17" s="33">
        <f t="shared" si="8"/>
        <v>-365.51284214103788</v>
      </c>
      <c r="BQ17" s="33">
        <f t="shared" si="8"/>
        <v>-357.9448339635556</v>
      </c>
      <c r="BR17" s="33">
        <f t="shared" ref="BR17:CK17" si="9">(BR11+BR13-BR7-BR3)/BR4*100</f>
        <v>-384.04518365742109</v>
      </c>
      <c r="BS17" s="33">
        <f t="shared" si="9"/>
        <v>-477.52947001323804</v>
      </c>
      <c r="BT17" s="33">
        <f t="shared" si="9"/>
        <v>1322.9792783551625</v>
      </c>
      <c r="BU17" s="33">
        <f t="shared" si="9"/>
        <v>-3602.5650104755541</v>
      </c>
      <c r="BV17" s="33">
        <f t="shared" si="9"/>
        <v>9901.5433444429127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topLeftCell="A34" workbookViewId="0">
      <selection activeCell="E61" sqref="E61"/>
    </sheetView>
  </sheetViews>
  <sheetFormatPr defaultRowHeight="13.5"/>
  <cols>
    <col min="1" max="1" width="45.625" bestFit="1" customWidth="1"/>
    <col min="2" max="4" width="9.5" hidden="1" customWidth="1"/>
    <col min="5" max="5" width="20.5" bestFit="1" customWidth="1"/>
    <col min="6" max="6" width="20.5" hidden="1" customWidth="1"/>
    <col min="7" max="8" width="19.375" hidden="1" customWidth="1"/>
    <col min="9" max="9" width="20.5" bestFit="1" customWidth="1"/>
    <col min="10" max="10" width="20.5" hidden="1" customWidth="1"/>
    <col min="11" max="12" width="19.375" hidden="1" customWidth="1"/>
    <col min="13" max="13" width="20.5" bestFit="1" customWidth="1"/>
    <col min="14" max="14" width="20.5" hidden="1" customWidth="1"/>
    <col min="15" max="16" width="19.375" hidden="1" customWidth="1"/>
    <col min="17" max="17" width="20.5" bestFit="1" customWidth="1"/>
    <col min="18" max="19" width="20.5" hidden="1" customWidth="1"/>
    <col min="20" max="20" width="19.375" hidden="1" customWidth="1"/>
    <col min="21" max="21" width="20.5" bestFit="1" customWidth="1"/>
    <col min="22" max="22" width="20.5" hidden="1" customWidth="1"/>
    <col min="23" max="24" width="19.375" hidden="1" customWidth="1"/>
    <col min="25" max="25" width="20.5" bestFit="1" customWidth="1"/>
    <col min="26" max="26" width="20.5" hidden="1" customWidth="1"/>
    <col min="27" max="28" width="19.375" hidden="1" customWidth="1"/>
    <col min="29" max="29" width="20.5" bestFit="1" customWidth="1"/>
    <col min="30" max="30" width="20.5" hidden="1" customWidth="1"/>
    <col min="31" max="32" width="19.375" hidden="1" customWidth="1"/>
    <col min="33" max="33" width="20.5" bestFit="1" customWidth="1"/>
    <col min="34" max="36" width="19.375" hidden="1" customWidth="1"/>
    <col min="37" max="37" width="20.5" bestFit="1" customWidth="1"/>
    <col min="38" max="40" width="19.375" hidden="1" customWidth="1"/>
    <col min="41" max="41" width="20.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8.375" bestFit="1" customWidth="1"/>
    <col min="76" max="76" width="18.375" hidden="1" customWidth="1"/>
    <col min="77" max="77" width="17.25" bestFit="1" customWidth="1"/>
    <col min="78" max="78" width="17.25" hidden="1" customWidth="1"/>
    <col min="79" max="79" width="19.375" bestFit="1" customWidth="1"/>
    <col min="80" max="80" width="17.25" hidden="1" customWidth="1"/>
    <col min="81" max="81" width="19.375" bestFit="1" customWidth="1"/>
    <col min="82" max="82" width="19.375" hidden="1" customWidth="1"/>
    <col min="83" max="83" width="19.375" bestFit="1" customWidth="1"/>
    <col min="84" max="85" width="17.25" hidden="1" customWidth="1"/>
    <col min="86" max="88" width="17.25" bestFit="1" customWidth="1"/>
    <col min="89" max="89" width="9.625" hidden="1" customWidth="1"/>
  </cols>
  <sheetData>
    <row r="1" spans="1:89" s="33" customFormat="1">
      <c r="A1" s="3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 s="33" customFormat="1">
      <c r="A2" s="33" t="s">
        <v>363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8" customFormat="1">
      <c r="A3" s="78" t="s">
        <v>385</v>
      </c>
      <c r="E3" s="78">
        <f>(E2-I2)/I2</f>
        <v>2.8122240830719961E-2</v>
      </c>
      <c r="F3" s="78">
        <f t="shared" ref="F3:BQ3" si="0">(F2-J2)/J2</f>
        <v>3.3412690556619093E-2</v>
      </c>
      <c r="G3" s="78">
        <f t="shared" si="0"/>
        <v>3.6877640169651109E-2</v>
      </c>
      <c r="H3" s="78">
        <f t="shared" si="0"/>
        <v>5.0824209531128463E-3</v>
      </c>
      <c r="I3" s="78">
        <f t="shared" si="0"/>
        <v>-1.8500797167536231E-2</v>
      </c>
      <c r="J3" s="78">
        <f t="shared" si="0"/>
        <v>-3.6252441672830094E-2</v>
      </c>
      <c r="K3" s="78">
        <f t="shared" si="0"/>
        <v>-5.6786478927727944E-2</v>
      </c>
      <c r="L3" s="78">
        <f t="shared" si="0"/>
        <v>-9.0558667281250477E-2</v>
      </c>
      <c r="M3" s="78">
        <f t="shared" si="0"/>
        <v>-7.1389543339746009E-2</v>
      </c>
      <c r="N3" s="78">
        <f t="shared" si="0"/>
        <v>-5.2769167716372058E-2</v>
      </c>
      <c r="O3" s="78">
        <f t="shared" si="0"/>
        <v>-3.0269263444969871E-2</v>
      </c>
      <c r="P3" s="78">
        <f t="shared" si="0"/>
        <v>4.3683425063221664E-3</v>
      </c>
      <c r="Q3" s="78">
        <f t="shared" si="0"/>
        <v>4.3796291244589065E-2</v>
      </c>
      <c r="R3" s="78">
        <f t="shared" si="0"/>
        <v>6.5423677256989721E-2</v>
      </c>
      <c r="S3" s="78">
        <f t="shared" si="0"/>
        <v>8.0453379996735505E-2</v>
      </c>
      <c r="T3" s="78">
        <f t="shared" si="0"/>
        <v>6.420849446470446E-2</v>
      </c>
      <c r="U3" s="78">
        <f t="shared" si="0"/>
        <v>0.12195207125320309</v>
      </c>
      <c r="V3" s="78">
        <f t="shared" si="0"/>
        <v>8.6563293159114749E-2</v>
      </c>
      <c r="W3" s="78">
        <f t="shared" si="0"/>
        <v>0.30370210505334455</v>
      </c>
      <c r="X3" s="78">
        <f t="shared" si="0"/>
        <v>0.21414324278323876</v>
      </c>
      <c r="Y3" s="78">
        <f t="shared" si="0"/>
        <v>0.22347173803241346</v>
      </c>
      <c r="Z3" s="78">
        <f t="shared" si="0"/>
        <v>0.1769272520887846</v>
      </c>
      <c r="AA3" s="78">
        <f t="shared" si="0"/>
        <v>-2.3072111551780669E-2</v>
      </c>
      <c r="AB3" s="78">
        <f t="shared" si="0"/>
        <v>-9.1181081686120703E-3</v>
      </c>
      <c r="AC3" s="78">
        <f t="shared" si="0"/>
        <v>9.3695489002106502E-2</v>
      </c>
      <c r="AD3" s="78">
        <f t="shared" si="0"/>
        <v>0.17313700667477758</v>
      </c>
      <c r="AE3" s="78">
        <f t="shared" si="0"/>
        <v>0.16719173509538637</v>
      </c>
      <c r="AF3" s="78">
        <f t="shared" si="0"/>
        <v>0.17859819691329978</v>
      </c>
      <c r="AG3" s="78">
        <f t="shared" si="0"/>
        <v>0.2069629356574878</v>
      </c>
      <c r="AH3" s="78">
        <f t="shared" si="0"/>
        <v>0.20805624418125282</v>
      </c>
      <c r="AI3" s="78">
        <f t="shared" si="0"/>
        <v>0.21815516413431499</v>
      </c>
      <c r="AJ3" s="78">
        <f t="shared" si="0"/>
        <v>0.16831713170711177</v>
      </c>
      <c r="AK3" s="78">
        <f t="shared" si="0"/>
        <v>5.1577722640615345E-2</v>
      </c>
      <c r="AL3" s="78">
        <f t="shared" si="0"/>
        <v>1.8601722905253824E-2</v>
      </c>
      <c r="AM3" s="78">
        <f t="shared" si="0"/>
        <v>-2.1225805497072526E-3</v>
      </c>
      <c r="AN3" s="78">
        <f t="shared" si="0"/>
        <v>1.2080130066932749E-2</v>
      </c>
      <c r="AO3" s="78">
        <f t="shared" si="0"/>
        <v>0.13729198313385607</v>
      </c>
      <c r="AP3" s="78">
        <f t="shared" si="0"/>
        <v>0.18772305775923537</v>
      </c>
      <c r="AQ3" s="78">
        <f t="shared" si="0"/>
        <v>0.23296805630941561</v>
      </c>
      <c r="AR3" s="78">
        <f t="shared" si="0"/>
        <v>0.22340016653041009</v>
      </c>
      <c r="AS3" s="78">
        <f t="shared" si="0"/>
        <v>0.2607618662935865</v>
      </c>
      <c r="AT3" s="78">
        <f t="shared" si="0"/>
        <v>0.27095407127397064</v>
      </c>
      <c r="AU3" s="78">
        <f t="shared" si="0"/>
        <v>0.23031268923980747</v>
      </c>
      <c r="AV3" s="78">
        <f t="shared" si="0"/>
        <v>0.21581155319568632</v>
      </c>
      <c r="AW3" s="78">
        <f t="shared" si="0"/>
        <v>6.6557541659416922E-2</v>
      </c>
      <c r="AX3" s="78">
        <f t="shared" si="0"/>
        <v>3.6879868400862312E-2</v>
      </c>
      <c r="AY3" s="78">
        <f t="shared" si="0"/>
        <v>1.9553942208694934E-2</v>
      </c>
      <c r="AZ3" s="78">
        <f t="shared" si="0"/>
        <v>1.726279073563447E-2</v>
      </c>
      <c r="BA3" s="78">
        <f t="shared" si="0"/>
        <v>4.2142602717393979E-2</v>
      </c>
      <c r="BB3" s="78">
        <f t="shared" si="0"/>
        <v>5.3501446365249089E-2</v>
      </c>
      <c r="BC3" s="78">
        <f t="shared" si="0"/>
        <v>1.7107049928793847E-2</v>
      </c>
      <c r="BD3" s="78">
        <f t="shared" si="0"/>
        <v>-4.2930102940024695E-2</v>
      </c>
      <c r="BE3" s="78">
        <f t="shared" si="0"/>
        <v>0.17906286602193844</v>
      </c>
      <c r="BF3" s="78">
        <f t="shared" si="0"/>
        <v>0.17898088816239296</v>
      </c>
      <c r="BG3" s="78">
        <f t="shared" si="0"/>
        <v>0.23816721376497541</v>
      </c>
      <c r="BH3" s="78">
        <f t="shared" si="0"/>
        <v>0.27645224331893731</v>
      </c>
      <c r="BI3" s="78">
        <f t="shared" si="0"/>
        <v>0.24425146642800347</v>
      </c>
      <c r="BJ3" s="78">
        <f t="shared" si="0"/>
        <v>0.1910792564478852</v>
      </c>
      <c r="BK3" s="78">
        <f t="shared" si="0"/>
        <v>0.16422770670115003</v>
      </c>
      <c r="BL3" s="78">
        <f t="shared" si="0"/>
        <v>0.17920606112174794</v>
      </c>
      <c r="BM3" s="78">
        <f t="shared" si="0"/>
        <v>0.16218590556810786</v>
      </c>
      <c r="BN3" s="78">
        <f t="shared" si="0"/>
        <v>0.81072361969958184</v>
      </c>
      <c r="BO3" s="78">
        <f t="shared" si="0"/>
        <v>-0.36830203156133101</v>
      </c>
      <c r="BP3" s="78">
        <f t="shared" si="0"/>
        <v>-0.39612995321956923</v>
      </c>
      <c r="BQ3" s="78">
        <f t="shared" si="0"/>
        <v>9.7512630106503573E-2</v>
      </c>
      <c r="BR3" s="78">
        <f t="shared" ref="BR3:CJ3" si="1">(BR2-BV2)/BV2</f>
        <v>0.15095200433306527</v>
      </c>
      <c r="BS3" s="78">
        <f t="shared" si="1"/>
        <v>7.1572073479613829</v>
      </c>
      <c r="BT3" s="78">
        <f t="shared" si="1"/>
        <v>7.7082860462685261</v>
      </c>
      <c r="BU3" s="78">
        <f t="shared" si="1"/>
        <v>2.8123964966434647</v>
      </c>
      <c r="BV3" s="78">
        <f t="shared" si="1"/>
        <v>3.1705909410696655</v>
      </c>
      <c r="BW3" s="78">
        <f t="shared" si="1"/>
        <v>-0.67106580759571777</v>
      </c>
      <c r="BX3" s="78">
        <f t="shared" si="1"/>
        <v>-0.78796279639036237</v>
      </c>
      <c r="BY3" s="78">
        <f t="shared" si="1"/>
        <v>-0.52254893989053175</v>
      </c>
      <c r="BZ3" s="78">
        <f t="shared" si="1"/>
        <v>-0.64220313891313829</v>
      </c>
      <c r="CA3" s="78">
        <f t="shared" si="1"/>
        <v>-5.8124665085248793E-2</v>
      </c>
      <c r="CB3" s="78">
        <f t="shared" si="1"/>
        <v>0.24243226307723531</v>
      </c>
      <c r="CC3" s="78">
        <f t="shared" si="1"/>
        <v>2.2886276133932539</v>
      </c>
      <c r="CD3" s="78">
        <f t="shared" si="1"/>
        <v>0.42193258078280771</v>
      </c>
      <c r="CE3" s="78">
        <f t="shared" si="1"/>
        <v>1.2734068860566863</v>
      </c>
      <c r="CF3" s="78">
        <f t="shared" si="1"/>
        <v>0.4152217428281525</v>
      </c>
      <c r="CG3" s="78" t="e">
        <f t="shared" si="1"/>
        <v>#DIV/0!</v>
      </c>
      <c r="CH3" s="78" t="e">
        <f t="shared" si="1"/>
        <v>#DIV/0!</v>
      </c>
      <c r="CI3" s="78" t="e">
        <f t="shared" si="1"/>
        <v>#DIV/0!</v>
      </c>
      <c r="CJ3" s="78" t="e">
        <f t="shared" si="1"/>
        <v>#DIV/0!</v>
      </c>
    </row>
    <row r="4" spans="1:89" s="33" customFormat="1">
      <c r="A4" s="33" t="s">
        <v>364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8" customFormat="1">
      <c r="A5" s="78" t="s">
        <v>365</v>
      </c>
      <c r="E5" s="78">
        <f t="shared" ref="E5:AJ5" si="2">E4/E2</f>
        <v>0.78202509556800537</v>
      </c>
      <c r="F5" s="78">
        <f t="shared" si="2"/>
        <v>0.79142430765496063</v>
      </c>
      <c r="G5" s="78">
        <f t="shared" si="2"/>
        <v>0.79408284506081017</v>
      </c>
      <c r="H5" s="78">
        <f t="shared" si="2"/>
        <v>0.78443719187028726</v>
      </c>
      <c r="I5" s="78">
        <f t="shared" si="2"/>
        <v>0.78046980478740602</v>
      </c>
      <c r="J5" s="78">
        <f t="shared" si="2"/>
        <v>0.78635594712313051</v>
      </c>
      <c r="K5" s="78">
        <f t="shared" si="2"/>
        <v>0.78644311392683353</v>
      </c>
      <c r="L5" s="78">
        <f t="shared" si="2"/>
        <v>0.78924201634579771</v>
      </c>
      <c r="M5" s="78">
        <f t="shared" si="2"/>
        <v>0.7834910337357085</v>
      </c>
      <c r="N5" s="78">
        <f t="shared" si="2"/>
        <v>0.7891335350326808</v>
      </c>
      <c r="O5" s="78">
        <f t="shared" si="2"/>
        <v>0.79372922978590899</v>
      </c>
      <c r="P5" s="78">
        <f t="shared" si="2"/>
        <v>0.79782532660213501</v>
      </c>
      <c r="Q5" s="78">
        <f t="shared" si="2"/>
        <v>0.78166322500089991</v>
      </c>
      <c r="R5" s="78">
        <f t="shared" si="2"/>
        <v>0.78804946044885171</v>
      </c>
      <c r="S5" s="78">
        <f t="shared" si="2"/>
        <v>0.79299913163604641</v>
      </c>
      <c r="T5" s="78">
        <f t="shared" si="2"/>
        <v>0.79105159910689438</v>
      </c>
      <c r="U5" s="78">
        <f t="shared" si="2"/>
        <v>0.78719596001581305</v>
      </c>
      <c r="V5" s="78">
        <f t="shared" si="2"/>
        <v>0.79430156161149124</v>
      </c>
      <c r="W5" s="78">
        <f t="shared" si="2"/>
        <v>0.80401258662037933</v>
      </c>
      <c r="X5" s="78">
        <f t="shared" si="2"/>
        <v>0.8122661476684917</v>
      </c>
      <c r="Y5" s="78">
        <f t="shared" si="2"/>
        <v>0.80566967724396965</v>
      </c>
      <c r="Z5" s="78">
        <f t="shared" si="2"/>
        <v>0.81067462536392565</v>
      </c>
      <c r="AA5" s="78">
        <f t="shared" si="2"/>
        <v>0.80513257448257736</v>
      </c>
      <c r="AB5" s="78">
        <f t="shared" si="2"/>
        <v>0.79448933493648566</v>
      </c>
      <c r="AC5" s="78">
        <f t="shared" si="2"/>
        <v>0.80364016083322787</v>
      </c>
      <c r="AD5" s="78">
        <f t="shared" si="2"/>
        <v>0.80432930019790372</v>
      </c>
      <c r="AE5" s="78">
        <f t="shared" si="2"/>
        <v>0.80805751026226957</v>
      </c>
      <c r="AF5" s="78">
        <f t="shared" si="2"/>
        <v>0.80411668420484017</v>
      </c>
      <c r="AG5" s="78">
        <f t="shared" si="2"/>
        <v>0.80696024235559816</v>
      </c>
      <c r="AH5" s="78">
        <f t="shared" si="2"/>
        <v>0.80741161101436476</v>
      </c>
      <c r="AI5" s="78">
        <f t="shared" si="2"/>
        <v>0.80630625709180692</v>
      </c>
      <c r="AJ5" s="78">
        <f t="shared" si="2"/>
        <v>0.8031487206926714</v>
      </c>
      <c r="AK5" s="78">
        <f t="shared" ref="AK5:BP5" si="3">AK4/AK2</f>
        <v>0.80902681337647508</v>
      </c>
      <c r="AL5" s="78">
        <f t="shared" si="3"/>
        <v>0.81013600820960552</v>
      </c>
      <c r="AM5" s="78">
        <f t="shared" si="3"/>
        <v>0.80757762926151122</v>
      </c>
      <c r="AN5" s="78">
        <f t="shared" si="3"/>
        <v>0.79928248849729788</v>
      </c>
      <c r="AO5" s="78">
        <f t="shared" si="3"/>
        <v>0.8125575663614556</v>
      </c>
      <c r="AP5" s="78">
        <f t="shared" si="3"/>
        <v>0.8074585366568735</v>
      </c>
      <c r="AQ5" s="78">
        <f t="shared" si="3"/>
        <v>0.80424589119080725</v>
      </c>
      <c r="AR5" s="78">
        <f t="shared" si="3"/>
        <v>0.80374296928182487</v>
      </c>
      <c r="AS5" s="78">
        <f t="shared" si="3"/>
        <v>0.79219482249540896</v>
      </c>
      <c r="AT5" s="78">
        <f t="shared" si="3"/>
        <v>0.79329406018672255</v>
      </c>
      <c r="AU5" s="78">
        <f t="shared" si="3"/>
        <v>0.79155183179631217</v>
      </c>
      <c r="AV5" s="78">
        <f t="shared" si="3"/>
        <v>0.81278179711203458</v>
      </c>
      <c r="AW5" s="78">
        <f t="shared" si="3"/>
        <v>0.79010280760222062</v>
      </c>
      <c r="AX5" s="78">
        <f t="shared" si="3"/>
        <v>0.80273777150184444</v>
      </c>
      <c r="AY5" s="78">
        <f t="shared" si="3"/>
        <v>0.80814752571087678</v>
      </c>
      <c r="AZ5" s="78">
        <f t="shared" si="3"/>
        <v>0.80210761474875414</v>
      </c>
      <c r="BA5" s="78">
        <f t="shared" si="3"/>
        <v>0.79094489757112663</v>
      </c>
      <c r="BB5" s="78">
        <f t="shared" si="3"/>
        <v>0.77564186522787382</v>
      </c>
      <c r="BC5" s="78">
        <f t="shared" si="3"/>
        <v>0.76479751475052304</v>
      </c>
      <c r="BD5" s="78">
        <f t="shared" si="3"/>
        <v>0.76773972961604697</v>
      </c>
      <c r="BE5" s="78">
        <f t="shared" si="3"/>
        <v>0.75393956754033931</v>
      </c>
      <c r="BF5" s="78">
        <f t="shared" si="3"/>
        <v>0.76222666317245436</v>
      </c>
      <c r="BG5" s="78">
        <f t="shared" si="3"/>
        <v>0.76281161299639655</v>
      </c>
      <c r="BH5" s="78">
        <f t="shared" si="3"/>
        <v>0.76674605776065519</v>
      </c>
      <c r="BI5" s="78">
        <f t="shared" si="3"/>
        <v>0.72160965669769128</v>
      </c>
      <c r="BJ5" s="78">
        <f t="shared" si="3"/>
        <v>0.72281435736745592</v>
      </c>
      <c r="BK5" s="78">
        <f t="shared" si="3"/>
        <v>0.73262428416251291</v>
      </c>
      <c r="BL5" s="78">
        <f t="shared" si="3"/>
        <v>0.73022485936437131</v>
      </c>
      <c r="BM5" s="78">
        <f t="shared" si="3"/>
        <v>0.64497896174349101</v>
      </c>
      <c r="BN5" s="78">
        <f t="shared" si="3"/>
        <v>0.67689772656360281</v>
      </c>
      <c r="BO5" s="78">
        <f t="shared" si="3"/>
        <v>0.69739419633442479</v>
      </c>
      <c r="BP5" s="78">
        <f t="shared" si="3"/>
        <v>0.72806241492296941</v>
      </c>
      <c r="BQ5" s="78">
        <f t="shared" ref="BQ5:CK5" si="4">BQ4/BQ2</f>
        <v>0.66434884376462922</v>
      </c>
      <c r="BR5" s="78">
        <f t="shared" si="4"/>
        <v>0.69089358479786245</v>
      </c>
      <c r="BS5" s="78">
        <f t="shared" si="4"/>
        <v>0.6851267812815296</v>
      </c>
      <c r="BT5" s="78">
        <f t="shared" si="4"/>
        <v>0.71264177568384923</v>
      </c>
      <c r="BU5" s="78">
        <f t="shared" si="4"/>
        <v>0.70261360666940986</v>
      </c>
      <c r="BV5" s="78">
        <f t="shared" si="4"/>
        <v>0.70483183430686314</v>
      </c>
      <c r="BW5" s="78">
        <f t="shared" si="4"/>
        <v>0.91266732017695229</v>
      </c>
      <c r="BX5" s="78">
        <f t="shared" si="4"/>
        <v>0.78027813153081516</v>
      </c>
      <c r="BY5" s="78">
        <f t="shared" si="4"/>
        <v>0.80385959897376058</v>
      </c>
      <c r="BZ5" s="78">
        <f t="shared" si="4"/>
        <v>0</v>
      </c>
      <c r="CA5" s="78">
        <f t="shared" si="4"/>
        <v>0.83037701757187177</v>
      </c>
      <c r="CB5" s="78">
        <f t="shared" si="4"/>
        <v>0</v>
      </c>
      <c r="CC5" s="78">
        <f t="shared" si="4"/>
        <v>0.7910557733482444</v>
      </c>
      <c r="CD5" s="78">
        <f t="shared" si="4"/>
        <v>0</v>
      </c>
      <c r="CE5" s="78">
        <f t="shared" si="4"/>
        <v>0</v>
      </c>
      <c r="CF5" s="78">
        <f t="shared" si="4"/>
        <v>0</v>
      </c>
      <c r="CG5" s="78">
        <f t="shared" si="4"/>
        <v>0.82468131642801001</v>
      </c>
      <c r="CH5" s="78">
        <f t="shared" si="4"/>
        <v>0.80498338440849793</v>
      </c>
      <c r="CI5" s="78">
        <f t="shared" si="4"/>
        <v>0.81006277344493061</v>
      </c>
      <c r="CJ5" s="78">
        <f t="shared" si="4"/>
        <v>0.80868923531039572</v>
      </c>
      <c r="CK5" s="78" t="e">
        <f t="shared" si="4"/>
        <v>#DIV/0!</v>
      </c>
    </row>
    <row r="6" spans="1:89" s="78" customFormat="1">
      <c r="A6" s="78" t="s">
        <v>366</v>
      </c>
      <c r="E6" s="78">
        <f>(E4-I4)/I4</f>
        <v>3.0171044042176378E-2</v>
      </c>
      <c r="F6" s="78">
        <f t="shared" ref="F6:BQ6" si="5">(F4-J4)/J4</f>
        <v>4.0073424939148561E-2</v>
      </c>
      <c r="G6" s="78">
        <f t="shared" si="5"/>
        <v>4.6950163216073627E-2</v>
      </c>
      <c r="H6" s="78">
        <f t="shared" si="5"/>
        <v>-1.0364177757985933E-3</v>
      </c>
      <c r="I6" s="78">
        <f t="shared" si="5"/>
        <v>-2.2285567734972651E-2</v>
      </c>
      <c r="J6" s="78">
        <f t="shared" si="5"/>
        <v>-3.9644635068536271E-2</v>
      </c>
      <c r="K6" s="78">
        <f t="shared" si="5"/>
        <v>-6.5444800602781655E-2</v>
      </c>
      <c r="L6" s="78">
        <f t="shared" si="5"/>
        <v>-0.10034278525592918</v>
      </c>
      <c r="M6" s="78">
        <f t="shared" si="5"/>
        <v>-6.9218119317698446E-2</v>
      </c>
      <c r="N6" s="78">
        <f t="shared" si="5"/>
        <v>-5.1466116420945604E-2</v>
      </c>
      <c r="O6" s="78">
        <f t="shared" si="5"/>
        <v>-2.9376452105866663E-2</v>
      </c>
      <c r="P6" s="78">
        <f t="shared" si="5"/>
        <v>1.2968688507348208E-2</v>
      </c>
      <c r="Q6" s="78">
        <f t="shared" si="5"/>
        <v>3.646006420286322E-2</v>
      </c>
      <c r="R6" s="78">
        <f t="shared" si="5"/>
        <v>5.7037521503036565E-2</v>
      </c>
      <c r="S6" s="78">
        <f t="shared" si="5"/>
        <v>6.5653207883406603E-2</v>
      </c>
      <c r="T6" s="78">
        <f t="shared" si="5"/>
        <v>3.6413783518927205E-2</v>
      </c>
      <c r="U6" s="78">
        <f t="shared" si="5"/>
        <v>9.6226111975726267E-2</v>
      </c>
      <c r="V6" s="78">
        <f t="shared" si="5"/>
        <v>6.461815078838512E-2</v>
      </c>
      <c r="W6" s="78">
        <f t="shared" si="5"/>
        <v>0.30188857697131394</v>
      </c>
      <c r="X6" s="78">
        <f t="shared" si="5"/>
        <v>0.24130987184631306</v>
      </c>
      <c r="Y6" s="78">
        <f t="shared" si="5"/>
        <v>0.22656149896203284</v>
      </c>
      <c r="Z6" s="78">
        <f t="shared" si="5"/>
        <v>0.18621198921003396</v>
      </c>
      <c r="AA6" s="78">
        <f t="shared" si="5"/>
        <v>-2.6608309531270934E-2</v>
      </c>
      <c r="AB6" s="78">
        <f t="shared" si="5"/>
        <v>-2.0981518347424601E-2</v>
      </c>
      <c r="AC6" s="78">
        <f t="shared" si="5"/>
        <v>8.9195690878798792E-2</v>
      </c>
      <c r="AD6" s="78">
        <f t="shared" si="5"/>
        <v>0.16865853146394724</v>
      </c>
      <c r="AE6" s="78">
        <f t="shared" si="5"/>
        <v>0.1697268118216865</v>
      </c>
      <c r="AF6" s="78">
        <f t="shared" si="5"/>
        <v>0.18001865618905641</v>
      </c>
      <c r="AG6" s="78">
        <f t="shared" si="5"/>
        <v>0.20387988008397417</v>
      </c>
      <c r="AH6" s="78">
        <f t="shared" si="5"/>
        <v>0.20399368553679251</v>
      </c>
      <c r="AI6" s="78">
        <f t="shared" si="5"/>
        <v>0.21623741837471769</v>
      </c>
      <c r="AJ6" s="78">
        <f t="shared" si="5"/>
        <v>0.17396843193452546</v>
      </c>
      <c r="AK6" s="78">
        <f t="shared" si="5"/>
        <v>4.7008371080973645E-2</v>
      </c>
      <c r="AL6" s="78">
        <f t="shared" si="5"/>
        <v>2.1979329324444633E-2</v>
      </c>
      <c r="AM6" s="78">
        <f t="shared" si="5"/>
        <v>2.0113121125923897E-3</v>
      </c>
      <c r="AN6" s="78">
        <f t="shared" si="5"/>
        <v>6.4634539091320362E-3</v>
      </c>
      <c r="AO6" s="78">
        <f t="shared" si="5"/>
        <v>0.16652517766612307</v>
      </c>
      <c r="AP6" s="78">
        <f t="shared" si="5"/>
        <v>0.20893016890377933</v>
      </c>
      <c r="AQ6" s="78">
        <f t="shared" si="5"/>
        <v>0.25274107572469301</v>
      </c>
      <c r="AR6" s="78">
        <f t="shared" si="5"/>
        <v>0.20979491169816633</v>
      </c>
      <c r="AS6" s="78">
        <f t="shared" si="5"/>
        <v>0.26410008073311531</v>
      </c>
      <c r="AT6" s="78">
        <f t="shared" si="5"/>
        <v>0.25600208599310531</v>
      </c>
      <c r="AU6" s="78">
        <f t="shared" si="5"/>
        <v>0.20504763284819336</v>
      </c>
      <c r="AV6" s="78">
        <f t="shared" si="5"/>
        <v>0.23199117049337162</v>
      </c>
      <c r="AW6" s="78">
        <f t="shared" si="5"/>
        <v>6.5422017035830032E-2</v>
      </c>
      <c r="AX6" s="78">
        <f t="shared" si="5"/>
        <v>7.3101739590477416E-2</v>
      </c>
      <c r="AY6" s="78">
        <f t="shared" si="5"/>
        <v>7.7343976455649902E-2</v>
      </c>
      <c r="AZ6" s="78">
        <f t="shared" si="5"/>
        <v>6.2800580943865231E-2</v>
      </c>
      <c r="BA6" s="78">
        <f t="shared" si="5"/>
        <v>9.3293693087296237E-2</v>
      </c>
      <c r="BB6" s="78">
        <f t="shared" si="5"/>
        <v>7.2043089489938358E-2</v>
      </c>
      <c r="BC6" s="78">
        <f t="shared" si="5"/>
        <v>1.975498375698221E-2</v>
      </c>
      <c r="BD6" s="78">
        <f t="shared" si="5"/>
        <v>-4.1689779092610652E-2</v>
      </c>
      <c r="BE6" s="78">
        <f t="shared" si="5"/>
        <v>0.23188782059753352</v>
      </c>
      <c r="BF6" s="78">
        <f t="shared" si="5"/>
        <v>0.24326621236616064</v>
      </c>
      <c r="BG6" s="78">
        <f t="shared" si="5"/>
        <v>0.28918512518458339</v>
      </c>
      <c r="BH6" s="78">
        <f t="shared" si="5"/>
        <v>0.34029225783475509</v>
      </c>
      <c r="BI6" s="78">
        <f t="shared" si="5"/>
        <v>0.39208241941353761</v>
      </c>
      <c r="BJ6" s="78">
        <f t="shared" si="5"/>
        <v>0.27187483948831165</v>
      </c>
      <c r="BK6" s="78">
        <f t="shared" si="5"/>
        <v>0.22304070596979694</v>
      </c>
      <c r="BL6" s="78">
        <f t="shared" si="5"/>
        <v>0.1827084635804849</v>
      </c>
      <c r="BM6" s="78">
        <f t="shared" si="5"/>
        <v>0.12830099090502239</v>
      </c>
      <c r="BN6" s="78">
        <f t="shared" si="5"/>
        <v>0.7740426725314945</v>
      </c>
      <c r="BO6" s="78">
        <f t="shared" si="5"/>
        <v>-0.35699127656148588</v>
      </c>
      <c r="BP6" s="78">
        <f t="shared" si="5"/>
        <v>-0.38306299243162523</v>
      </c>
      <c r="BQ6" s="78">
        <f t="shared" si="5"/>
        <v>3.7741427019360306E-2</v>
      </c>
      <c r="BR6" s="78">
        <f t="shared" ref="BR6:CJ6" si="6">(BR4-BV4)/BV4</f>
        <v>0.12819160188181278</v>
      </c>
      <c r="BS6" s="78">
        <f t="shared" si="6"/>
        <v>5.1235031549845091</v>
      </c>
      <c r="BT6" s="78">
        <f t="shared" si="6"/>
        <v>6.9534311938237403</v>
      </c>
      <c r="BU6" s="78">
        <f t="shared" si="6"/>
        <v>2.3322257468594625</v>
      </c>
      <c r="BV6" s="78" t="e">
        <f t="shared" si="6"/>
        <v>#DIV/0!</v>
      </c>
      <c r="BW6" s="78">
        <f t="shared" si="6"/>
        <v>-0.63846845283118348</v>
      </c>
      <c r="BX6" s="78" t="e">
        <f t="shared" si="6"/>
        <v>#DIV/0!</v>
      </c>
      <c r="BY6" s="78">
        <f t="shared" si="6"/>
        <v>-0.51482103962822212</v>
      </c>
      <c r="BZ6" s="78" t="e">
        <f t="shared" si="6"/>
        <v>#DIV/0!</v>
      </c>
      <c r="CA6" s="78" t="e">
        <f t="shared" si="6"/>
        <v>#DIV/0!</v>
      </c>
      <c r="CB6" s="78" t="e">
        <f t="shared" si="6"/>
        <v>#DIV/0!</v>
      </c>
      <c r="CC6" s="78">
        <f t="shared" si="6"/>
        <v>2.1545371625916871</v>
      </c>
      <c r="CD6" s="78">
        <f t="shared" si="6"/>
        <v>-1</v>
      </c>
      <c r="CE6" s="78">
        <f t="shared" si="6"/>
        <v>-1</v>
      </c>
      <c r="CF6" s="78">
        <f t="shared" si="6"/>
        <v>-1</v>
      </c>
      <c r="CG6" s="78" t="e">
        <f t="shared" si="6"/>
        <v>#DIV/0!</v>
      </c>
      <c r="CH6" s="78" t="e">
        <f t="shared" si="6"/>
        <v>#DIV/0!</v>
      </c>
      <c r="CI6" s="78" t="e">
        <f t="shared" si="6"/>
        <v>#DIV/0!</v>
      </c>
      <c r="CJ6" s="78" t="e">
        <f t="shared" si="6"/>
        <v>#DIV/0!</v>
      </c>
    </row>
    <row r="7" spans="1:89" s="34" customFormat="1">
      <c r="A7" s="34" t="s">
        <v>367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8" customFormat="1">
      <c r="A8" s="78" t="s">
        <v>368</v>
      </c>
      <c r="E8" s="78">
        <f>E7/E2</f>
        <v>0.21797490443199466</v>
      </c>
      <c r="F8" s="78">
        <f t="shared" ref="F8:BQ8" si="7">F7/F2</f>
        <v>0.20857569234503934</v>
      </c>
      <c r="G8" s="78">
        <f t="shared" si="7"/>
        <v>0.20591715493918977</v>
      </c>
      <c r="H8" s="78">
        <f t="shared" si="7"/>
        <v>0.21556280812971276</v>
      </c>
      <c r="I8" s="78">
        <f t="shared" si="7"/>
        <v>0.21953019521259404</v>
      </c>
      <c r="J8" s="78">
        <f t="shared" si="7"/>
        <v>0.21364405287686947</v>
      </c>
      <c r="K8" s="78">
        <f t="shared" si="7"/>
        <v>0.21355688607316642</v>
      </c>
      <c r="L8" s="78">
        <f t="shared" si="7"/>
        <v>0.21075798365420229</v>
      </c>
      <c r="M8" s="78">
        <f t="shared" si="7"/>
        <v>0.21650896626429156</v>
      </c>
      <c r="N8" s="78">
        <f t="shared" si="7"/>
        <v>0.2108664649673192</v>
      </c>
      <c r="O8" s="78">
        <f t="shared" si="7"/>
        <v>0.20627077021409104</v>
      </c>
      <c r="P8" s="78">
        <f t="shared" si="7"/>
        <v>0.20217467339786505</v>
      </c>
      <c r="Q8" s="78">
        <f t="shared" si="7"/>
        <v>0.21833677499910006</v>
      </c>
      <c r="R8" s="78">
        <f t="shared" si="7"/>
        <v>0.21195053955114834</v>
      </c>
      <c r="S8" s="78">
        <f t="shared" si="7"/>
        <v>0.20700086836395357</v>
      </c>
      <c r="T8" s="78">
        <f t="shared" si="7"/>
        <v>0.20894840089310557</v>
      </c>
      <c r="U8" s="78">
        <f t="shared" si="7"/>
        <v>0.21280403998418698</v>
      </c>
      <c r="V8" s="78">
        <f t="shared" si="7"/>
        <v>0.20569843838850874</v>
      </c>
      <c r="W8" s="78">
        <f t="shared" si="7"/>
        <v>0.19598741337962067</v>
      </c>
      <c r="X8" s="78">
        <f t="shared" si="7"/>
        <v>0.18773385233150836</v>
      </c>
      <c r="Y8" s="78">
        <f t="shared" si="7"/>
        <v>0.1943303227560304</v>
      </c>
      <c r="Z8" s="78">
        <f t="shared" si="7"/>
        <v>0.18932537463607432</v>
      </c>
      <c r="AA8" s="78">
        <f t="shared" si="7"/>
        <v>0.19486742551742267</v>
      </c>
      <c r="AB8" s="78">
        <f t="shared" si="7"/>
        <v>0.20551066506351434</v>
      </c>
      <c r="AC8" s="78">
        <f t="shared" si="7"/>
        <v>0.19635983916677216</v>
      </c>
      <c r="AD8" s="78">
        <f t="shared" si="7"/>
        <v>0.19567069980209628</v>
      </c>
      <c r="AE8" s="78">
        <f t="shared" si="7"/>
        <v>0.19194248973773045</v>
      </c>
      <c r="AF8" s="78">
        <f t="shared" si="7"/>
        <v>0.19588331579515977</v>
      </c>
      <c r="AG8" s="78">
        <f t="shared" si="7"/>
        <v>0.19303975764440184</v>
      </c>
      <c r="AH8" s="78">
        <f t="shared" si="7"/>
        <v>0.19258838898563521</v>
      </c>
      <c r="AI8" s="78">
        <f t="shared" si="7"/>
        <v>0.19369374290819311</v>
      </c>
      <c r="AJ8" s="78">
        <f t="shared" si="7"/>
        <v>0.19685127930732854</v>
      </c>
      <c r="AK8" s="78">
        <f t="shared" si="7"/>
        <v>0.19097318662352492</v>
      </c>
      <c r="AL8" s="78">
        <f t="shared" si="7"/>
        <v>0.18986399179039445</v>
      </c>
      <c r="AM8" s="78">
        <f t="shared" si="7"/>
        <v>0.19242237073848881</v>
      </c>
      <c r="AN8" s="78">
        <f t="shared" si="7"/>
        <v>0.20071751150270212</v>
      </c>
      <c r="AO8" s="78">
        <f t="shared" si="7"/>
        <v>0.18744243363854438</v>
      </c>
      <c r="AP8" s="78">
        <f t="shared" si="7"/>
        <v>0.19254146334312652</v>
      </c>
      <c r="AQ8" s="78">
        <f t="shared" si="7"/>
        <v>0.19575410880919272</v>
      </c>
      <c r="AR8" s="78">
        <f t="shared" si="7"/>
        <v>0.1962570307181751</v>
      </c>
      <c r="AS8" s="78">
        <f t="shared" si="7"/>
        <v>0.20780517750459107</v>
      </c>
      <c r="AT8" s="78">
        <f t="shared" si="7"/>
        <v>0.20670593981327742</v>
      </c>
      <c r="AU8" s="78">
        <f t="shared" si="7"/>
        <v>0.20844816820368781</v>
      </c>
      <c r="AV8" s="78">
        <f t="shared" si="7"/>
        <v>0.1872182028879654</v>
      </c>
      <c r="AW8" s="78">
        <f t="shared" si="7"/>
        <v>0.20989719239777932</v>
      </c>
      <c r="AX8" s="78">
        <f t="shared" si="7"/>
        <v>0.1972622284981555</v>
      </c>
      <c r="AY8" s="78">
        <f t="shared" si="7"/>
        <v>0.19185247428912319</v>
      </c>
      <c r="AZ8" s="78">
        <f t="shared" si="7"/>
        <v>0.19789238525124586</v>
      </c>
      <c r="BA8" s="78">
        <f t="shared" si="7"/>
        <v>0.20905510242887335</v>
      </c>
      <c r="BB8" s="78">
        <f t="shared" si="7"/>
        <v>0.22435813477212621</v>
      </c>
      <c r="BC8" s="78">
        <f t="shared" si="7"/>
        <v>0.23520248524947693</v>
      </c>
      <c r="BD8" s="78">
        <f t="shared" si="7"/>
        <v>0.23226027038395297</v>
      </c>
      <c r="BE8" s="78">
        <f t="shared" si="7"/>
        <v>0.24606043245966072</v>
      </c>
      <c r="BF8" s="78">
        <f t="shared" si="7"/>
        <v>0.23777333682754559</v>
      </c>
      <c r="BG8" s="78">
        <f t="shared" si="7"/>
        <v>0.23718838700360348</v>
      </c>
      <c r="BH8" s="78">
        <f t="shared" si="7"/>
        <v>0.23325394223934481</v>
      </c>
      <c r="BI8" s="78">
        <f t="shared" si="7"/>
        <v>0.27839034330230872</v>
      </c>
      <c r="BJ8" s="78">
        <f t="shared" si="7"/>
        <v>0.27718564263254403</v>
      </c>
      <c r="BK8" s="78">
        <f t="shared" si="7"/>
        <v>0.26737571583748715</v>
      </c>
      <c r="BL8" s="78">
        <f t="shared" si="7"/>
        <v>0.26977514063562863</v>
      </c>
      <c r="BM8" s="78">
        <f t="shared" si="7"/>
        <v>0.35502103825650899</v>
      </c>
      <c r="BN8" s="78">
        <f t="shared" si="7"/>
        <v>0.32310227343639719</v>
      </c>
      <c r="BO8" s="78">
        <f t="shared" si="7"/>
        <v>0.30260580366557527</v>
      </c>
      <c r="BP8" s="78">
        <f t="shared" si="7"/>
        <v>0.27193758507703059</v>
      </c>
      <c r="BQ8" s="78">
        <f t="shared" si="7"/>
        <v>0.33565115623537073</v>
      </c>
      <c r="BR8" s="78">
        <f t="shared" ref="BR8:CJ8" si="8">BR7/BR2</f>
        <v>0.30910641520213755</v>
      </c>
      <c r="BS8" s="78">
        <f t="shared" si="8"/>
        <v>0.31487321871847046</v>
      </c>
      <c r="BT8" s="78">
        <f t="shared" si="8"/>
        <v>0.28735822431615077</v>
      </c>
      <c r="BU8" s="78">
        <f t="shared" si="8"/>
        <v>0.29738639333059019</v>
      </c>
      <c r="BV8" s="78">
        <f t="shared" si="8"/>
        <v>0.29516816569313681</v>
      </c>
      <c r="BW8" s="78">
        <f t="shared" si="8"/>
        <v>8.7332679823047765E-2</v>
      </c>
      <c r="BX8" s="78">
        <f t="shared" si="8"/>
        <v>0.21972186846918484</v>
      </c>
      <c r="BY8" s="78">
        <f t="shared" si="8"/>
        <v>0.19614040102623939</v>
      </c>
      <c r="BZ8" s="78">
        <f t="shared" si="8"/>
        <v>1</v>
      </c>
      <c r="CA8" s="78">
        <f t="shared" si="8"/>
        <v>0.16962298242812829</v>
      </c>
      <c r="CB8" s="78">
        <f t="shared" si="8"/>
        <v>1</v>
      </c>
      <c r="CC8" s="78">
        <f t="shared" si="8"/>
        <v>0.20894422665175555</v>
      </c>
      <c r="CD8" s="78">
        <f t="shared" si="8"/>
        <v>1</v>
      </c>
      <c r="CE8" s="78">
        <f t="shared" si="8"/>
        <v>1</v>
      </c>
      <c r="CF8" s="78">
        <f t="shared" si="8"/>
        <v>1</v>
      </c>
      <c r="CG8" s="78">
        <f t="shared" si="8"/>
        <v>0.17531868357199001</v>
      </c>
      <c r="CH8" s="78">
        <f t="shared" si="8"/>
        <v>0.19501661559150213</v>
      </c>
      <c r="CI8" s="78">
        <f t="shared" si="8"/>
        <v>0.18993722655506942</v>
      </c>
      <c r="CJ8" s="78">
        <f t="shared" si="8"/>
        <v>0.19131076468960428</v>
      </c>
    </row>
    <row r="9" spans="1:89" s="78" customFormat="1">
      <c r="A9" s="78" t="s">
        <v>369</v>
      </c>
      <c r="E9" s="78">
        <f>(E7-I7)/I7</f>
        <v>2.0838372472908429E-2</v>
      </c>
      <c r="F9" s="78">
        <f t="shared" ref="F9:BQ9" si="9">(F7-J7)/J7</f>
        <v>8.8966414395007572E-3</v>
      </c>
      <c r="G9" s="78">
        <f t="shared" si="9"/>
        <v>-2.1536364486584488E-4</v>
      </c>
      <c r="H9" s="78">
        <f t="shared" si="9"/>
        <v>2.7996118134920801E-2</v>
      </c>
      <c r="I9" s="78">
        <f t="shared" si="9"/>
        <v>-4.8046724504033824E-3</v>
      </c>
      <c r="J9" s="78">
        <f t="shared" si="9"/>
        <v>-2.3557708224896567E-2</v>
      </c>
      <c r="K9" s="78">
        <f t="shared" si="9"/>
        <v>-2.3469286253040643E-2</v>
      </c>
      <c r="L9" s="78">
        <f t="shared" si="9"/>
        <v>-5.1948405236705533E-2</v>
      </c>
      <c r="M9" s="78">
        <f t="shared" si="9"/>
        <v>-7.9163416082554089E-2</v>
      </c>
      <c r="N9" s="78">
        <f t="shared" si="9"/>
        <v>-5.7614019125916058E-2</v>
      </c>
      <c r="O9" s="78">
        <f t="shared" si="9"/>
        <v>-3.3689532269054426E-2</v>
      </c>
      <c r="P9" s="78">
        <f t="shared" si="9"/>
        <v>-2.8191454208583995E-2</v>
      </c>
      <c r="Q9" s="78">
        <f t="shared" si="9"/>
        <v>7.0934160851925832E-2</v>
      </c>
      <c r="R9" s="78">
        <f t="shared" si="9"/>
        <v>9.7806697096455397E-2</v>
      </c>
      <c r="S9" s="78">
        <f t="shared" si="9"/>
        <v>0.14116913953490248</v>
      </c>
      <c r="T9" s="78">
        <f t="shared" si="9"/>
        <v>0.18446758735125993</v>
      </c>
      <c r="U9" s="78">
        <f t="shared" si="9"/>
        <v>0.22860874229623557</v>
      </c>
      <c r="V9" s="78">
        <f t="shared" si="9"/>
        <v>0.18053046530466743</v>
      </c>
      <c r="W9" s="78">
        <f t="shared" si="9"/>
        <v>0.31119504816430688</v>
      </c>
      <c r="X9" s="78">
        <f t="shared" si="9"/>
        <v>0.10911902396657752</v>
      </c>
      <c r="Y9" s="78">
        <f t="shared" si="9"/>
        <v>0.21082630105837605</v>
      </c>
      <c r="Z9" s="78">
        <f t="shared" si="9"/>
        <v>0.13876115916424747</v>
      </c>
      <c r="AA9" s="78">
        <f t="shared" si="9"/>
        <v>-8.1850933672933113E-3</v>
      </c>
      <c r="AB9" s="78">
        <f t="shared" si="9"/>
        <v>3.9582139821494701E-2</v>
      </c>
      <c r="AC9" s="78">
        <f t="shared" si="9"/>
        <v>0.1125059052005386</v>
      </c>
      <c r="AD9" s="78">
        <f t="shared" si="9"/>
        <v>0.19191266030535087</v>
      </c>
      <c r="AE9" s="78">
        <f t="shared" si="9"/>
        <v>0.15663874460672386</v>
      </c>
      <c r="AF9" s="78">
        <f t="shared" si="9"/>
        <v>0.1728027555316928</v>
      </c>
      <c r="AG9" s="78">
        <f t="shared" si="9"/>
        <v>0.22002379865193217</v>
      </c>
      <c r="AH9" s="78">
        <f t="shared" si="9"/>
        <v>0.22539088995744572</v>
      </c>
      <c r="AI9" s="78">
        <f t="shared" si="9"/>
        <v>0.22620375312174992</v>
      </c>
      <c r="AJ9" s="78">
        <f t="shared" si="9"/>
        <v>0.14581294024322075</v>
      </c>
      <c r="AK9" s="78">
        <f t="shared" si="9"/>
        <v>7.1385730417083376E-2</v>
      </c>
      <c r="AL9" s="78">
        <f t="shared" si="9"/>
        <v>4.4371004427018719E-3</v>
      </c>
      <c r="AM9" s="78">
        <f t="shared" si="9"/>
        <v>-1.9106470228973011E-2</v>
      </c>
      <c r="AN9" s="78">
        <f t="shared" si="9"/>
        <v>3.5082434524742453E-2</v>
      </c>
      <c r="AO9" s="78">
        <f t="shared" si="9"/>
        <v>2.5849209515035325E-2</v>
      </c>
      <c r="AP9" s="78">
        <f t="shared" si="9"/>
        <v>0.10633461135134098</v>
      </c>
      <c r="AQ9" s="78">
        <f t="shared" si="9"/>
        <v>0.15788286907470245</v>
      </c>
      <c r="AR9" s="78">
        <f t="shared" si="9"/>
        <v>0.28246548871671279</v>
      </c>
      <c r="AS9" s="78">
        <f t="shared" si="9"/>
        <v>0.24819603551271754</v>
      </c>
      <c r="AT9" s="78">
        <f t="shared" si="9"/>
        <v>0.33179959367970824</v>
      </c>
      <c r="AU9" s="78">
        <f t="shared" si="9"/>
        <v>0.33673765397108735</v>
      </c>
      <c r="AV9" s="78">
        <f t="shared" si="9"/>
        <v>0.15023149451016732</v>
      </c>
      <c r="AW9" s="78">
        <f t="shared" si="9"/>
        <v>7.0853717149311976E-2</v>
      </c>
      <c r="AX9" s="78">
        <f t="shared" si="9"/>
        <v>-8.8344919013653697E-2</v>
      </c>
      <c r="AY9" s="78">
        <f t="shared" si="9"/>
        <v>-0.16835935523175835</v>
      </c>
      <c r="AZ9" s="78">
        <f t="shared" si="9"/>
        <v>-0.13326304256329571</v>
      </c>
      <c r="BA9" s="78">
        <f t="shared" si="9"/>
        <v>-0.11458650064636304</v>
      </c>
      <c r="BB9" s="78">
        <f t="shared" si="9"/>
        <v>-5.9372398946692957E-3</v>
      </c>
      <c r="BC9" s="78">
        <f t="shared" si="9"/>
        <v>8.5911411184801199E-3</v>
      </c>
      <c r="BD9" s="78">
        <f t="shared" si="9"/>
        <v>-4.7007261984888339E-2</v>
      </c>
      <c r="BE9" s="78">
        <f t="shared" si="9"/>
        <v>4.2136430700249757E-2</v>
      </c>
      <c r="BF9" s="78">
        <f t="shared" si="9"/>
        <v>1.1344661187593167E-2</v>
      </c>
      <c r="BG9" s="78">
        <f t="shared" si="9"/>
        <v>9.8375308145637858E-2</v>
      </c>
      <c r="BH9" s="78">
        <f t="shared" si="9"/>
        <v>0.1036506815746088</v>
      </c>
      <c r="BI9" s="78">
        <f t="shared" si="9"/>
        <v>-2.4318123245919331E-2</v>
      </c>
      <c r="BJ9" s="78">
        <f t="shared" si="9"/>
        <v>2.1812894144769796E-2</v>
      </c>
      <c r="BK9" s="78">
        <f t="shared" si="9"/>
        <v>2.8685546365376072E-2</v>
      </c>
      <c r="BL9" s="78">
        <f t="shared" si="9"/>
        <v>0.16982902855224175</v>
      </c>
      <c r="BM9" s="78">
        <f t="shared" si="9"/>
        <v>0.22925376295304753</v>
      </c>
      <c r="BN9" s="78">
        <f t="shared" si="9"/>
        <v>0.89271037195177383</v>
      </c>
      <c r="BO9" s="78">
        <f t="shared" si="9"/>
        <v>-0.39291289303264759</v>
      </c>
      <c r="BP9" s="78">
        <f t="shared" si="9"/>
        <v>-0.4285357149160452</v>
      </c>
      <c r="BQ9" s="78">
        <f t="shared" si="9"/>
        <v>0.23872978569217454</v>
      </c>
      <c r="BR9" s="78">
        <f t="shared" ref="BR9:CK9" si="10">(BR7-BV7)/BV7</f>
        <v>0.20530155172279488</v>
      </c>
      <c r="BS9" s="78">
        <f t="shared" si="10"/>
        <v>28.410366641797655</v>
      </c>
      <c r="BT9" s="78">
        <f t="shared" si="10"/>
        <v>10.388932892875834</v>
      </c>
      <c r="BU9" s="78">
        <f t="shared" si="10"/>
        <v>4.7803228613329143</v>
      </c>
      <c r="BV9" s="78">
        <f t="shared" si="10"/>
        <v>0.23102567793194662</v>
      </c>
      <c r="BW9" s="78">
        <f t="shared" si="10"/>
        <v>-0.83064379545225897</v>
      </c>
      <c r="BX9" s="78">
        <f t="shared" si="10"/>
        <v>-0.95341078943790947</v>
      </c>
      <c r="BY9" s="78">
        <f t="shared" si="10"/>
        <v>-0.55180650884240445</v>
      </c>
      <c r="BZ9" s="78">
        <f t="shared" si="10"/>
        <v>-0.64220313891313829</v>
      </c>
      <c r="CA9" s="78">
        <f t="shared" si="10"/>
        <v>-0.84023629661626775</v>
      </c>
      <c r="CB9" s="78">
        <f t="shared" si="10"/>
        <v>0.24243226307723531</v>
      </c>
      <c r="CC9" s="78">
        <f t="shared" si="10"/>
        <v>2.9193755019493177</v>
      </c>
      <c r="CD9" s="78">
        <f t="shared" si="10"/>
        <v>6.2913406709985411</v>
      </c>
      <c r="CE9" s="78">
        <f t="shared" si="10"/>
        <v>10.969253880821231</v>
      </c>
      <c r="CF9" s="78">
        <f t="shared" si="10"/>
        <v>6.3975018871745428</v>
      </c>
      <c r="CG9" s="78" t="e">
        <f t="shared" si="10"/>
        <v>#DIV/0!</v>
      </c>
      <c r="CH9" s="78" t="e">
        <f t="shared" si="10"/>
        <v>#DIV/0!</v>
      </c>
      <c r="CI9" s="78" t="e">
        <f t="shared" si="10"/>
        <v>#DIV/0!</v>
      </c>
      <c r="CJ9" s="78" t="e">
        <f t="shared" si="10"/>
        <v>#DIV/0!</v>
      </c>
      <c r="CK9" s="78" t="e">
        <f t="shared" si="10"/>
        <v>#DIV/0!</v>
      </c>
    </row>
    <row r="10" spans="1:89" s="34" customFormat="1">
      <c r="A10" s="34" t="s">
        <v>370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8" customFormat="1">
      <c r="A11" s="78" t="s">
        <v>371</v>
      </c>
      <c r="E11" s="78">
        <f>E10/E2</f>
        <v>6.0747228844663364E-3</v>
      </c>
      <c r="F11" s="78">
        <f t="shared" ref="F11:BQ11" si="11">F10/F2</f>
        <v>5.8065871365513147E-3</v>
      </c>
      <c r="G11" s="78">
        <f t="shared" si="11"/>
        <v>6.8637236985510828E-3</v>
      </c>
      <c r="H11" s="78">
        <f t="shared" si="11"/>
        <v>7.7439323954101042E-3</v>
      </c>
      <c r="I11" s="78">
        <f t="shared" si="11"/>
        <v>7.8300355688362272E-3</v>
      </c>
      <c r="J11" s="78">
        <f t="shared" si="11"/>
        <v>7.2910756294502126E-3</v>
      </c>
      <c r="K11" s="78">
        <f t="shared" si="11"/>
        <v>8.8458206859523374E-3</v>
      </c>
      <c r="L11" s="78">
        <f t="shared" si="11"/>
        <v>1.1387560616042932E-2</v>
      </c>
      <c r="M11" s="78">
        <f t="shared" si="11"/>
        <v>7.8411247971360183E-3</v>
      </c>
      <c r="N11" s="78">
        <f t="shared" si="11"/>
        <v>8.2310477075804994E-3</v>
      </c>
      <c r="O11" s="78">
        <f t="shared" si="11"/>
        <v>7.894029030629586E-3</v>
      </c>
      <c r="P11" s="78">
        <f t="shared" si="11"/>
        <v>8.981109418836267E-3</v>
      </c>
      <c r="Q11" s="78">
        <f t="shared" si="11"/>
        <v>7.4371045880926466E-3</v>
      </c>
      <c r="R11" s="78">
        <f t="shared" si="11"/>
        <v>8.3359529347311872E-3</v>
      </c>
      <c r="S11" s="78">
        <f t="shared" si="11"/>
        <v>8.3531667644774401E-3</v>
      </c>
      <c r="T11" s="78">
        <f t="shared" si="11"/>
        <v>9.8938371145152314E-3</v>
      </c>
      <c r="U11" s="78">
        <f t="shared" si="11"/>
        <v>6.9170588168448689E-3</v>
      </c>
      <c r="V11" s="78">
        <f t="shared" si="11"/>
        <v>7.4099832146596106E-3</v>
      </c>
      <c r="W11" s="78">
        <f t="shared" si="11"/>
        <v>7.6023797761078909E-3</v>
      </c>
      <c r="X11" s="78">
        <f t="shared" si="11"/>
        <v>7.8805793929202714E-3</v>
      </c>
      <c r="Y11" s="78">
        <f t="shared" si="11"/>
        <v>8.5155826570590953E-3</v>
      </c>
      <c r="Z11" s="78">
        <f t="shared" si="11"/>
        <v>8.0482211729545807E-3</v>
      </c>
      <c r="AA11" s="78">
        <f t="shared" si="11"/>
        <v>9.2238878375014866E-3</v>
      </c>
      <c r="AB11" s="78">
        <f t="shared" si="11"/>
        <v>7.7942338498616249E-3</v>
      </c>
      <c r="AC11" s="78">
        <f t="shared" si="11"/>
        <v>6.5342880228503441E-3</v>
      </c>
      <c r="AD11" s="78">
        <f t="shared" si="11"/>
        <v>7.1376742838948045E-3</v>
      </c>
      <c r="AE11" s="78">
        <f t="shared" si="11"/>
        <v>6.9148714244599147E-3</v>
      </c>
      <c r="AF11" s="78">
        <f t="shared" si="11"/>
        <v>4.3594422081807936E-3</v>
      </c>
      <c r="AG11" s="78">
        <f t="shared" si="11"/>
        <v>3.5482403523852983E-3</v>
      </c>
      <c r="AH11" s="78">
        <f t="shared" si="11"/>
        <v>3.7203555216015851E-3</v>
      </c>
      <c r="AI11" s="78">
        <f t="shared" si="11"/>
        <v>3.772521731472861E-3</v>
      </c>
      <c r="AJ11" s="78">
        <f t="shared" si="11"/>
        <v>4.3977219728046921E-3</v>
      </c>
      <c r="AK11" s="78">
        <f t="shared" si="11"/>
        <v>3.316251934901157E-3</v>
      </c>
      <c r="AL11" s="78">
        <f t="shared" si="11"/>
        <v>3.3885208173910645E-3</v>
      </c>
      <c r="AM11" s="78">
        <f t="shared" si="11"/>
        <v>3.5505885064903821E-3</v>
      </c>
      <c r="AN11" s="78">
        <f t="shared" si="11"/>
        <v>3.7937710770826524E-3</v>
      </c>
      <c r="AO11" s="78">
        <f t="shared" si="11"/>
        <v>2.8764231846194173E-3</v>
      </c>
      <c r="AP11" s="78">
        <f t="shared" si="11"/>
        <v>2.7091837751111844E-3</v>
      </c>
      <c r="AQ11" s="78">
        <f t="shared" si="11"/>
        <v>2.7463131573810043E-3</v>
      </c>
      <c r="AR11" s="78">
        <f t="shared" si="11"/>
        <v>2.8941393930002586E-3</v>
      </c>
      <c r="AS11" s="78">
        <f t="shared" si="11"/>
        <v>3.1713401408618508E-3</v>
      </c>
      <c r="AT11" s="78">
        <f t="shared" si="11"/>
        <v>3.2508458814378897E-3</v>
      </c>
      <c r="AU11" s="78">
        <f t="shared" si="11"/>
        <v>3.3320977918987454E-3</v>
      </c>
      <c r="AV11" s="78">
        <f t="shared" si="11"/>
        <v>3.1825999165184947E-3</v>
      </c>
      <c r="AW11" s="78">
        <f t="shared" si="11"/>
        <v>3.2598904308892619E-3</v>
      </c>
      <c r="AX11" s="78">
        <f t="shared" si="11"/>
        <v>3.6761288179938561E-3</v>
      </c>
      <c r="AY11" s="78">
        <f t="shared" si="11"/>
        <v>3.3716422094031673E-3</v>
      </c>
      <c r="AZ11" s="78">
        <f t="shared" si="11"/>
        <v>3.4385911966531182E-3</v>
      </c>
      <c r="BA11" s="78">
        <f t="shared" si="11"/>
        <v>2.6593803545050176E-3</v>
      </c>
      <c r="BB11" s="78">
        <f t="shared" si="11"/>
        <v>2.5695406601853074E-3</v>
      </c>
      <c r="BC11" s="78">
        <f t="shared" si="11"/>
        <v>2.4268571863166181E-3</v>
      </c>
      <c r="BD11" s="78">
        <f t="shared" si="11"/>
        <v>2.5885753755128518E-3</v>
      </c>
      <c r="BE11" s="78">
        <f t="shared" si="11"/>
        <v>2.4539415713147558E-3</v>
      </c>
      <c r="BF11" s="78">
        <f t="shared" si="11"/>
        <v>2.3141014413871285E-3</v>
      </c>
      <c r="BG11" s="78">
        <f t="shared" si="11"/>
        <v>2.2694336716722529E-3</v>
      </c>
      <c r="BH11" s="78">
        <f t="shared" si="11"/>
        <v>2.4136324866927067E-3</v>
      </c>
      <c r="BI11" s="78">
        <f t="shared" si="11"/>
        <v>2.4477835760191046E-3</v>
      </c>
      <c r="BJ11" s="78">
        <f t="shared" si="11"/>
        <v>3.4378848568081643E-3</v>
      </c>
      <c r="BK11" s="78">
        <f t="shared" si="11"/>
        <v>2.3756281811099867E-3</v>
      </c>
      <c r="BL11" s="78">
        <f t="shared" si="11"/>
        <v>2.5041788505607656E-3</v>
      </c>
      <c r="BM11" s="78">
        <f t="shared" si="11"/>
        <v>2.9224877736162024E-3</v>
      </c>
      <c r="BN11" s="78">
        <f t="shared" si="11"/>
        <v>2.7786779444752396E-3</v>
      </c>
      <c r="BO11" s="78">
        <f t="shared" si="11"/>
        <v>3.2139058900973344E-3</v>
      </c>
      <c r="BP11" s="78">
        <f t="shared" si="11"/>
        <v>3.3632357933693273E-3</v>
      </c>
      <c r="BQ11" s="78">
        <f t="shared" si="11"/>
        <v>2.3392789701976182E-3</v>
      </c>
      <c r="BR11" s="78">
        <f t="shared" ref="BR11:CJ11" si="12">BR10/BR2</f>
        <v>2.2480707341705993E-3</v>
      </c>
      <c r="BS11" s="78">
        <f t="shared" si="12"/>
        <v>2.2703727781799303E-3</v>
      </c>
      <c r="BT11" s="78">
        <f t="shared" si="12"/>
        <v>2.37900189542593E-3</v>
      </c>
      <c r="BU11" s="78">
        <f t="shared" si="12"/>
        <v>2.2803575553233734E-3</v>
      </c>
      <c r="BV11" s="78">
        <f t="shared" si="12"/>
        <v>2.4248881934529234E-3</v>
      </c>
      <c r="BW11" s="78">
        <f t="shared" si="12"/>
        <v>9.4040894294652819E-3</v>
      </c>
      <c r="BX11" s="78">
        <f t="shared" si="12"/>
        <v>3.4955319403849644E-3</v>
      </c>
      <c r="BY11" s="78">
        <f t="shared" si="12"/>
        <v>1.0485167229646392E-2</v>
      </c>
      <c r="BZ11" s="78">
        <f t="shared" si="12"/>
        <v>0</v>
      </c>
      <c r="CA11" s="78">
        <f t="shared" si="12"/>
        <v>2.192789668439932E-3</v>
      </c>
      <c r="CB11" s="78">
        <f t="shared" si="12"/>
        <v>0</v>
      </c>
      <c r="CC11" s="78">
        <f t="shared" si="12"/>
        <v>3.076448512879474E-3</v>
      </c>
      <c r="CD11" s="78">
        <f t="shared" si="12"/>
        <v>0</v>
      </c>
      <c r="CE11" s="78">
        <f t="shared" si="12"/>
        <v>0</v>
      </c>
      <c r="CF11" s="78">
        <f t="shared" si="12"/>
        <v>0</v>
      </c>
      <c r="CG11" s="78">
        <f t="shared" si="12"/>
        <v>7.8534568196575644E-2</v>
      </c>
      <c r="CH11" s="78">
        <f t="shared" si="12"/>
        <v>9.2284417549167927E-2</v>
      </c>
      <c r="CI11" s="78">
        <f t="shared" si="12"/>
        <v>8.3507704013696019E-2</v>
      </c>
      <c r="CJ11" s="78">
        <f t="shared" si="12"/>
        <v>6.3923992251637307E-2</v>
      </c>
    </row>
    <row r="12" spans="1:89" s="34" customFormat="1">
      <c r="A12" s="34" t="s">
        <v>372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8" customFormat="1">
      <c r="A13" s="78" t="s">
        <v>373</v>
      </c>
      <c r="E13" s="78">
        <f>E12/E2</f>
        <v>3.6285346488332447E-2</v>
      </c>
      <c r="F13" s="78">
        <f t="shared" ref="F13:BQ13" si="13">F12/F2</f>
        <v>3.6016035660407175E-2</v>
      </c>
      <c r="G13" s="78">
        <f t="shared" si="13"/>
        <v>3.8810091540604823E-2</v>
      </c>
      <c r="H13" s="78">
        <f t="shared" si="13"/>
        <v>5.6316580420013813E-2</v>
      </c>
      <c r="I13" s="78">
        <f t="shared" si="13"/>
        <v>3.6421768106731166E-2</v>
      </c>
      <c r="J13" s="78">
        <f t="shared" si="13"/>
        <v>3.4851293724086851E-2</v>
      </c>
      <c r="K13" s="78">
        <f t="shared" si="13"/>
        <v>3.7441492498128046E-2</v>
      </c>
      <c r="L13" s="78">
        <f t="shared" si="13"/>
        <v>3.8505442114100119E-2</v>
      </c>
      <c r="M13" s="78">
        <f t="shared" si="13"/>
        <v>4.0016698875815764E-2</v>
      </c>
      <c r="N13" s="78">
        <f t="shared" si="13"/>
        <v>4.1774468680348655E-2</v>
      </c>
      <c r="O13" s="78">
        <f t="shared" si="13"/>
        <v>4.4568336568000355E-2</v>
      </c>
      <c r="P13" s="78">
        <f t="shared" si="13"/>
        <v>5.0144120371863887E-2</v>
      </c>
      <c r="Q13" s="78">
        <f t="shared" si="13"/>
        <v>4.7346796464913979E-2</v>
      </c>
      <c r="R13" s="78">
        <f t="shared" si="13"/>
        <v>4.8741670107222683E-2</v>
      </c>
      <c r="S13" s="78">
        <f t="shared" si="13"/>
        <v>5.0731621658415389E-2</v>
      </c>
      <c r="T13" s="78">
        <f t="shared" si="13"/>
        <v>5.9850242022328241E-2</v>
      </c>
      <c r="U13" s="78">
        <f t="shared" si="13"/>
        <v>4.7130633046228637E-2</v>
      </c>
      <c r="V13" s="78">
        <f t="shared" si="13"/>
        <v>4.8291505219382802E-2</v>
      </c>
      <c r="W13" s="78">
        <f t="shared" si="13"/>
        <v>4.7684142387252999E-2</v>
      </c>
      <c r="X13" s="78">
        <f t="shared" si="13"/>
        <v>4.9620175432266767E-2</v>
      </c>
      <c r="Y13" s="78">
        <f t="shared" si="13"/>
        <v>4.839187214379987E-2</v>
      </c>
      <c r="Z13" s="78">
        <f t="shared" si="13"/>
        <v>4.6560780874237546E-2</v>
      </c>
      <c r="AA13" s="78">
        <f t="shared" si="13"/>
        <v>4.327831958620821E-2</v>
      </c>
      <c r="AB13" s="78">
        <f t="shared" si="13"/>
        <v>5.4588661812007028E-2</v>
      </c>
      <c r="AC13" s="78">
        <f t="shared" si="13"/>
        <v>4.4712412731068532E-2</v>
      </c>
      <c r="AD13" s="78">
        <f t="shared" si="13"/>
        <v>4.4369805941266036E-2</v>
      </c>
      <c r="AE13" s="78">
        <f t="shared" si="13"/>
        <v>4.6061210707196841E-2</v>
      </c>
      <c r="AF13" s="78">
        <f t="shared" si="13"/>
        <v>6.1784356731804699E-2</v>
      </c>
      <c r="AG13" s="78">
        <f t="shared" si="13"/>
        <v>4.3170694290314025E-2</v>
      </c>
      <c r="AH13" s="78">
        <f t="shared" si="13"/>
        <v>4.4482597602580248E-2</v>
      </c>
      <c r="AI13" s="78">
        <f t="shared" si="13"/>
        <v>4.5022753009360462E-2</v>
      </c>
      <c r="AJ13" s="78">
        <f t="shared" si="13"/>
        <v>4.5005935194886569E-2</v>
      </c>
      <c r="AK13" s="78">
        <f t="shared" si="13"/>
        <v>4.7383313280722227E-2</v>
      </c>
      <c r="AL13" s="78">
        <f t="shared" si="13"/>
        <v>4.8737780546312816E-2</v>
      </c>
      <c r="AM13" s="78">
        <f t="shared" si="13"/>
        <v>4.965577087459852E-2</v>
      </c>
      <c r="AN13" s="78">
        <f t="shared" si="13"/>
        <v>5.4510520807936745E-2</v>
      </c>
      <c r="AO13" s="78">
        <f t="shared" si="13"/>
        <v>4.3149620137089388E-2</v>
      </c>
      <c r="AP13" s="78">
        <f t="shared" si="13"/>
        <v>4.7406867749845351E-2</v>
      </c>
      <c r="AQ13" s="78">
        <f t="shared" si="13"/>
        <v>4.1099100935767616E-2</v>
      </c>
      <c r="AR13" s="78">
        <f t="shared" si="13"/>
        <v>5.6724791289972439E-2</v>
      </c>
      <c r="AS13" s="78">
        <f t="shared" si="13"/>
        <v>5.3564429035132297E-2</v>
      </c>
      <c r="AT13" s="78">
        <f t="shared" si="13"/>
        <v>5.3382090770047179E-2</v>
      </c>
      <c r="AU13" s="78">
        <f t="shared" si="13"/>
        <v>5.4309537359829275E-2</v>
      </c>
      <c r="AV13" s="78">
        <f t="shared" si="13"/>
        <v>4.9977842206849886E-2</v>
      </c>
      <c r="AW13" s="78">
        <f t="shared" si="13"/>
        <v>4.9443404048161152E-2</v>
      </c>
      <c r="AX13" s="78">
        <f t="shared" si="13"/>
        <v>5.0902123248968735E-2</v>
      </c>
      <c r="AY13" s="78">
        <f t="shared" si="13"/>
        <v>4.9820186337984004E-2</v>
      </c>
      <c r="AZ13" s="78">
        <f t="shared" si="13"/>
        <v>5.5155366084396903E-2</v>
      </c>
      <c r="BA13" s="78">
        <f t="shared" si="13"/>
        <v>5.0563088045802548E-2</v>
      </c>
      <c r="BB13" s="78">
        <f t="shared" si="13"/>
        <v>5.0055181334563097E-2</v>
      </c>
      <c r="BC13" s="78">
        <f t="shared" si="13"/>
        <v>4.8413770423278914E-2</v>
      </c>
      <c r="BD13" s="78">
        <f t="shared" si="13"/>
        <v>5.1890784177595316E-2</v>
      </c>
      <c r="BE13" s="78">
        <f t="shared" si="13"/>
        <v>4.9033741533411862E-2</v>
      </c>
      <c r="BF13" s="78">
        <f t="shared" si="13"/>
        <v>4.7807835203044685E-2</v>
      </c>
      <c r="BG13" s="78">
        <f t="shared" si="13"/>
        <v>4.0522505049440868E-2</v>
      </c>
      <c r="BH13" s="78">
        <f t="shared" si="13"/>
        <v>4.090715619692846E-2</v>
      </c>
      <c r="BI13" s="78">
        <f t="shared" si="13"/>
        <v>5.8204162851817107E-2</v>
      </c>
      <c r="BJ13" s="78">
        <f t="shared" si="13"/>
        <v>5.8913129766325248E-2</v>
      </c>
      <c r="BK13" s="78">
        <f t="shared" si="13"/>
        <v>5.9034199145439871E-2</v>
      </c>
      <c r="BL13" s="78">
        <f t="shared" si="13"/>
        <v>6.6053565763556255E-2</v>
      </c>
      <c r="BM13" s="78">
        <f t="shared" si="13"/>
        <v>7.1076446349662856E-2</v>
      </c>
      <c r="BN13" s="78">
        <f t="shared" si="13"/>
        <v>6.6817711197127469E-2</v>
      </c>
      <c r="BO13" s="78">
        <f t="shared" si="13"/>
        <v>6.4740164793353538E-2</v>
      </c>
      <c r="BP13" s="78">
        <f t="shared" si="13"/>
        <v>6.7791008773644482E-2</v>
      </c>
      <c r="BQ13" s="78">
        <f t="shared" si="13"/>
        <v>7.546303240164845E-2</v>
      </c>
      <c r="BR13" s="78">
        <f t="shared" ref="BR13:CJ13" si="14">BR12/BR2</f>
        <v>7.1012384711942614E-2</v>
      </c>
      <c r="BS13" s="78">
        <f t="shared" si="14"/>
        <v>6.7665612063855893E-2</v>
      </c>
      <c r="BT13" s="78">
        <f t="shared" si="14"/>
        <v>7.2427070229379206E-2</v>
      </c>
      <c r="BU13" s="78">
        <f t="shared" si="14"/>
        <v>6.1281968123846071E-2</v>
      </c>
      <c r="BV13" s="78">
        <f t="shared" si="14"/>
        <v>6.0052592676748028E-2</v>
      </c>
      <c r="BW13" s="78">
        <f t="shared" si="14"/>
        <v>1.3004147739040479E-2</v>
      </c>
      <c r="BX13" s="78">
        <f t="shared" si="14"/>
        <v>7.3920595405492645E-2</v>
      </c>
      <c r="BY13" s="78">
        <f t="shared" si="14"/>
        <v>2.6166660901081943E-2</v>
      </c>
      <c r="BZ13" s="78">
        <f t="shared" si="14"/>
        <v>0</v>
      </c>
      <c r="CA13" s="78">
        <f t="shared" si="14"/>
        <v>3.7578828639865031E-2</v>
      </c>
      <c r="CB13" s="78">
        <f t="shared" si="14"/>
        <v>0</v>
      </c>
      <c r="CC13" s="78">
        <f t="shared" si="14"/>
        <v>1.3930709051077104E-2</v>
      </c>
      <c r="CD13" s="78">
        <f t="shared" si="14"/>
        <v>0</v>
      </c>
      <c r="CE13" s="78">
        <f t="shared" si="14"/>
        <v>0</v>
      </c>
      <c r="CF13" s="78">
        <f t="shared" si="14"/>
        <v>0</v>
      </c>
      <c r="CG13" s="78">
        <f t="shared" si="14"/>
        <v>0</v>
      </c>
      <c r="CH13" s="78">
        <f t="shared" si="14"/>
        <v>0</v>
      </c>
      <c r="CI13" s="78">
        <f t="shared" si="14"/>
        <v>0</v>
      </c>
      <c r="CJ13" s="78">
        <f t="shared" si="14"/>
        <v>0</v>
      </c>
    </row>
    <row r="14" spans="1:89" s="33" customFormat="1">
      <c r="A14" s="34" t="s">
        <v>374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8" customFormat="1">
      <c r="A15" s="78" t="s">
        <v>375</v>
      </c>
      <c r="E15" s="78">
        <f>E14/E2</f>
        <v>6.6653109628074247E-2</v>
      </c>
      <c r="F15" s="78">
        <f t="shared" ref="F15:BQ15" si="15">F14/F2</f>
        <v>6.1066934531633525E-2</v>
      </c>
      <c r="G15" s="78">
        <f t="shared" si="15"/>
        <v>6.7794205005742306E-2</v>
      </c>
      <c r="H15" s="78">
        <f t="shared" si="15"/>
        <v>6.4915442666086079E-2</v>
      </c>
      <c r="I15" s="78">
        <f t="shared" si="15"/>
        <v>7.1202613965319309E-2</v>
      </c>
      <c r="J15" s="78">
        <f t="shared" si="15"/>
        <v>6.7060353920196172E-2</v>
      </c>
      <c r="K15" s="78">
        <f t="shared" si="15"/>
        <v>7.1607268536469135E-2</v>
      </c>
      <c r="L15" s="78">
        <f t="shared" si="15"/>
        <v>7.6529042192918645E-2</v>
      </c>
      <c r="M15" s="78">
        <f t="shared" si="15"/>
        <v>9.2376706500134423E-2</v>
      </c>
      <c r="N15" s="78">
        <f t="shared" si="15"/>
        <v>8.4477343710335606E-2</v>
      </c>
      <c r="O15" s="78">
        <f t="shared" si="15"/>
        <v>9.3285594968518251E-2</v>
      </c>
      <c r="P15" s="78">
        <f t="shared" si="15"/>
        <v>9.2182129249120906E-2</v>
      </c>
      <c r="Q15" s="78">
        <f t="shared" si="15"/>
        <v>9.0321213842518566E-2</v>
      </c>
      <c r="R15" s="78">
        <f t="shared" si="15"/>
        <v>8.4208441633886633E-2</v>
      </c>
      <c r="S15" s="78">
        <f t="shared" si="15"/>
        <v>8.7525828481315224E-2</v>
      </c>
      <c r="T15" s="78">
        <f t="shared" si="15"/>
        <v>9.3056002523214748E-2</v>
      </c>
      <c r="U15" s="78">
        <f t="shared" si="15"/>
        <v>9.2415813685688172E-2</v>
      </c>
      <c r="V15" s="78">
        <f t="shared" si="15"/>
        <v>7.9786607525809849E-2</v>
      </c>
      <c r="W15" s="78">
        <f t="shared" si="15"/>
        <v>8.2733682434974573E-2</v>
      </c>
      <c r="X15" s="78">
        <f t="shared" si="15"/>
        <v>9.2570248953431133E-2</v>
      </c>
      <c r="Y15" s="78">
        <f t="shared" si="15"/>
        <v>8.3543929954570328E-2</v>
      </c>
      <c r="Z15" s="78">
        <f t="shared" si="15"/>
        <v>8.7239516335588213E-2</v>
      </c>
      <c r="AA15" s="78">
        <f t="shared" si="15"/>
        <v>7.4239323066598778E-2</v>
      </c>
      <c r="AB15" s="78">
        <f t="shared" si="15"/>
        <v>7.3733529781542156E-2</v>
      </c>
      <c r="AC15" s="78">
        <f t="shared" si="15"/>
        <v>8.3975281388921422E-2</v>
      </c>
      <c r="AD15" s="78">
        <f t="shared" si="15"/>
        <v>7.4635613538388851E-2</v>
      </c>
      <c r="AE15" s="78">
        <f t="shared" si="15"/>
        <v>7.0775267084216109E-2</v>
      </c>
      <c r="AF15" s="78">
        <f t="shared" si="15"/>
        <v>7.3817284214905035E-2</v>
      </c>
      <c r="AG15" s="78">
        <f t="shared" si="15"/>
        <v>8.1226531512279099E-2</v>
      </c>
      <c r="AH15" s="78">
        <f t="shared" si="15"/>
        <v>7.957722539755259E-2</v>
      </c>
      <c r="AI15" s="78">
        <f t="shared" si="15"/>
        <v>7.5881504954864426E-2</v>
      </c>
      <c r="AJ15" s="78">
        <f t="shared" si="15"/>
        <v>7.9410916846841359E-2</v>
      </c>
      <c r="AK15" s="78">
        <f t="shared" si="15"/>
        <v>8.1894249852872206E-2</v>
      </c>
      <c r="AL15" s="78">
        <f t="shared" si="15"/>
        <v>6.8801996659110021E-2</v>
      </c>
      <c r="AM15" s="78">
        <f t="shared" si="15"/>
        <v>6.5664945998402766E-2</v>
      </c>
      <c r="AN15" s="78">
        <f t="shared" si="15"/>
        <v>6.9834888184103341E-2</v>
      </c>
      <c r="AO15" s="78">
        <f t="shared" si="15"/>
        <v>7.2663301942398187E-2</v>
      </c>
      <c r="AP15" s="78">
        <f t="shared" si="15"/>
        <v>6.6696077243490817E-2</v>
      </c>
      <c r="AQ15" s="78">
        <f t="shared" si="15"/>
        <v>6.5948626619870152E-2</v>
      </c>
      <c r="AR15" s="78">
        <f t="shared" si="15"/>
        <v>6.2576164184253005E-2</v>
      </c>
      <c r="AS15" s="78">
        <f t="shared" si="15"/>
        <v>6.955129795325414E-2</v>
      </c>
      <c r="AT15" s="78">
        <f t="shared" si="15"/>
        <v>6.5178286045171882E-2</v>
      </c>
      <c r="AU15" s="78">
        <f t="shared" si="15"/>
        <v>6.6655376735424557E-2</v>
      </c>
      <c r="AV15" s="78">
        <f t="shared" si="15"/>
        <v>6.5016766772213325E-2</v>
      </c>
      <c r="AW15" s="78">
        <f t="shared" si="15"/>
        <v>7.7424512163048659E-2</v>
      </c>
      <c r="AX15" s="78">
        <f t="shared" si="15"/>
        <v>6.9026890933109944E-2</v>
      </c>
      <c r="AY15" s="78">
        <f t="shared" si="15"/>
        <v>7.0589463321156204E-2</v>
      </c>
      <c r="AZ15" s="78">
        <f t="shared" si="15"/>
        <v>6.4253462201500453E-2</v>
      </c>
      <c r="BA15" s="78">
        <f t="shared" si="15"/>
        <v>7.5579501409547042E-2</v>
      </c>
      <c r="BB15" s="78">
        <f t="shared" si="15"/>
        <v>7.1830453315767387E-2</v>
      </c>
      <c r="BC15" s="78">
        <f t="shared" si="15"/>
        <v>7.9172418639292752E-2</v>
      </c>
      <c r="BD15" s="78">
        <f t="shared" si="15"/>
        <v>7.6609282800991343E-2</v>
      </c>
      <c r="BE15" s="78">
        <f t="shared" si="15"/>
        <v>8.9178401086328407E-2</v>
      </c>
      <c r="BF15" s="78">
        <f t="shared" si="15"/>
        <v>8.0595110835287379E-2</v>
      </c>
      <c r="BG15" s="78">
        <f t="shared" si="15"/>
        <v>8.0883343507128821E-2</v>
      </c>
      <c r="BH15" s="78">
        <f t="shared" si="15"/>
        <v>8.0091366833179828E-2</v>
      </c>
      <c r="BI15" s="78">
        <f t="shared" si="15"/>
        <v>8.1092431461021824E-2</v>
      </c>
      <c r="BJ15" s="78">
        <f t="shared" si="15"/>
        <v>7.4500738636690766E-2</v>
      </c>
      <c r="BK15" s="78">
        <f t="shared" si="15"/>
        <v>7.3720045066570775E-2</v>
      </c>
      <c r="BL15" s="78">
        <f t="shared" si="15"/>
        <v>8.0512716754449043E-2</v>
      </c>
      <c r="BM15" s="78">
        <f t="shared" si="15"/>
        <v>0.13457383159111827</v>
      </c>
      <c r="BN15" s="78">
        <f t="shared" si="15"/>
        <v>0.10599867395562222</v>
      </c>
      <c r="BO15" s="78">
        <f t="shared" si="15"/>
        <v>9.597712359071979E-2</v>
      </c>
      <c r="BP15" s="78">
        <f t="shared" si="15"/>
        <v>7.0008685585328759E-2</v>
      </c>
      <c r="BQ15" s="78">
        <f t="shared" si="15"/>
        <v>0.11407649245533057</v>
      </c>
      <c r="BR15" s="78">
        <f t="shared" ref="BR15:CK15" si="16">BR14/BR2</f>
        <v>8.7103965387629295E-2</v>
      </c>
      <c r="BS15" s="78">
        <f t="shared" si="16"/>
        <v>0.11982965889261137</v>
      </c>
      <c r="BT15" s="78">
        <f t="shared" si="16"/>
        <v>7.4479844234027315E-2</v>
      </c>
      <c r="BU15" s="78">
        <f t="shared" si="16"/>
        <v>0.10762833722614629</v>
      </c>
      <c r="BV15" s="78">
        <f t="shared" si="16"/>
        <v>7.1992369747231333E-2</v>
      </c>
      <c r="BW15" s="78">
        <f t="shared" si="16"/>
        <v>0.15212358317397176</v>
      </c>
      <c r="BX15" s="78">
        <f t="shared" si="16"/>
        <v>0.16789567547580889</v>
      </c>
      <c r="BY15" s="78">
        <f t="shared" si="16"/>
        <v>8.634989552248766E-2</v>
      </c>
      <c r="BZ15" s="78">
        <f t="shared" si="16"/>
        <v>0</v>
      </c>
      <c r="CA15" s="78">
        <f t="shared" si="16"/>
        <v>8.9104540398401197E-2</v>
      </c>
      <c r="CB15" s="78">
        <f t="shared" si="16"/>
        <v>0</v>
      </c>
      <c r="CC15" s="78">
        <f t="shared" si="16"/>
        <v>8.7387489013765168E-2</v>
      </c>
      <c r="CD15" s="78">
        <f t="shared" si="16"/>
        <v>0</v>
      </c>
      <c r="CE15" s="78">
        <f t="shared" si="16"/>
        <v>0</v>
      </c>
      <c r="CF15" s="78">
        <f t="shared" si="16"/>
        <v>0</v>
      </c>
      <c r="CG15" s="78">
        <f t="shared" si="16"/>
        <v>0</v>
      </c>
      <c r="CH15" s="78">
        <f t="shared" si="16"/>
        <v>0</v>
      </c>
      <c r="CI15" s="78">
        <f t="shared" si="16"/>
        <v>0</v>
      </c>
      <c r="CJ15" s="78">
        <f t="shared" si="16"/>
        <v>0</v>
      </c>
      <c r="CK15" s="78" t="e">
        <f t="shared" si="16"/>
        <v>#DIV/0!</v>
      </c>
    </row>
    <row r="16" spans="1:89" s="33" customFormat="1">
      <c r="A16" s="34" t="s">
        <v>376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8" customFormat="1">
      <c r="A17" s="78" t="s">
        <v>377</v>
      </c>
      <c r="E17" s="78">
        <f>E16/E2</f>
        <v>4.3599732413198995E-3</v>
      </c>
      <c r="F17" s="78">
        <f t="shared" ref="F17:BQ17" si="17">F16/F2</f>
        <v>-1.104335868461578E-3</v>
      </c>
      <c r="G17" s="78">
        <f t="shared" si="17"/>
        <v>-9.3803897343736422E-4</v>
      </c>
      <c r="H17" s="78">
        <f t="shared" si="17"/>
        <v>-1.0838724991203853E-3</v>
      </c>
      <c r="I17" s="78">
        <f t="shared" si="17"/>
        <v>9.8336230053499233E-3</v>
      </c>
      <c r="J17" s="78">
        <f t="shared" si="17"/>
        <v>4.5464608020179317E-3</v>
      </c>
      <c r="K17" s="78">
        <f t="shared" si="17"/>
        <v>8.0945076847398212E-3</v>
      </c>
      <c r="L17" s="78">
        <f t="shared" si="17"/>
        <v>4.1446445532264146E-3</v>
      </c>
      <c r="M17" s="78">
        <f t="shared" si="17"/>
        <v>1.2618601258491437E-2</v>
      </c>
      <c r="N17" s="78">
        <f t="shared" si="17"/>
        <v>4.4631640186946573E-3</v>
      </c>
      <c r="O17" s="78">
        <f t="shared" si="17"/>
        <v>1.4937225574064707E-3</v>
      </c>
      <c r="P17" s="78">
        <f t="shared" si="17"/>
        <v>3.1918591491224084E-3</v>
      </c>
      <c r="Q17" s="78">
        <f t="shared" si="17"/>
        <v>5.9695895488755899E-3</v>
      </c>
      <c r="R17" s="78">
        <f t="shared" si="17"/>
        <v>-1.3010871675475278E-3</v>
      </c>
      <c r="S17" s="78">
        <f t="shared" si="17"/>
        <v>-5.681293723338237E-3</v>
      </c>
      <c r="T17" s="78">
        <f t="shared" si="17"/>
        <v>-1.7082278170036181E-3</v>
      </c>
      <c r="U17" s="78">
        <f t="shared" si="17"/>
        <v>4.832882124131143E-3</v>
      </c>
      <c r="V17" s="78">
        <f t="shared" si="17"/>
        <v>7.9874719081239165E-4</v>
      </c>
      <c r="W17" s="78">
        <f t="shared" si="17"/>
        <v>-2.0067463503073441E-3</v>
      </c>
      <c r="X17" s="78">
        <f t="shared" si="17"/>
        <v>-4.0240978417278449E-4</v>
      </c>
      <c r="Y17" s="78">
        <f t="shared" si="17"/>
        <v>2.9887431863475553E-3</v>
      </c>
      <c r="Z17" s="78">
        <f t="shared" si="17"/>
        <v>4.2270558016020863E-3</v>
      </c>
      <c r="AA17" s="78">
        <f t="shared" si="17"/>
        <v>1.9600509004512544E-3</v>
      </c>
      <c r="AB17" s="78">
        <f t="shared" si="17"/>
        <v>2.2060143215651509E-3</v>
      </c>
      <c r="AC17" s="78">
        <f t="shared" si="17"/>
        <v>6.4310936368310867E-3</v>
      </c>
      <c r="AD17" s="78">
        <f t="shared" si="17"/>
        <v>-2.2612867741744693E-3</v>
      </c>
      <c r="AE17" s="78">
        <f t="shared" si="17"/>
        <v>-1.1644018713288849E-3</v>
      </c>
      <c r="AF17" s="78">
        <f t="shared" si="17"/>
        <v>-9.730531051685129E-3</v>
      </c>
      <c r="AG17" s="78">
        <f t="shared" si="17"/>
        <v>1.3718811264196173E-2</v>
      </c>
      <c r="AH17" s="78">
        <f t="shared" si="17"/>
        <v>1.3542570440594106E-3</v>
      </c>
      <c r="AI17" s="78">
        <f t="shared" si="17"/>
        <v>1.1856922917577277E-3</v>
      </c>
      <c r="AJ17" s="78">
        <f t="shared" si="17"/>
        <v>-4.6265509081110266E-3</v>
      </c>
      <c r="AK17" s="78">
        <f t="shared" si="17"/>
        <v>1.0439070373267518E-2</v>
      </c>
      <c r="AL17" s="78">
        <f t="shared" si="17"/>
        <v>-2.4213878959598034E-3</v>
      </c>
      <c r="AM17" s="78">
        <f t="shared" si="17"/>
        <v>-5.913692376726622E-3</v>
      </c>
      <c r="AN17" s="78">
        <f t="shared" si="17"/>
        <v>-8.885332022248808E-3</v>
      </c>
      <c r="AO17" s="78">
        <f t="shared" si="17"/>
        <v>1.1036383534675502E-2</v>
      </c>
      <c r="AP17" s="78">
        <f t="shared" si="17"/>
        <v>-1.4870533618185929E-4</v>
      </c>
      <c r="AQ17" s="78">
        <f t="shared" si="17"/>
        <v>7.1106881462437398E-3</v>
      </c>
      <c r="AR17" s="78">
        <f t="shared" si="17"/>
        <v>-8.6625680298678884E-3</v>
      </c>
      <c r="AS17" s="78">
        <f t="shared" si="17"/>
        <v>4.7253726819388399E-3</v>
      </c>
      <c r="AT17" s="78">
        <f t="shared" si="17"/>
        <v>-2.8028375733660186E-3</v>
      </c>
      <c r="AU17" s="78">
        <f t="shared" si="17"/>
        <v>-2.9371183379203387E-3</v>
      </c>
      <c r="AV17" s="78">
        <f t="shared" si="17"/>
        <v>-7.3240459167047741E-3</v>
      </c>
      <c r="AW17" s="78">
        <f t="shared" si="17"/>
        <v>0</v>
      </c>
      <c r="AX17" s="78">
        <f t="shared" si="17"/>
        <v>0</v>
      </c>
      <c r="AY17" s="78">
        <f t="shared" si="17"/>
        <v>0</v>
      </c>
      <c r="AZ17" s="78">
        <f t="shared" si="17"/>
        <v>0</v>
      </c>
      <c r="BA17" s="78">
        <f t="shared" si="17"/>
        <v>0</v>
      </c>
      <c r="BB17" s="78">
        <f t="shared" si="17"/>
        <v>0</v>
      </c>
      <c r="BC17" s="78">
        <f t="shared" si="17"/>
        <v>0</v>
      </c>
      <c r="BD17" s="78">
        <f t="shared" si="17"/>
        <v>0</v>
      </c>
      <c r="BE17" s="78">
        <f t="shared" si="17"/>
        <v>0</v>
      </c>
      <c r="BF17" s="78">
        <f t="shared" si="17"/>
        <v>0</v>
      </c>
      <c r="BG17" s="78">
        <f t="shared" si="17"/>
        <v>0</v>
      </c>
      <c r="BH17" s="78">
        <f t="shared" si="17"/>
        <v>0</v>
      </c>
      <c r="BI17" s="78">
        <f t="shared" si="17"/>
        <v>0</v>
      </c>
      <c r="BJ17" s="78">
        <f t="shared" si="17"/>
        <v>0</v>
      </c>
      <c r="BK17" s="78">
        <f t="shared" si="17"/>
        <v>0</v>
      </c>
      <c r="BL17" s="78">
        <f t="shared" si="17"/>
        <v>0</v>
      </c>
      <c r="BM17" s="78">
        <f t="shared" si="17"/>
        <v>0</v>
      </c>
      <c r="BN17" s="78">
        <f t="shared" si="17"/>
        <v>0</v>
      </c>
      <c r="BO17" s="78">
        <f t="shared" si="17"/>
        <v>0</v>
      </c>
      <c r="BP17" s="78">
        <f t="shared" si="17"/>
        <v>0</v>
      </c>
      <c r="BQ17" s="78">
        <f t="shared" si="17"/>
        <v>0</v>
      </c>
      <c r="BR17" s="78">
        <f t="shared" ref="BR17:CK17" si="18">BR16/BR2</f>
        <v>0</v>
      </c>
      <c r="BS17" s="78">
        <f t="shared" si="18"/>
        <v>4.0291139905713878E-4</v>
      </c>
      <c r="BT17" s="78">
        <f t="shared" si="18"/>
        <v>2.2915894034400102E-4</v>
      </c>
      <c r="BU17" s="78">
        <f t="shared" si="18"/>
        <v>1.5358213938109952E-3</v>
      </c>
      <c r="BV17" s="78">
        <f t="shared" si="18"/>
        <v>0</v>
      </c>
      <c r="BW17" s="78">
        <f t="shared" si="18"/>
        <v>6.7939273339817745E-3</v>
      </c>
      <c r="BX17" s="78">
        <f t="shared" si="18"/>
        <v>0</v>
      </c>
      <c r="BY17" s="78">
        <f t="shared" si="18"/>
        <v>0</v>
      </c>
      <c r="BZ17" s="78">
        <f t="shared" si="18"/>
        <v>0</v>
      </c>
      <c r="CA17" s="78">
        <f t="shared" si="18"/>
        <v>0</v>
      </c>
      <c r="CB17" s="78">
        <f t="shared" si="18"/>
        <v>0</v>
      </c>
      <c r="CC17" s="78">
        <f t="shared" si="18"/>
        <v>0</v>
      </c>
      <c r="CD17" s="78">
        <f t="shared" si="18"/>
        <v>0</v>
      </c>
      <c r="CE17" s="78">
        <f t="shared" si="18"/>
        <v>0</v>
      </c>
      <c r="CF17" s="78">
        <f t="shared" si="18"/>
        <v>0</v>
      </c>
      <c r="CG17" s="78">
        <f t="shared" si="18"/>
        <v>0</v>
      </c>
      <c r="CH17" s="78">
        <f t="shared" si="18"/>
        <v>0</v>
      </c>
      <c r="CI17" s="78">
        <f t="shared" si="18"/>
        <v>0</v>
      </c>
      <c r="CJ17" s="78">
        <f t="shared" si="18"/>
        <v>0</v>
      </c>
      <c r="CK17" s="78" t="e">
        <f t="shared" si="18"/>
        <v>#DIV/0!</v>
      </c>
    </row>
    <row r="18" spans="1:89" s="33" customFormat="1">
      <c r="A18" s="34" t="s">
        <v>378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8" customFormat="1">
      <c r="A19" s="78" t="s">
        <v>379</v>
      </c>
      <c r="E19" s="78">
        <f>E18/E2</f>
        <v>2.3804113646691322E-4</v>
      </c>
      <c r="F19" s="78">
        <f t="shared" ref="F19:BQ19" si="19">F18/F2</f>
        <v>8.1940840365246252E-8</v>
      </c>
      <c r="G19" s="78">
        <f t="shared" si="19"/>
        <v>9.0292331717437868E-8</v>
      </c>
      <c r="H19" s="78">
        <f t="shared" si="19"/>
        <v>1.6971719129101653E-7</v>
      </c>
      <c r="I19" s="78">
        <f t="shared" si="19"/>
        <v>3.1844533910763373E-4</v>
      </c>
      <c r="J19" s="78">
        <f t="shared" si="19"/>
        <v>0</v>
      </c>
      <c r="K19" s="78">
        <f t="shared" si="19"/>
        <v>0</v>
      </c>
      <c r="L19" s="78">
        <f t="shared" si="19"/>
        <v>0</v>
      </c>
      <c r="M19" s="78">
        <f t="shared" si="19"/>
        <v>0</v>
      </c>
      <c r="N19" s="78">
        <f t="shared" si="19"/>
        <v>0</v>
      </c>
      <c r="O19" s="78">
        <f t="shared" si="19"/>
        <v>0</v>
      </c>
      <c r="P19" s="78">
        <f t="shared" si="19"/>
        <v>0</v>
      </c>
      <c r="Q19" s="78">
        <f t="shared" si="19"/>
        <v>0</v>
      </c>
      <c r="R19" s="78">
        <f t="shared" si="19"/>
        <v>0</v>
      </c>
      <c r="S19" s="78">
        <f t="shared" si="19"/>
        <v>0</v>
      </c>
      <c r="T19" s="78">
        <f t="shared" si="19"/>
        <v>0</v>
      </c>
      <c r="U19" s="78">
        <f t="shared" si="19"/>
        <v>0</v>
      </c>
      <c r="V19" s="78">
        <f t="shared" si="19"/>
        <v>0</v>
      </c>
      <c r="W19" s="78">
        <f t="shared" si="19"/>
        <v>0</v>
      </c>
      <c r="X19" s="78">
        <f t="shared" si="19"/>
        <v>0</v>
      </c>
      <c r="Y19" s="78">
        <f t="shared" si="19"/>
        <v>0</v>
      </c>
      <c r="Z19" s="78">
        <f t="shared" si="19"/>
        <v>0</v>
      </c>
      <c r="AA19" s="78">
        <f t="shared" si="19"/>
        <v>0</v>
      </c>
      <c r="AB19" s="78">
        <f t="shared" si="19"/>
        <v>0</v>
      </c>
      <c r="AC19" s="78">
        <f t="shared" si="19"/>
        <v>0</v>
      </c>
      <c r="AD19" s="78">
        <f t="shared" si="19"/>
        <v>0</v>
      </c>
      <c r="AE19" s="78">
        <f t="shared" si="19"/>
        <v>0</v>
      </c>
      <c r="AF19" s="78">
        <f t="shared" si="19"/>
        <v>0</v>
      </c>
      <c r="AG19" s="78">
        <f t="shared" si="19"/>
        <v>0</v>
      </c>
      <c r="AH19" s="78">
        <f t="shared" si="19"/>
        <v>0</v>
      </c>
      <c r="AI19" s="78">
        <f t="shared" si="19"/>
        <v>0</v>
      </c>
      <c r="AJ19" s="78">
        <f t="shared" si="19"/>
        <v>0</v>
      </c>
      <c r="AK19" s="78">
        <f t="shared" si="19"/>
        <v>0</v>
      </c>
      <c r="AL19" s="78">
        <f t="shared" si="19"/>
        <v>0</v>
      </c>
      <c r="AM19" s="78">
        <f t="shared" si="19"/>
        <v>0</v>
      </c>
      <c r="AN19" s="78">
        <f t="shared" si="19"/>
        <v>0</v>
      </c>
      <c r="AO19" s="78">
        <f t="shared" si="19"/>
        <v>0</v>
      </c>
      <c r="AP19" s="78">
        <f t="shared" si="19"/>
        <v>0</v>
      </c>
      <c r="AQ19" s="78">
        <f t="shared" si="19"/>
        <v>0</v>
      </c>
      <c r="AR19" s="78">
        <f t="shared" si="19"/>
        <v>0</v>
      </c>
      <c r="AS19" s="78">
        <f t="shared" si="19"/>
        <v>0</v>
      </c>
      <c r="AT19" s="78">
        <f t="shared" si="19"/>
        <v>0</v>
      </c>
      <c r="AU19" s="78">
        <f t="shared" si="19"/>
        <v>0</v>
      </c>
      <c r="AV19" s="78">
        <f t="shared" si="19"/>
        <v>0</v>
      </c>
      <c r="AW19" s="78">
        <f t="shared" si="19"/>
        <v>0</v>
      </c>
      <c r="AX19" s="78">
        <f t="shared" si="19"/>
        <v>0</v>
      </c>
      <c r="AY19" s="78">
        <f t="shared" si="19"/>
        <v>0</v>
      </c>
      <c r="AZ19" s="78">
        <f t="shared" si="19"/>
        <v>0</v>
      </c>
      <c r="BA19" s="78">
        <f t="shared" si="19"/>
        <v>0</v>
      </c>
      <c r="BB19" s="78">
        <f t="shared" si="19"/>
        <v>0</v>
      </c>
      <c r="BC19" s="78">
        <f t="shared" si="19"/>
        <v>0</v>
      </c>
      <c r="BD19" s="78">
        <f t="shared" si="19"/>
        <v>0</v>
      </c>
      <c r="BE19" s="78">
        <f t="shared" si="19"/>
        <v>0</v>
      </c>
      <c r="BF19" s="78">
        <f t="shared" si="19"/>
        <v>0</v>
      </c>
      <c r="BG19" s="78">
        <f t="shared" si="19"/>
        <v>0</v>
      </c>
      <c r="BH19" s="78">
        <f t="shared" si="19"/>
        <v>0</v>
      </c>
      <c r="BI19" s="78">
        <f t="shared" si="19"/>
        <v>0</v>
      </c>
      <c r="BJ19" s="78">
        <f t="shared" si="19"/>
        <v>0</v>
      </c>
      <c r="BK19" s="78">
        <f t="shared" si="19"/>
        <v>0</v>
      </c>
      <c r="BL19" s="78">
        <f t="shared" si="19"/>
        <v>0</v>
      </c>
      <c r="BM19" s="78">
        <f t="shared" si="19"/>
        <v>0</v>
      </c>
      <c r="BN19" s="78">
        <f t="shared" si="19"/>
        <v>0</v>
      </c>
      <c r="BO19" s="78">
        <f t="shared" si="19"/>
        <v>0</v>
      </c>
      <c r="BP19" s="78">
        <f t="shared" si="19"/>
        <v>0</v>
      </c>
      <c r="BQ19" s="78">
        <f t="shared" si="19"/>
        <v>0</v>
      </c>
      <c r="BR19" s="78">
        <f t="shared" ref="BR19:CK19" si="20">BR18/BR2</f>
        <v>0</v>
      </c>
      <c r="BS19" s="78">
        <f t="shared" si="20"/>
        <v>0</v>
      </c>
      <c r="BT19" s="78">
        <f t="shared" si="20"/>
        <v>0</v>
      </c>
      <c r="BU19" s="78">
        <f t="shared" si="20"/>
        <v>0</v>
      </c>
      <c r="BV19" s="78">
        <f t="shared" si="20"/>
        <v>0</v>
      </c>
      <c r="BW19" s="78">
        <f t="shared" si="20"/>
        <v>0</v>
      </c>
      <c r="BX19" s="78">
        <f t="shared" si="20"/>
        <v>0</v>
      </c>
      <c r="BY19" s="78">
        <f t="shared" si="20"/>
        <v>0</v>
      </c>
      <c r="BZ19" s="78">
        <f t="shared" si="20"/>
        <v>0</v>
      </c>
      <c r="CA19" s="78">
        <f t="shared" si="20"/>
        <v>0</v>
      </c>
      <c r="CB19" s="78">
        <f t="shared" si="20"/>
        <v>0</v>
      </c>
      <c r="CC19" s="78">
        <f t="shared" si="20"/>
        <v>0</v>
      </c>
      <c r="CD19" s="78">
        <f t="shared" si="20"/>
        <v>0</v>
      </c>
      <c r="CE19" s="78">
        <f t="shared" si="20"/>
        <v>0</v>
      </c>
      <c r="CF19" s="78">
        <f t="shared" si="20"/>
        <v>0</v>
      </c>
      <c r="CG19" s="78">
        <f t="shared" si="20"/>
        <v>0</v>
      </c>
      <c r="CH19" s="78">
        <f t="shared" si="20"/>
        <v>0</v>
      </c>
      <c r="CI19" s="78">
        <f t="shared" si="20"/>
        <v>0</v>
      </c>
      <c r="CJ19" s="78">
        <f t="shared" si="20"/>
        <v>0</v>
      </c>
      <c r="CK19" s="78" t="e">
        <f t="shared" si="20"/>
        <v>#DIV/0!</v>
      </c>
    </row>
    <row r="20" spans="1:89" s="33" customFormat="1">
      <c r="A20" s="34" t="s">
        <v>380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8" customFormat="1">
      <c r="A21" s="78" t="s">
        <v>381</v>
      </c>
      <c r="E21" s="78">
        <f>E20/E2</f>
        <v>3.8639139505059522E-3</v>
      </c>
      <c r="F21" s="78">
        <f t="shared" ref="F21:BQ21" si="21">F20/F2</f>
        <v>-9.4069320657625815E-5</v>
      </c>
      <c r="G21" s="78">
        <f t="shared" si="21"/>
        <v>1.477082122684104E-4</v>
      </c>
      <c r="H21" s="78">
        <f t="shared" si="21"/>
        <v>5.030583999210479E-4</v>
      </c>
      <c r="I21" s="78">
        <f t="shared" si="21"/>
        <v>6.57836559675811E-3</v>
      </c>
      <c r="J21" s="78">
        <f t="shared" si="21"/>
        <v>1.9692135370378354E-4</v>
      </c>
      <c r="K21" s="78">
        <f t="shared" si="21"/>
        <v>8.858177935939785E-6</v>
      </c>
      <c r="L21" s="78">
        <f t="shared" si="21"/>
        <v>1.4446354781635733E-3</v>
      </c>
      <c r="M21" s="78">
        <f t="shared" si="21"/>
        <v>2.5772551256386445E-2</v>
      </c>
      <c r="N21" s="78">
        <f t="shared" si="21"/>
        <v>8.1455174921230937E-3</v>
      </c>
      <c r="O21" s="78">
        <f t="shared" si="21"/>
        <v>1.6096186462323466E-2</v>
      </c>
      <c r="P21" s="78">
        <f t="shared" si="21"/>
        <v>6.2708116402301001E-3</v>
      </c>
      <c r="Q21" s="78">
        <f t="shared" si="21"/>
        <v>8.8984150623962026E-3</v>
      </c>
      <c r="R21" s="78">
        <f t="shared" si="21"/>
        <v>5.6279379825870147E-3</v>
      </c>
      <c r="S21" s="78">
        <f t="shared" si="21"/>
        <v>4.2300859122403386E-3</v>
      </c>
      <c r="T21" s="78">
        <f t="shared" si="21"/>
        <v>5.6203631654738071E-3</v>
      </c>
      <c r="U21" s="78">
        <f t="shared" si="21"/>
        <v>1.7834972924473801E-2</v>
      </c>
      <c r="V21" s="78">
        <f t="shared" si="21"/>
        <v>6.4994497448323555E-3</v>
      </c>
      <c r="W21" s="78">
        <f t="shared" si="21"/>
        <v>1.7461556518086601E-3</v>
      </c>
      <c r="X21" s="78">
        <f t="shared" si="21"/>
        <v>2.3220536491937436E-3</v>
      </c>
      <c r="Y21" s="78">
        <f t="shared" si="21"/>
        <v>1.0122289068047678E-2</v>
      </c>
      <c r="Z21" s="78">
        <f t="shared" si="21"/>
        <v>6.6700608970583367E-3</v>
      </c>
      <c r="AA21" s="78">
        <f t="shared" si="21"/>
        <v>2.3939270281270837E-3</v>
      </c>
      <c r="AB21" s="78">
        <f t="shared" si="21"/>
        <v>2.4720551493233643E-3</v>
      </c>
      <c r="AC21" s="78">
        <f t="shared" si="21"/>
        <v>5.0572843668911984E-3</v>
      </c>
      <c r="AD21" s="78">
        <f t="shared" si="21"/>
        <v>1.7214230530098783E-3</v>
      </c>
      <c r="AE21" s="78">
        <f t="shared" si="21"/>
        <v>1.4993801837951376E-3</v>
      </c>
      <c r="AF21" s="78">
        <f t="shared" si="21"/>
        <v>3.7213532535627161E-3</v>
      </c>
      <c r="AG21" s="78">
        <f t="shared" si="21"/>
        <v>9.1118224078421042E-3</v>
      </c>
      <c r="AH21" s="78">
        <f t="shared" si="21"/>
        <v>3.5374467314594313E-3</v>
      </c>
      <c r="AI21" s="78">
        <f t="shared" si="21"/>
        <v>1.7404393688574716E-3</v>
      </c>
      <c r="AJ21" s="78">
        <f t="shared" si="21"/>
        <v>1.7723172551516568E-3</v>
      </c>
      <c r="AK21" s="78">
        <f t="shared" si="21"/>
        <v>7.092453599060679E-3</v>
      </c>
      <c r="AL21" s="78">
        <f t="shared" si="21"/>
        <v>4.1444503174415948E-3</v>
      </c>
      <c r="AM21" s="78">
        <f t="shared" si="21"/>
        <v>3.7957513301856609E-3</v>
      </c>
      <c r="AN21" s="78">
        <f t="shared" si="21"/>
        <v>2.7534636424008793E-3</v>
      </c>
      <c r="AO21" s="78">
        <f t="shared" si="21"/>
        <v>2.3266133719357807E-3</v>
      </c>
      <c r="AP21" s="78">
        <f t="shared" si="21"/>
        <v>1.8547276369971111E-3</v>
      </c>
      <c r="AQ21" s="78">
        <f t="shared" si="21"/>
        <v>2.0957973963064247E-3</v>
      </c>
      <c r="AR21" s="78">
        <f t="shared" si="21"/>
        <v>8.017094991619242E-4</v>
      </c>
      <c r="AS21" s="78">
        <f t="shared" si="21"/>
        <v>4.2055272739683191E-3</v>
      </c>
      <c r="AT21" s="78">
        <f t="shared" si="21"/>
        <v>9.8406853865712178E-4</v>
      </c>
      <c r="AU21" s="78">
        <f t="shared" si="21"/>
        <v>6.8696254383954745E-4</v>
      </c>
      <c r="AV21" s="78">
        <f t="shared" si="21"/>
        <v>5.8583118890530598E-4</v>
      </c>
      <c r="AW21" s="78">
        <f t="shared" si="21"/>
        <v>9.1582099972064559E-4</v>
      </c>
      <c r="AX21" s="78">
        <f t="shared" si="21"/>
        <v>7.8650614835985377E-4</v>
      </c>
      <c r="AY21" s="78">
        <f t="shared" si="21"/>
        <v>9.0328129021013763E-4</v>
      </c>
      <c r="AZ21" s="78">
        <f t="shared" si="21"/>
        <v>1.9033454428618193E-3</v>
      </c>
      <c r="BA21" s="78">
        <f t="shared" si="21"/>
        <v>-4.4190260695964939E-3</v>
      </c>
      <c r="BB21" s="78">
        <f t="shared" si="21"/>
        <v>-6.1675707563540096E-3</v>
      </c>
      <c r="BC21" s="78">
        <f t="shared" si="21"/>
        <v>-5.6093924344161761E-3</v>
      </c>
      <c r="BD21" s="78">
        <f t="shared" si="21"/>
        <v>-2.5781850187114757E-3</v>
      </c>
      <c r="BE21" s="78">
        <f t="shared" si="21"/>
        <v>-1.2730318851222793E-2</v>
      </c>
      <c r="BF21" s="78">
        <f t="shared" si="21"/>
        <v>-1.9058555840329313E-3</v>
      </c>
      <c r="BG21" s="78">
        <f t="shared" si="21"/>
        <v>-1.5180048020015677E-3</v>
      </c>
      <c r="BH21" s="78">
        <f t="shared" si="21"/>
        <v>-1.5715440440108898E-3</v>
      </c>
      <c r="BI21" s="78">
        <f t="shared" si="21"/>
        <v>8.6467875001756192E-3</v>
      </c>
      <c r="BJ21" s="78">
        <f t="shared" si="21"/>
        <v>-6.0449448397069134E-3</v>
      </c>
      <c r="BK21" s="78">
        <f t="shared" si="21"/>
        <v>-6.7594069983542462E-4</v>
      </c>
      <c r="BL21" s="78">
        <f t="shared" si="21"/>
        <v>-2.4044037605757594E-4</v>
      </c>
      <c r="BM21" s="78">
        <f t="shared" si="21"/>
        <v>-2.529591379350507E-3</v>
      </c>
      <c r="BN21" s="78">
        <f t="shared" si="21"/>
        <v>-8.7913831218863021E-4</v>
      </c>
      <c r="BO21" s="78">
        <f t="shared" si="21"/>
        <v>-1.7618632459935986E-3</v>
      </c>
      <c r="BP21" s="78">
        <f t="shared" si="21"/>
        <v>-1.8114065289845621E-3</v>
      </c>
      <c r="BQ21" s="78">
        <f t="shared" si="21"/>
        <v>2.6057634388595638E-3</v>
      </c>
      <c r="BR21" s="78">
        <f t="shared" ref="BR21:CK21" si="22">BR20/BR2</f>
        <v>-1.2600249500275688E-3</v>
      </c>
      <c r="BS21" s="78">
        <f t="shared" si="22"/>
        <v>-3.0688333315645258E-2</v>
      </c>
      <c r="BT21" s="78">
        <f t="shared" si="22"/>
        <v>1.6241336072391659E-4</v>
      </c>
      <c r="BU21" s="78">
        <f t="shared" si="22"/>
        <v>9.6775119674371305E-5</v>
      </c>
      <c r="BV21" s="78">
        <f t="shared" si="22"/>
        <v>-8.4158391919716621E-4</v>
      </c>
      <c r="BW21" s="78">
        <f t="shared" si="22"/>
        <v>1.5578495126774887E-2</v>
      </c>
      <c r="BX21" s="78">
        <f t="shared" si="22"/>
        <v>-4.1201326326860475E-4</v>
      </c>
      <c r="BY21" s="78">
        <f t="shared" si="22"/>
        <v>-1.7848204983693804E-3</v>
      </c>
      <c r="BZ21" s="78">
        <f t="shared" si="22"/>
        <v>0</v>
      </c>
      <c r="CA21" s="78">
        <f t="shared" si="22"/>
        <v>-4.0724655217524796E-4</v>
      </c>
      <c r="CB21" s="78">
        <f t="shared" si="22"/>
        <v>0</v>
      </c>
      <c r="CC21" s="78">
        <f t="shared" si="22"/>
        <v>1.6151578467202793E-3</v>
      </c>
      <c r="CD21" s="78">
        <f t="shared" si="22"/>
        <v>0</v>
      </c>
      <c r="CE21" s="78">
        <f t="shared" si="22"/>
        <v>0</v>
      </c>
      <c r="CF21" s="78">
        <f t="shared" si="22"/>
        <v>-1.3518056296243301E-2</v>
      </c>
      <c r="CG21" s="78">
        <f t="shared" si="22"/>
        <v>0</v>
      </c>
      <c r="CH21" s="78">
        <f t="shared" si="22"/>
        <v>0</v>
      </c>
      <c r="CI21" s="78">
        <f t="shared" si="22"/>
        <v>0</v>
      </c>
      <c r="CJ21" s="78">
        <f t="shared" si="22"/>
        <v>0</v>
      </c>
      <c r="CK21" s="78" t="e">
        <f t="shared" si="22"/>
        <v>#DIV/0!</v>
      </c>
    </row>
    <row r="22" spans="1:89" s="78" customFormat="1">
      <c r="A22" s="78" t="s">
        <v>382</v>
      </c>
      <c r="E22" s="78">
        <f>E11+E13+E15+E17+E19+E21</f>
        <v>0.1174751073291658</v>
      </c>
      <c r="F22" s="78">
        <f t="shared" ref="F22:BQ22" si="23">F11+F13+F15+F17+F19+F21</f>
        <v>0.10169123408031316</v>
      </c>
      <c r="G22" s="78">
        <f t="shared" si="23"/>
        <v>0.11267777977606099</v>
      </c>
      <c r="H22" s="78">
        <f t="shared" si="23"/>
        <v>0.12839531109950195</v>
      </c>
      <c r="I22" s="78">
        <f t="shared" si="23"/>
        <v>0.13218485158210239</v>
      </c>
      <c r="J22" s="78">
        <f t="shared" si="23"/>
        <v>0.11394610542945494</v>
      </c>
      <c r="K22" s="78">
        <f t="shared" si="23"/>
        <v>0.1259979475832253</v>
      </c>
      <c r="L22" s="78">
        <f t="shared" si="23"/>
        <v>0.13201132495445167</v>
      </c>
      <c r="M22" s="78">
        <f t="shared" si="23"/>
        <v>0.17862568268796408</v>
      </c>
      <c r="N22" s="78">
        <f t="shared" si="23"/>
        <v>0.1470915416090825</v>
      </c>
      <c r="O22" s="78">
        <f t="shared" si="23"/>
        <v>0.16333786958687813</v>
      </c>
      <c r="P22" s="78">
        <f t="shared" si="23"/>
        <v>0.16077002982917357</v>
      </c>
      <c r="Q22" s="78">
        <f t="shared" si="23"/>
        <v>0.15997311950679696</v>
      </c>
      <c r="R22" s="78">
        <f t="shared" si="23"/>
        <v>0.14561291549087998</v>
      </c>
      <c r="S22" s="78">
        <f t="shared" si="23"/>
        <v>0.14515940909311018</v>
      </c>
      <c r="T22" s="78">
        <f t="shared" si="23"/>
        <v>0.16671221700852842</v>
      </c>
      <c r="U22" s="78">
        <f t="shared" si="23"/>
        <v>0.16913136059736661</v>
      </c>
      <c r="V22" s="78">
        <f t="shared" si="23"/>
        <v>0.14278629289549699</v>
      </c>
      <c r="W22" s="78">
        <f t="shared" si="23"/>
        <v>0.13775961389983679</v>
      </c>
      <c r="X22" s="78">
        <f t="shared" si="23"/>
        <v>0.15199064764363915</v>
      </c>
      <c r="Y22" s="78">
        <f t="shared" si="23"/>
        <v>0.15356241700982454</v>
      </c>
      <c r="Z22" s="78">
        <f t="shared" si="23"/>
        <v>0.15274563508144079</v>
      </c>
      <c r="AA22" s="78">
        <f t="shared" si="23"/>
        <v>0.13109550841888681</v>
      </c>
      <c r="AB22" s="78">
        <f t="shared" si="23"/>
        <v>0.1407944949142993</v>
      </c>
      <c r="AC22" s="78">
        <f t="shared" si="23"/>
        <v>0.14671036014656261</v>
      </c>
      <c r="AD22" s="78">
        <f t="shared" si="23"/>
        <v>0.12560323004238511</v>
      </c>
      <c r="AE22" s="78">
        <f t="shared" si="23"/>
        <v>0.12408632752833912</v>
      </c>
      <c r="AF22" s="78">
        <f t="shared" si="23"/>
        <v>0.1339519053567681</v>
      </c>
      <c r="AG22" s="78">
        <f t="shared" si="23"/>
        <v>0.1507760998270167</v>
      </c>
      <c r="AH22" s="78">
        <f t="shared" si="23"/>
        <v>0.13267188229725327</v>
      </c>
      <c r="AI22" s="78">
        <f t="shared" si="23"/>
        <v>0.12760291135631296</v>
      </c>
      <c r="AJ22" s="78">
        <f t="shared" si="23"/>
        <v>0.12596034036157325</v>
      </c>
      <c r="AK22" s="78">
        <f t="shared" si="23"/>
        <v>0.15012533904082381</v>
      </c>
      <c r="AL22" s="78">
        <f t="shared" si="23"/>
        <v>0.1226513604442957</v>
      </c>
      <c r="AM22" s="78">
        <f t="shared" si="23"/>
        <v>0.11675336433295071</v>
      </c>
      <c r="AN22" s="78">
        <f t="shared" si="23"/>
        <v>0.1220073116892748</v>
      </c>
      <c r="AO22" s="78">
        <f t="shared" si="23"/>
        <v>0.13205234217071829</v>
      </c>
      <c r="AP22" s="78">
        <f t="shared" si="23"/>
        <v>0.1185181510692626</v>
      </c>
      <c r="AQ22" s="78">
        <f t="shared" si="23"/>
        <v>0.11900052625556894</v>
      </c>
      <c r="AR22" s="78">
        <f t="shared" si="23"/>
        <v>0.11433423633651973</v>
      </c>
      <c r="AS22" s="78">
        <f t="shared" si="23"/>
        <v>0.13521796708515543</v>
      </c>
      <c r="AT22" s="78">
        <f t="shared" si="23"/>
        <v>0.11999245366194805</v>
      </c>
      <c r="AU22" s="78">
        <f t="shared" si="23"/>
        <v>0.1220468560930718</v>
      </c>
      <c r="AV22" s="78">
        <f t="shared" si="23"/>
        <v>0.11143899416778223</v>
      </c>
      <c r="AW22" s="78">
        <f t="shared" si="23"/>
        <v>0.13104362764181973</v>
      </c>
      <c r="AX22" s="78">
        <f t="shared" si="23"/>
        <v>0.12439164914843238</v>
      </c>
      <c r="AY22" s="78">
        <f t="shared" si="23"/>
        <v>0.12468457315875352</v>
      </c>
      <c r="AZ22" s="78">
        <f t="shared" si="23"/>
        <v>0.12475076492541229</v>
      </c>
      <c r="BA22" s="78">
        <f t="shared" si="23"/>
        <v>0.12438294374025813</v>
      </c>
      <c r="BB22" s="78">
        <f t="shared" si="23"/>
        <v>0.11828760455416178</v>
      </c>
      <c r="BC22" s="78">
        <f t="shared" si="23"/>
        <v>0.12440365381447212</v>
      </c>
      <c r="BD22" s="78">
        <f t="shared" si="23"/>
        <v>0.12851045733538802</v>
      </c>
      <c r="BE22" s="78">
        <f t="shared" si="23"/>
        <v>0.12793576533983222</v>
      </c>
      <c r="BF22" s="78">
        <f t="shared" si="23"/>
        <v>0.12881119189568624</v>
      </c>
      <c r="BG22" s="78">
        <f t="shared" si="23"/>
        <v>0.12215727742624038</v>
      </c>
      <c r="BH22" s="78">
        <f t="shared" si="23"/>
        <v>0.1218406114727901</v>
      </c>
      <c r="BI22" s="78">
        <f t="shared" si="23"/>
        <v>0.15039116538903363</v>
      </c>
      <c r="BJ22" s="78">
        <f t="shared" si="23"/>
        <v>0.13080680842011727</v>
      </c>
      <c r="BK22" s="78">
        <f t="shared" si="23"/>
        <v>0.13445393169328521</v>
      </c>
      <c r="BL22" s="78">
        <f t="shared" si="23"/>
        <v>0.14883002099250847</v>
      </c>
      <c r="BM22" s="78">
        <f t="shared" si="23"/>
        <v>0.20604317433504682</v>
      </c>
      <c r="BN22" s="78">
        <f t="shared" si="23"/>
        <v>0.17471592478503631</v>
      </c>
      <c r="BO22" s="78">
        <f t="shared" si="23"/>
        <v>0.16216933102817707</v>
      </c>
      <c r="BP22" s="78">
        <f t="shared" si="23"/>
        <v>0.13935152362335798</v>
      </c>
      <c r="BQ22" s="78">
        <f t="shared" si="23"/>
        <v>0.19448456726603622</v>
      </c>
      <c r="BR22" s="78">
        <f t="shared" ref="BR22:CJ22" si="24">BR11+BR13+BR15+BR17+BR19+BR21</f>
        <v>0.15910439588371497</v>
      </c>
      <c r="BS22" s="78">
        <f t="shared" si="24"/>
        <v>0.15948022181805904</v>
      </c>
      <c r="BT22" s="78">
        <f t="shared" si="24"/>
        <v>0.14967748865990038</v>
      </c>
      <c r="BU22" s="78">
        <f t="shared" si="24"/>
        <v>0.17282325941880111</v>
      </c>
      <c r="BV22" s="78">
        <f t="shared" si="24"/>
        <v>0.1336282666982351</v>
      </c>
      <c r="BW22" s="78">
        <f t="shared" si="24"/>
        <v>0.19690424280323418</v>
      </c>
      <c r="BX22" s="78">
        <f t="shared" si="24"/>
        <v>0.24489978955841787</v>
      </c>
      <c r="BY22" s="78">
        <f t="shared" si="24"/>
        <v>0.12121690315484661</v>
      </c>
      <c r="BZ22" s="78">
        <f t="shared" si="24"/>
        <v>0</v>
      </c>
      <c r="CA22" s="78">
        <f t="shared" si="24"/>
        <v>0.12846891215453091</v>
      </c>
      <c r="CB22" s="78">
        <f t="shared" si="24"/>
        <v>0</v>
      </c>
      <c r="CC22" s="78">
        <f t="shared" si="24"/>
        <v>0.10600980442444202</v>
      </c>
      <c r="CD22" s="78">
        <f t="shared" si="24"/>
        <v>0</v>
      </c>
      <c r="CE22" s="78">
        <f t="shared" si="24"/>
        <v>0</v>
      </c>
      <c r="CF22" s="78">
        <f t="shared" si="24"/>
        <v>-1.3518056296243301E-2</v>
      </c>
      <c r="CG22" s="78">
        <f t="shared" si="24"/>
        <v>7.8534568196575644E-2</v>
      </c>
      <c r="CH22" s="78">
        <f t="shared" si="24"/>
        <v>9.2284417549167927E-2</v>
      </c>
      <c r="CI22" s="78">
        <f t="shared" si="24"/>
        <v>8.3507704013696019E-2</v>
      </c>
      <c r="CJ22" s="78">
        <f t="shared" si="24"/>
        <v>6.3923992251637307E-2</v>
      </c>
    </row>
    <row r="23" spans="1:89" s="34" customFormat="1">
      <c r="A23" s="34" t="s">
        <v>383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8" customFormat="1">
      <c r="A24" s="78" t="s">
        <v>384</v>
      </c>
      <c r="E24" s="78">
        <f>E23/E2</f>
        <v>9.3979243504762874E-2</v>
      </c>
      <c r="F24" s="78">
        <f t="shared" ref="F24:BQ24" si="25">F23/F2</f>
        <v>9.3777312771236521E-2</v>
      </c>
      <c r="G24" s="78">
        <f t="shared" si="25"/>
        <v>8.3080731631129667E-2</v>
      </c>
      <c r="H24" s="78">
        <f t="shared" si="25"/>
        <v>7.7175175372311194E-2</v>
      </c>
      <c r="I24" s="78">
        <f t="shared" si="25"/>
        <v>8.7993811032262836E-2</v>
      </c>
      <c r="J24" s="78">
        <f t="shared" si="25"/>
        <v>8.8578588993007842E-2</v>
      </c>
      <c r="K24" s="78">
        <f t="shared" si="25"/>
        <v>7.8504285673791876E-2</v>
      </c>
      <c r="L24" s="78">
        <f t="shared" si="25"/>
        <v>7.0149341695798145E-2</v>
      </c>
      <c r="M24" s="78">
        <f t="shared" si="25"/>
        <v>7.8405689262229822E-2</v>
      </c>
      <c r="N24" s="78">
        <f t="shared" si="25"/>
        <v>7.2856374460072662E-2</v>
      </c>
      <c r="O24" s="78">
        <f t="shared" si="25"/>
        <v>6.565116994224296E-2</v>
      </c>
      <c r="P24" s="78">
        <f t="shared" si="25"/>
        <v>4.5159937648203252E-2</v>
      </c>
      <c r="Q24" s="78">
        <f t="shared" si="25"/>
        <v>6.4522497485384092E-2</v>
      </c>
      <c r="R24" s="78">
        <f t="shared" si="25"/>
        <v>6.5595553623218589E-2</v>
      </c>
      <c r="S24" s="78">
        <f t="shared" si="25"/>
        <v>5.9632920433863354E-2</v>
      </c>
      <c r="T24" s="78">
        <f t="shared" si="25"/>
        <v>4.5702193426975554E-2</v>
      </c>
      <c r="U24" s="78">
        <f t="shared" si="25"/>
        <v>6.9904913746471051E-2</v>
      </c>
      <c r="V24" s="78">
        <f t="shared" si="25"/>
        <v>6.6830751606016467E-2</v>
      </c>
      <c r="W24" s="78">
        <f t="shared" si="25"/>
        <v>5.3939727108095407E-2</v>
      </c>
      <c r="X24" s="78">
        <f t="shared" si="25"/>
        <v>3.3258492690405643E-2</v>
      </c>
      <c r="Y24" s="78">
        <f t="shared" si="25"/>
        <v>4.7501433335578776E-2</v>
      </c>
      <c r="Z24" s="78">
        <f t="shared" si="25"/>
        <v>4.2904978699454963E-2</v>
      </c>
      <c r="AA24" s="78">
        <f t="shared" si="25"/>
        <v>6.1617833697553609E-2</v>
      </c>
      <c r="AB24" s="78">
        <f t="shared" si="25"/>
        <v>6.343070567320773E-2</v>
      </c>
      <c r="AC24" s="78">
        <f t="shared" si="25"/>
        <v>5.2114122926164706E-2</v>
      </c>
      <c r="AD24" s="78">
        <f t="shared" si="25"/>
        <v>6.4171962240825248E-2</v>
      </c>
      <c r="AE24" s="78">
        <f t="shared" si="25"/>
        <v>6.2382035256659009E-2</v>
      </c>
      <c r="AF24" s="78">
        <f t="shared" si="25"/>
        <v>5.9881722852862536E-2</v>
      </c>
      <c r="AG24" s="78">
        <f t="shared" si="25"/>
        <v>5.2680751127176434E-2</v>
      </c>
      <c r="AH24" s="78">
        <f t="shared" si="25"/>
        <v>5.8612029515517458E-2</v>
      </c>
      <c r="AI24" s="78">
        <f t="shared" si="25"/>
        <v>6.082934369166268E-2</v>
      </c>
      <c r="AJ24" s="78">
        <f t="shared" si="25"/>
        <v>6.5330086359901299E-2</v>
      </c>
      <c r="AK24" s="78">
        <f t="shared" si="25"/>
        <v>4.7560017131821661E-2</v>
      </c>
      <c r="AL24" s="78">
        <f t="shared" si="25"/>
        <v>6.6669892447697596E-2</v>
      </c>
      <c r="AM24" s="78">
        <f t="shared" si="25"/>
        <v>7.3903922350112991E-2</v>
      </c>
      <c r="AN24" s="78">
        <f t="shared" si="25"/>
        <v>7.3515981972123168E-2</v>
      </c>
      <c r="AO24" s="78">
        <f t="shared" si="25"/>
        <v>5.1827171881238997E-2</v>
      </c>
      <c r="AP24" s="78">
        <f t="shared" si="25"/>
        <v>6.5051933857955949E-2</v>
      </c>
      <c r="AQ24" s="78">
        <f t="shared" si="25"/>
        <v>6.7465719910057134E-2</v>
      </c>
      <c r="AR24" s="78">
        <f t="shared" si="25"/>
        <v>6.915937129122747E-2</v>
      </c>
      <c r="AS24" s="78">
        <f t="shared" si="25"/>
        <v>7.0068390619074661E-2</v>
      </c>
      <c r="AT24" s="78">
        <f t="shared" si="25"/>
        <v>7.4558929872367938E-2</v>
      </c>
      <c r="AU24" s="78">
        <f t="shared" si="25"/>
        <v>7.372894852316024E-2</v>
      </c>
      <c r="AV24" s="78">
        <f t="shared" si="25"/>
        <v>6.4281329978540774E-2</v>
      </c>
      <c r="AW24" s="78">
        <f t="shared" si="25"/>
        <v>6.8055640957582306E-2</v>
      </c>
      <c r="AX24" s="78">
        <f t="shared" si="25"/>
        <v>6.3921762094592896E-2</v>
      </c>
      <c r="AY24" s="78">
        <f t="shared" si="25"/>
        <v>5.8625409590716895E-2</v>
      </c>
      <c r="AZ24" s="78">
        <f t="shared" si="25"/>
        <v>6.4381124794437708E-2</v>
      </c>
      <c r="BA24" s="78">
        <f t="shared" si="25"/>
        <v>5.8457190400834622E-2</v>
      </c>
      <c r="BB24" s="78">
        <f t="shared" si="25"/>
        <v>7.3130543018616004E-2</v>
      </c>
      <c r="BC24" s="78">
        <f t="shared" si="25"/>
        <v>7.9217496738029095E-2</v>
      </c>
      <c r="BD24" s="78">
        <f t="shared" si="25"/>
        <v>8.162006517817004E-2</v>
      </c>
      <c r="BE24" s="78">
        <f t="shared" si="25"/>
        <v>7.4978994062720156E-2</v>
      </c>
      <c r="BF24" s="78">
        <f t="shared" si="25"/>
        <v>8.7746727096147281E-2</v>
      </c>
      <c r="BG24" s="78">
        <f t="shared" si="25"/>
        <v>9.4317034262592359E-2</v>
      </c>
      <c r="BH24" s="78">
        <f t="shared" si="25"/>
        <v>8.9363773352289566E-2</v>
      </c>
      <c r="BI24" s="78">
        <f t="shared" si="25"/>
        <v>0.12088734320234634</v>
      </c>
      <c r="BJ24" s="78">
        <f t="shared" si="25"/>
        <v>0.11219253500411878</v>
      </c>
      <c r="BK24" s="78">
        <f t="shared" si="25"/>
        <v>0.11068837774752724</v>
      </c>
      <c r="BL24" s="78">
        <f t="shared" si="25"/>
        <v>0.10009449548330927</v>
      </c>
      <c r="BM24" s="78">
        <f t="shared" si="25"/>
        <v>0.11505273956563217</v>
      </c>
      <c r="BN24" s="78">
        <f t="shared" si="25"/>
        <v>0.12082160773567206</v>
      </c>
      <c r="BO24" s="78">
        <f t="shared" si="25"/>
        <v>0.11224620446772822</v>
      </c>
      <c r="BP24" s="78">
        <f t="shared" si="25"/>
        <v>0.10751484973576844</v>
      </c>
      <c r="BQ24" s="78">
        <f t="shared" si="25"/>
        <v>0.11889924091154551</v>
      </c>
      <c r="BR24" s="78">
        <f t="shared" ref="BR24:CJ24" si="26">BR23/BR2</f>
        <v>0.12315828518167658</v>
      </c>
      <c r="BS24" s="78">
        <f t="shared" si="26"/>
        <v>7.2863549774877287E-2</v>
      </c>
      <c r="BT24" s="78">
        <f t="shared" si="26"/>
        <v>0.11616618995819197</v>
      </c>
      <c r="BU24" s="78">
        <f t="shared" si="26"/>
        <v>9.9732750748399046E-2</v>
      </c>
      <c r="BV24" s="78">
        <f t="shared" si="26"/>
        <v>0.13455971307114636</v>
      </c>
      <c r="BW24" s="78">
        <f t="shared" si="26"/>
        <v>-5.324475739795715E-2</v>
      </c>
      <c r="BX24" s="78">
        <f t="shared" si="26"/>
        <v>-2.6001947615770262E-2</v>
      </c>
      <c r="BY24" s="78">
        <f t="shared" si="26"/>
        <v>6.4590981379900228E-2</v>
      </c>
      <c r="BZ24" s="78">
        <f t="shared" si="26"/>
        <v>0.99589289343867959</v>
      </c>
      <c r="CA24" s="78">
        <f t="shared" si="26"/>
        <v>3.2975174279716787E-2</v>
      </c>
      <c r="CB24" s="78">
        <f t="shared" si="26"/>
        <v>0.98985701052297503</v>
      </c>
      <c r="CC24" s="78">
        <f t="shared" si="26"/>
        <v>9.0405021593553819E-2</v>
      </c>
      <c r="CD24" s="78">
        <f t="shared" si="26"/>
        <v>0.9821523876722118</v>
      </c>
      <c r="CE24" s="78">
        <f t="shared" si="26"/>
        <v>0.98071274754921511</v>
      </c>
      <c r="CF24" s="78">
        <f t="shared" si="26"/>
        <v>0.96510097262790662</v>
      </c>
      <c r="CG24" s="78">
        <f t="shared" si="26"/>
        <v>8.9385188476128641E-2</v>
      </c>
      <c r="CH24" s="78">
        <f t="shared" si="26"/>
        <v>9.7275560210507261E-2</v>
      </c>
      <c r="CI24" s="78">
        <f t="shared" si="26"/>
        <v>8.6598820620125541E-2</v>
      </c>
      <c r="CJ24" s="78">
        <f t="shared" si="26"/>
        <v>0.12068997324970021</v>
      </c>
    </row>
    <row r="27" spans="1:89" s="33" customFormat="1">
      <c r="A27" s="35" t="s">
        <v>390</v>
      </c>
      <c r="B27" s="1">
        <v>43373</v>
      </c>
      <c r="C27" s="1">
        <v>43281</v>
      </c>
      <c r="D27" s="1">
        <v>43190</v>
      </c>
      <c r="E27" s="1">
        <v>43100</v>
      </c>
      <c r="F27" s="1">
        <v>43008</v>
      </c>
      <c r="G27" s="1">
        <v>42916</v>
      </c>
      <c r="H27" s="1">
        <v>42825</v>
      </c>
      <c r="I27" s="1">
        <v>42735</v>
      </c>
      <c r="J27" s="1">
        <v>42643</v>
      </c>
      <c r="K27" s="1">
        <v>42551</v>
      </c>
      <c r="L27" s="1">
        <v>42460</v>
      </c>
      <c r="M27" s="1">
        <v>42369</v>
      </c>
      <c r="N27" s="1">
        <v>42277</v>
      </c>
      <c r="O27" s="1">
        <v>42185</v>
      </c>
      <c r="P27" s="1">
        <v>42094</v>
      </c>
      <c r="Q27" s="1">
        <v>42004</v>
      </c>
      <c r="R27" s="1">
        <v>41912</v>
      </c>
      <c r="S27" s="1">
        <v>41820</v>
      </c>
      <c r="T27" s="1">
        <v>41729</v>
      </c>
      <c r="U27" s="1">
        <v>41639</v>
      </c>
      <c r="V27" s="1">
        <v>41547</v>
      </c>
      <c r="W27" s="1">
        <v>41455</v>
      </c>
      <c r="X27" s="1">
        <v>41364</v>
      </c>
      <c r="Y27" s="1">
        <v>41274</v>
      </c>
      <c r="Z27" s="1">
        <v>41182</v>
      </c>
      <c r="AA27" s="1">
        <v>41090</v>
      </c>
      <c r="AB27" s="1">
        <v>40999</v>
      </c>
      <c r="AC27" s="1">
        <v>40908</v>
      </c>
      <c r="AD27" s="1">
        <v>40816</v>
      </c>
      <c r="AE27" s="1">
        <v>40724</v>
      </c>
      <c r="AF27" s="1">
        <v>40633</v>
      </c>
      <c r="AG27" s="1">
        <v>40543</v>
      </c>
      <c r="AH27" s="1">
        <v>40451</v>
      </c>
      <c r="AI27" s="1">
        <v>40359</v>
      </c>
      <c r="AJ27" s="1">
        <v>40268</v>
      </c>
      <c r="AK27" s="1">
        <v>40178</v>
      </c>
      <c r="AL27" s="1">
        <v>40086</v>
      </c>
      <c r="AM27" s="1">
        <v>39994</v>
      </c>
      <c r="AN27" s="1">
        <v>39903</v>
      </c>
      <c r="AO27" s="1">
        <v>39813</v>
      </c>
      <c r="AP27" s="1">
        <v>39721</v>
      </c>
      <c r="AQ27" s="1">
        <v>39629</v>
      </c>
      <c r="AR27" s="1">
        <v>39538</v>
      </c>
      <c r="AS27" s="1">
        <v>39447</v>
      </c>
      <c r="AT27" s="1">
        <v>39355</v>
      </c>
      <c r="AU27" s="1">
        <v>39263</v>
      </c>
      <c r="AV27" s="1">
        <v>39172</v>
      </c>
      <c r="AW27" s="1">
        <v>39082</v>
      </c>
      <c r="AX27" s="1">
        <v>38990</v>
      </c>
      <c r="AY27" s="1">
        <v>38898</v>
      </c>
      <c r="AZ27" s="1">
        <v>38807</v>
      </c>
      <c r="BA27" s="1">
        <v>38717</v>
      </c>
      <c r="BB27" s="1">
        <v>38625</v>
      </c>
      <c r="BC27" s="1">
        <v>38533</v>
      </c>
      <c r="BD27" s="1">
        <v>38442</v>
      </c>
      <c r="BE27" s="1">
        <v>38352</v>
      </c>
      <c r="BF27" s="1">
        <v>38260</v>
      </c>
      <c r="BG27" s="1">
        <v>38168</v>
      </c>
      <c r="BH27" s="1">
        <v>38077</v>
      </c>
      <c r="BI27" s="1">
        <v>37986</v>
      </c>
      <c r="BJ27" s="1">
        <v>37894</v>
      </c>
      <c r="BK27" s="1">
        <v>37802</v>
      </c>
      <c r="BL27" s="1">
        <v>37711</v>
      </c>
      <c r="BM27" s="1">
        <v>37621</v>
      </c>
      <c r="BN27" s="1">
        <v>37529</v>
      </c>
      <c r="BO27" s="1">
        <v>37437</v>
      </c>
      <c r="BP27" s="1">
        <v>37346</v>
      </c>
      <c r="BQ27" s="1">
        <v>37256</v>
      </c>
      <c r="BR27" s="1">
        <v>37072</v>
      </c>
      <c r="BS27" s="1">
        <v>36891</v>
      </c>
      <c r="BT27" s="1">
        <v>36707</v>
      </c>
      <c r="BU27" s="1">
        <v>36525</v>
      </c>
      <c r="BV27" s="1">
        <v>36341</v>
      </c>
      <c r="BW27" s="1">
        <v>36160</v>
      </c>
      <c r="BX27" s="1">
        <v>35976</v>
      </c>
      <c r="BY27" s="1">
        <v>35795</v>
      </c>
      <c r="BZ27" s="1">
        <v>35611</v>
      </c>
      <c r="CA27" s="1">
        <v>35430</v>
      </c>
      <c r="CB27" s="1">
        <v>35246</v>
      </c>
      <c r="CC27" s="1">
        <v>35064</v>
      </c>
      <c r="CD27" s="1">
        <v>34880</v>
      </c>
      <c r="CE27" s="1">
        <v>34699</v>
      </c>
      <c r="CF27" s="1">
        <v>34515</v>
      </c>
      <c r="CG27" s="1">
        <v>34150</v>
      </c>
      <c r="CH27" s="1">
        <v>33969</v>
      </c>
      <c r="CI27" s="1">
        <v>33603</v>
      </c>
      <c r="CJ27" s="1">
        <v>33238</v>
      </c>
      <c r="CK27" s="1">
        <v>25569</v>
      </c>
    </row>
    <row r="28" spans="1:89" s="33" customFormat="1">
      <c r="A28" s="33" t="s">
        <v>386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0" customFormat="1">
      <c r="A29" s="80" t="s">
        <v>391</v>
      </c>
      <c r="E29" s="80">
        <f t="shared" ref="E29:AJ29" si="27">E28/E34</f>
        <v>0.80440798541364267</v>
      </c>
      <c r="F29" s="80">
        <f t="shared" si="27"/>
        <v>0.86947184769284636</v>
      </c>
      <c r="G29" s="80">
        <f t="shared" si="27"/>
        <v>0.84755627946015732</v>
      </c>
      <c r="H29" s="80">
        <f t="shared" si="27"/>
        <v>0.81606759173727139</v>
      </c>
      <c r="I29" s="80">
        <f t="shared" si="27"/>
        <v>0.68996748647846995</v>
      </c>
      <c r="J29" s="80">
        <f t="shared" si="27"/>
        <v>0.78180834163216351</v>
      </c>
      <c r="K29" s="80">
        <f t="shared" si="27"/>
        <v>0.7306213873444185</v>
      </c>
      <c r="L29" s="80">
        <f t="shared" si="27"/>
        <v>0.91135368643830672</v>
      </c>
      <c r="M29" s="80">
        <f t="shared" si="27"/>
        <v>0.59865827812517114</v>
      </c>
      <c r="N29" s="80">
        <f t="shared" si="27"/>
        <v>0.49139948014268869</v>
      </c>
      <c r="O29" s="80">
        <f t="shared" si="27"/>
        <v>0.73865001432658517</v>
      </c>
      <c r="P29" s="80">
        <f t="shared" si="27"/>
        <v>0.72185535013158131</v>
      </c>
      <c r="Q29" s="80">
        <f t="shared" si="27"/>
        <v>0.82789114677555986</v>
      </c>
      <c r="R29" s="80">
        <f t="shared" si="27"/>
        <v>0.81138419508137827</v>
      </c>
      <c r="S29" s="80">
        <f t="shared" si="27"/>
        <v>0.80590234263867033</v>
      </c>
      <c r="T29" s="80">
        <f t="shared" si="27"/>
        <v>0.71490523740554068</v>
      </c>
      <c r="U29" s="80">
        <f t="shared" si="27"/>
        <v>0.87886468529546968</v>
      </c>
      <c r="V29" s="80">
        <f t="shared" si="27"/>
        <v>0.8658876308065957</v>
      </c>
      <c r="W29" s="80">
        <f t="shared" si="27"/>
        <v>0.89921870043345076</v>
      </c>
      <c r="X29" s="80">
        <f t="shared" si="27"/>
        <v>0.63195350696351604</v>
      </c>
      <c r="Y29" s="80">
        <f t="shared" si="27"/>
        <v>0.72868714100367715</v>
      </c>
      <c r="Z29" s="80">
        <f t="shared" si="27"/>
        <v>0.65738330699803171</v>
      </c>
      <c r="AA29" s="80">
        <f t="shared" si="27"/>
        <v>0.60710172555625674</v>
      </c>
      <c r="AB29" s="80">
        <f t="shared" si="27"/>
        <v>0.48395042581575531</v>
      </c>
      <c r="AC29" s="80">
        <f t="shared" si="27"/>
        <v>0.71197534587195199</v>
      </c>
      <c r="AD29" s="80">
        <f t="shared" si="27"/>
        <v>0.75617480965255535</v>
      </c>
      <c r="AE29" s="80">
        <f t="shared" si="27"/>
        <v>0.717132791109657</v>
      </c>
      <c r="AF29" s="80">
        <f t="shared" si="27"/>
        <v>0.70210230933764539</v>
      </c>
      <c r="AG29" s="80">
        <f t="shared" si="27"/>
        <v>0.68861511243255602</v>
      </c>
      <c r="AH29" s="80">
        <f t="shared" si="27"/>
        <v>0.70698451360982173</v>
      </c>
      <c r="AI29" s="80">
        <f t="shared" si="27"/>
        <v>0.71453970807790679</v>
      </c>
      <c r="AJ29" s="80">
        <f t="shared" si="27"/>
        <v>0.71852267858136831</v>
      </c>
      <c r="AK29" s="80">
        <f t="shared" ref="AK29:BP29" si="28">AK28/AK34</f>
        <v>0.66202701308105749</v>
      </c>
      <c r="AL29" s="80">
        <f t="shared" si="28"/>
        <v>0.75184457291392681</v>
      </c>
      <c r="AM29" s="80">
        <f t="shared" si="28"/>
        <v>0.76769571947769377</v>
      </c>
      <c r="AN29" s="80">
        <f t="shared" si="28"/>
        <v>0.80438876598303655</v>
      </c>
      <c r="AO29" s="80">
        <f t="shared" si="28"/>
        <v>0.60351783643666668</v>
      </c>
      <c r="AP29" s="80">
        <f t="shared" si="28"/>
        <v>0.75274068271259209</v>
      </c>
      <c r="AQ29" s="80">
        <f t="shared" si="28"/>
        <v>0.74082716762696321</v>
      </c>
      <c r="AR29" s="80">
        <f t="shared" si="28"/>
        <v>0.78591818112476708</v>
      </c>
      <c r="AS29" s="80">
        <f t="shared" si="28"/>
        <v>0.74743285660278524</v>
      </c>
      <c r="AT29" s="80">
        <f t="shared" si="28"/>
        <v>0.73101213715201563</v>
      </c>
      <c r="AU29" s="80">
        <f t="shared" si="28"/>
        <v>0.71244687099236592</v>
      </c>
      <c r="AV29" s="80">
        <f t="shared" si="28"/>
        <v>0.83836148958659629</v>
      </c>
      <c r="AW29" s="80">
        <f t="shared" si="28"/>
        <v>0.84723558389749132</v>
      </c>
      <c r="AX29" s="80">
        <f t="shared" si="28"/>
        <v>0.83325876439863278</v>
      </c>
      <c r="AY29" s="80">
        <f t="shared" si="28"/>
        <v>0.88224446713814042</v>
      </c>
      <c r="AZ29" s="80">
        <f t="shared" si="28"/>
        <v>0.94616673568783916</v>
      </c>
      <c r="BA29" s="80">
        <f t="shared" si="28"/>
        <v>1.1125623992449485</v>
      </c>
      <c r="BB29" s="80">
        <f t="shared" si="28"/>
        <v>1.1110902452912419</v>
      </c>
      <c r="BC29" s="80">
        <f t="shared" si="28"/>
        <v>1.0135733319424045</v>
      </c>
      <c r="BD29" s="80">
        <f t="shared" si="28"/>
        <v>0.91661436245233041</v>
      </c>
      <c r="BE29" s="80">
        <f t="shared" si="28"/>
        <v>0.89130049863829985</v>
      </c>
      <c r="BF29" s="80">
        <f t="shared" si="28"/>
        <v>0.90398513362160937</v>
      </c>
      <c r="BG29" s="80">
        <f t="shared" si="28"/>
        <v>0.89207518078949233</v>
      </c>
      <c r="BH29" s="80">
        <f t="shared" si="28"/>
        <v>0.93011659452577733</v>
      </c>
      <c r="BI29" s="80">
        <f t="shared" si="28"/>
        <v>0.86197240868857794</v>
      </c>
      <c r="BJ29" s="80">
        <f t="shared" si="28"/>
        <v>0.8125002601224327</v>
      </c>
      <c r="BK29" s="80">
        <f t="shared" si="28"/>
        <v>0.77961776763790491</v>
      </c>
      <c r="BL29" s="80">
        <f t="shared" si="28"/>
        <v>0.87758146588197661</v>
      </c>
      <c r="BM29" s="80">
        <f t="shared" si="28"/>
        <v>0.88864985731333046</v>
      </c>
      <c r="BN29" s="80">
        <f t="shared" si="28"/>
        <v>0.88055994078153943</v>
      </c>
      <c r="BO29" s="80">
        <f t="shared" si="28"/>
        <v>0.86832290046012273</v>
      </c>
      <c r="BP29" s="80">
        <f t="shared" si="28"/>
        <v>0.85343838794449223</v>
      </c>
      <c r="BQ29" s="80">
        <f t="shared" ref="BQ29:CK29" si="29">BQ28/BQ34</f>
        <v>0.9227549775723376</v>
      </c>
      <c r="BR29" s="80">
        <f t="shared" si="29"/>
        <v>0.86591921837584518</v>
      </c>
      <c r="BS29" s="80">
        <f t="shared" si="29"/>
        <v>0.75489895307822685</v>
      </c>
      <c r="BT29" s="80">
        <f t="shared" si="29"/>
        <v>0.8140123072071922</v>
      </c>
      <c r="BU29" s="80">
        <f t="shared" si="29"/>
        <v>0.91184408377289516</v>
      </c>
      <c r="BV29" s="80">
        <f t="shared" si="29"/>
        <v>1.0333572561396454</v>
      </c>
      <c r="BW29" s="80">
        <f t="shared" si="29"/>
        <v>-3.6359685696061628</v>
      </c>
      <c r="BX29" s="80">
        <f t="shared" si="29"/>
        <v>0.68598688746675596</v>
      </c>
      <c r="BY29" s="80">
        <f t="shared" si="29"/>
        <v>0.60066990947117482</v>
      </c>
      <c r="BZ29" s="80">
        <f t="shared" si="29"/>
        <v>0.99469109842989134</v>
      </c>
      <c r="CA29" s="80">
        <f t="shared" si="29"/>
        <v>0.91136932180318686</v>
      </c>
      <c r="CB29" s="80">
        <f t="shared" si="29"/>
        <v>0.99682696114204072</v>
      </c>
      <c r="CC29" s="80">
        <f t="shared" si="29"/>
        <v>0.95049681492828175</v>
      </c>
      <c r="CD29" s="80">
        <f t="shared" si="29"/>
        <v>0.99476240874921984</v>
      </c>
      <c r="CE29" s="80">
        <f t="shared" si="29"/>
        <v>0.99463965572843882</v>
      </c>
      <c r="CF29" s="80">
        <f t="shared" si="29"/>
        <v>0.99724240726658919</v>
      </c>
      <c r="CG29" s="80">
        <f t="shared" si="29"/>
        <v>1</v>
      </c>
      <c r="CH29" s="80">
        <f t="shared" si="29"/>
        <v>1</v>
      </c>
      <c r="CI29" s="80">
        <f t="shared" si="29"/>
        <v>1</v>
      </c>
      <c r="CJ29" s="80">
        <f t="shared" si="29"/>
        <v>1</v>
      </c>
      <c r="CK29" s="80" t="e">
        <f t="shared" si="29"/>
        <v>#DIV/0!</v>
      </c>
    </row>
    <row r="30" spans="1:89" s="33" customFormat="1">
      <c r="A30" s="33" t="s">
        <v>387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0" customFormat="1">
      <c r="A31" s="80" t="s">
        <v>392</v>
      </c>
      <c r="E31" s="80">
        <f>E30/E34</f>
        <v>0.10693548525251055</v>
      </c>
      <c r="F31" s="80">
        <f t="shared" ref="F31:BQ31" si="30">F30/F34</f>
        <v>0.12992414448572095</v>
      </c>
      <c r="G31" s="80">
        <f t="shared" si="30"/>
        <v>0.14529352209351473</v>
      </c>
      <c r="H31" s="80">
        <f t="shared" si="30"/>
        <v>0.16243898435751741</v>
      </c>
      <c r="I31" s="80">
        <f t="shared" si="30"/>
        <v>9.9931376450230952E-2</v>
      </c>
      <c r="J31" s="80">
        <f t="shared" si="30"/>
        <v>0.11666388864792569</v>
      </c>
      <c r="K31" s="80">
        <f t="shared" si="30"/>
        <v>0.12184889798937283</v>
      </c>
      <c r="L31" s="80">
        <f t="shared" si="30"/>
        <v>0.15238228265464293</v>
      </c>
      <c r="M31" s="80">
        <f t="shared" si="30"/>
        <v>7.5186962655502232E-2</v>
      </c>
      <c r="N31" s="80">
        <f t="shared" si="30"/>
        <v>8.9638743349209793E-2</v>
      </c>
      <c r="O31" s="80">
        <f t="shared" si="30"/>
        <v>0.16017737048558456</v>
      </c>
      <c r="P31" s="80">
        <f t="shared" si="30"/>
        <v>0.22498702842249083</v>
      </c>
      <c r="Q31" s="80">
        <f t="shared" si="30"/>
        <v>0.16130810573709867</v>
      </c>
      <c r="R31" s="80">
        <f t="shared" si="30"/>
        <v>0.17984802201385305</v>
      </c>
      <c r="S31" s="80">
        <f t="shared" si="30"/>
        <v>0.20471778138229443</v>
      </c>
      <c r="T31" s="80">
        <f t="shared" si="30"/>
        <v>0.2916289495293935</v>
      </c>
      <c r="U31" s="80">
        <f t="shared" si="30"/>
        <v>0.20469825765196165</v>
      </c>
      <c r="V31" s="80">
        <f t="shared" si="30"/>
        <v>0.23456693003255932</v>
      </c>
      <c r="W31" s="80">
        <f t="shared" si="30"/>
        <v>0.32674309733879536</v>
      </c>
      <c r="X31" s="80">
        <f t="shared" si="30"/>
        <v>0.36434564293850907</v>
      </c>
      <c r="Y31" s="80">
        <f t="shared" si="30"/>
        <v>0.18889875396899816</v>
      </c>
      <c r="Z31" s="80">
        <f t="shared" si="30"/>
        <v>0.22371902719775455</v>
      </c>
      <c r="AA31" s="80">
        <f t="shared" si="30"/>
        <v>0.20201094583425616</v>
      </c>
      <c r="AB31" s="80">
        <f t="shared" si="30"/>
        <v>0.17155093932246024</v>
      </c>
      <c r="AC31" s="80">
        <f t="shared" si="30"/>
        <v>0.2814018008584187</v>
      </c>
      <c r="AD31" s="80">
        <f t="shared" si="30"/>
        <v>0.25195395687979244</v>
      </c>
      <c r="AE31" s="80">
        <f t="shared" si="30"/>
        <v>0.27785263870717791</v>
      </c>
      <c r="AF31" s="80">
        <f t="shared" si="30"/>
        <v>0.29828888611514687</v>
      </c>
      <c r="AG31" s="80">
        <f t="shared" si="30"/>
        <v>0.31469143302001512</v>
      </c>
      <c r="AH31" s="80">
        <f t="shared" si="30"/>
        <v>0.29609385853928549</v>
      </c>
      <c r="AI31" s="80">
        <f t="shared" si="30"/>
        <v>0.28979391736227195</v>
      </c>
      <c r="AJ31" s="80">
        <f t="shared" si="30"/>
        <v>0.2838848769148824</v>
      </c>
      <c r="AK31" s="80">
        <f t="shared" si="30"/>
        <v>0.27050602089882025</v>
      </c>
      <c r="AL31" s="80">
        <f t="shared" si="30"/>
        <v>0.24329446103645108</v>
      </c>
      <c r="AM31" s="80">
        <f t="shared" si="30"/>
        <v>0.2252964728117795</v>
      </c>
      <c r="AN31" s="80">
        <f t="shared" si="30"/>
        <v>0.19561123401696343</v>
      </c>
      <c r="AO31" s="80">
        <f t="shared" si="30"/>
        <v>0.22718437580150136</v>
      </c>
      <c r="AP31" s="80">
        <f t="shared" si="30"/>
        <v>0.24110896669897586</v>
      </c>
      <c r="AQ31" s="80">
        <f t="shared" si="30"/>
        <v>0.25082392617317001</v>
      </c>
      <c r="AR31" s="80">
        <f t="shared" si="30"/>
        <v>0.19430781008186743</v>
      </c>
      <c r="AS31" s="80">
        <f t="shared" si="30"/>
        <v>0.25154147769979091</v>
      </c>
      <c r="AT31" s="80">
        <f t="shared" si="30"/>
        <v>0.26509837938660152</v>
      </c>
      <c r="AU31" s="80">
        <f t="shared" si="30"/>
        <v>0.28134246152991021</v>
      </c>
      <c r="AV31" s="80">
        <f t="shared" si="30"/>
        <v>0.16163851041340374</v>
      </c>
      <c r="AW31" s="80">
        <f t="shared" si="30"/>
        <v>0</v>
      </c>
      <c r="AX31" s="80">
        <f t="shared" si="30"/>
        <v>0</v>
      </c>
      <c r="AY31" s="80">
        <f t="shared" si="30"/>
        <v>0</v>
      </c>
      <c r="AZ31" s="80">
        <f t="shared" si="30"/>
        <v>0</v>
      </c>
      <c r="BA31" s="80">
        <f t="shared" si="30"/>
        <v>0</v>
      </c>
      <c r="BB31" s="80">
        <f t="shared" si="30"/>
        <v>0</v>
      </c>
      <c r="BC31" s="80">
        <f t="shared" si="30"/>
        <v>0</v>
      </c>
      <c r="BD31" s="80">
        <f t="shared" si="30"/>
        <v>0</v>
      </c>
      <c r="BE31" s="80">
        <f t="shared" si="30"/>
        <v>0</v>
      </c>
      <c r="BF31" s="80">
        <f t="shared" si="30"/>
        <v>0</v>
      </c>
      <c r="BG31" s="80">
        <f t="shared" si="30"/>
        <v>0</v>
      </c>
      <c r="BH31" s="80">
        <f t="shared" si="30"/>
        <v>0</v>
      </c>
      <c r="BI31" s="80">
        <f t="shared" si="30"/>
        <v>0</v>
      </c>
      <c r="BJ31" s="80">
        <f t="shared" si="30"/>
        <v>0</v>
      </c>
      <c r="BK31" s="80">
        <f t="shared" si="30"/>
        <v>0</v>
      </c>
      <c r="BL31" s="80">
        <f t="shared" si="30"/>
        <v>0</v>
      </c>
      <c r="BM31" s="80">
        <f t="shared" si="30"/>
        <v>0</v>
      </c>
      <c r="BN31" s="80">
        <f t="shared" si="30"/>
        <v>0</v>
      </c>
      <c r="BO31" s="80">
        <f t="shared" si="30"/>
        <v>0</v>
      </c>
      <c r="BP31" s="80">
        <f t="shared" si="30"/>
        <v>0</v>
      </c>
      <c r="BQ31" s="80">
        <f t="shared" si="30"/>
        <v>0</v>
      </c>
      <c r="BR31" s="80">
        <f t="shared" ref="BR31:CK31" si="31">BR30/BR34</f>
        <v>0</v>
      </c>
      <c r="BS31" s="80">
        <f t="shared" si="31"/>
        <v>0</v>
      </c>
      <c r="BT31" s="80">
        <f t="shared" si="31"/>
        <v>0</v>
      </c>
      <c r="BU31" s="80">
        <f t="shared" si="31"/>
        <v>0</v>
      </c>
      <c r="BV31" s="80">
        <f t="shared" si="31"/>
        <v>0</v>
      </c>
      <c r="BW31" s="80">
        <f t="shared" si="31"/>
        <v>0</v>
      </c>
      <c r="BX31" s="80">
        <f t="shared" si="31"/>
        <v>0</v>
      </c>
      <c r="BY31" s="80">
        <f t="shared" si="31"/>
        <v>0</v>
      </c>
      <c r="BZ31" s="80">
        <f t="shared" si="31"/>
        <v>0</v>
      </c>
      <c r="CA31" s="80">
        <f t="shared" si="31"/>
        <v>0</v>
      </c>
      <c r="CB31" s="80">
        <f t="shared" si="31"/>
        <v>0</v>
      </c>
      <c r="CC31" s="80">
        <f t="shared" si="31"/>
        <v>0</v>
      </c>
      <c r="CD31" s="80">
        <f t="shared" si="31"/>
        <v>0</v>
      </c>
      <c r="CE31" s="80">
        <f t="shared" si="31"/>
        <v>0</v>
      </c>
      <c r="CF31" s="80">
        <f t="shared" si="31"/>
        <v>0</v>
      </c>
      <c r="CG31" s="80">
        <f t="shared" si="31"/>
        <v>0</v>
      </c>
      <c r="CH31" s="80">
        <f t="shared" si="31"/>
        <v>0</v>
      </c>
      <c r="CI31" s="80">
        <f t="shared" si="31"/>
        <v>0</v>
      </c>
      <c r="CJ31" s="80">
        <f t="shared" si="31"/>
        <v>0</v>
      </c>
      <c r="CK31" s="80" t="e">
        <f t="shared" si="31"/>
        <v>#DIV/0!</v>
      </c>
    </row>
    <row r="32" spans="1:89" s="33" customFormat="1">
      <c r="A32" s="33" t="s">
        <v>388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0" customFormat="1">
      <c r="A33" s="80" t="s">
        <v>393</v>
      </c>
      <c r="E33" s="80">
        <f>E32/E34</f>
        <v>8.8656529333846781E-2</v>
      </c>
      <c r="F33" s="80">
        <f t="shared" ref="F33:BQ33" si="32">F32/F34</f>
        <v>6.0400782143263019E-4</v>
      </c>
      <c r="G33" s="80">
        <f t="shared" si="32"/>
        <v>7.1501984463278991E-3</v>
      </c>
      <c r="H33" s="80">
        <f t="shared" si="32"/>
        <v>2.1493423905211202E-2</v>
      </c>
      <c r="I33" s="80">
        <f t="shared" si="32"/>
        <v>0.21010113707129899</v>
      </c>
      <c r="J33" s="80">
        <f t="shared" si="32"/>
        <v>0.10152776971991082</v>
      </c>
      <c r="K33" s="80">
        <f t="shared" si="32"/>
        <v>0.14752971466620873</v>
      </c>
      <c r="L33" s="80">
        <f t="shared" si="32"/>
        <v>-6.3735969092949693E-2</v>
      </c>
      <c r="M33" s="80">
        <f t="shared" si="32"/>
        <v>0.32615475921932668</v>
      </c>
      <c r="N33" s="80">
        <f t="shared" si="32"/>
        <v>0.4189617765081014</v>
      </c>
      <c r="O33" s="80">
        <f t="shared" si="32"/>
        <v>0.1011726151878304</v>
      </c>
      <c r="P33" s="80">
        <f t="shared" si="32"/>
        <v>5.3157621445927929E-2</v>
      </c>
      <c r="Q33" s="80">
        <f t="shared" si="32"/>
        <v>1.0800747487341514E-2</v>
      </c>
      <c r="R33" s="80">
        <f t="shared" si="32"/>
        <v>8.767782904768609E-3</v>
      </c>
      <c r="S33" s="80">
        <f t="shared" si="32"/>
        <v>-1.0620124020964792E-2</v>
      </c>
      <c r="T33" s="80">
        <f t="shared" si="32"/>
        <v>-6.5341869349342654E-3</v>
      </c>
      <c r="U33" s="80">
        <f t="shared" si="32"/>
        <v>-8.3562942947431301E-2</v>
      </c>
      <c r="V33" s="80">
        <f t="shared" si="32"/>
        <v>-0.10045456083915492</v>
      </c>
      <c r="W33" s="80">
        <f t="shared" si="32"/>
        <v>-0.22596179777224612</v>
      </c>
      <c r="X33" s="80">
        <f t="shared" si="32"/>
        <v>3.7008500979749314E-3</v>
      </c>
      <c r="Y33" s="80">
        <f t="shared" si="32"/>
        <v>8.2414105027324658E-2</v>
      </c>
      <c r="Z33" s="80">
        <f t="shared" si="32"/>
        <v>0.11889766580421371</v>
      </c>
      <c r="AA33" s="80">
        <f t="shared" si="32"/>
        <v>0.19088732860948709</v>
      </c>
      <c r="AB33" s="80">
        <f t="shared" si="32"/>
        <v>0.34449863486178439</v>
      </c>
      <c r="AC33" s="80">
        <f t="shared" si="32"/>
        <v>6.6228532696293039E-3</v>
      </c>
      <c r="AD33" s="80">
        <f t="shared" si="32"/>
        <v>-8.1287665323479027E-3</v>
      </c>
      <c r="AE33" s="80">
        <f t="shared" si="32"/>
        <v>5.0145701831649896E-3</v>
      </c>
      <c r="AF33" s="80">
        <f t="shared" si="32"/>
        <v>-3.911954527922605E-4</v>
      </c>
      <c r="AG33" s="80">
        <f t="shared" si="32"/>
        <v>-3.306545452570996E-3</v>
      </c>
      <c r="AH33" s="80">
        <f t="shared" si="32"/>
        <v>-3.0783721491072519E-3</v>
      </c>
      <c r="AI33" s="80">
        <f t="shared" si="32"/>
        <v>-4.3336254401787171E-3</v>
      </c>
      <c r="AJ33" s="80">
        <f t="shared" si="32"/>
        <v>-2.4075554962507328E-3</v>
      </c>
      <c r="AK33" s="80">
        <f t="shared" si="32"/>
        <v>6.7466966020122199E-2</v>
      </c>
      <c r="AL33" s="80">
        <f t="shared" si="32"/>
        <v>4.8609660496221497E-3</v>
      </c>
      <c r="AM33" s="80">
        <f t="shared" si="32"/>
        <v>7.0078077105267525E-3</v>
      </c>
      <c r="AN33" s="80">
        <f t="shared" si="32"/>
        <v>0</v>
      </c>
      <c r="AO33" s="80">
        <f t="shared" si="32"/>
        <v>0.16929778776183199</v>
      </c>
      <c r="AP33" s="80">
        <f t="shared" si="32"/>
        <v>6.1503505884321135E-3</v>
      </c>
      <c r="AQ33" s="80">
        <f t="shared" si="32"/>
        <v>8.3489061998667739E-3</v>
      </c>
      <c r="AR33" s="80">
        <f t="shared" si="32"/>
        <v>1.9774008793365546E-2</v>
      </c>
      <c r="AS33" s="80">
        <f t="shared" si="32"/>
        <v>1.02566569742385E-3</v>
      </c>
      <c r="AT33" s="80">
        <f t="shared" si="32"/>
        <v>3.8894834613829297E-3</v>
      </c>
      <c r="AU33" s="80">
        <f t="shared" si="32"/>
        <v>6.2106674777238557E-3</v>
      </c>
      <c r="AV33" s="80">
        <f t="shared" si="32"/>
        <v>0</v>
      </c>
      <c r="AW33" s="80">
        <f t="shared" si="32"/>
        <v>0.15276441610250863</v>
      </c>
      <c r="AX33" s="80">
        <f t="shared" si="32"/>
        <v>0.16674123560136722</v>
      </c>
      <c r="AY33" s="80">
        <f t="shared" si="32"/>
        <v>0.11775553286185954</v>
      </c>
      <c r="AZ33" s="80">
        <f t="shared" si="32"/>
        <v>5.383326431216081E-2</v>
      </c>
      <c r="BA33" s="80">
        <f t="shared" si="32"/>
        <v>-0.11256239924494847</v>
      </c>
      <c r="BB33" s="80">
        <f t="shared" si="32"/>
        <v>-0.11109024529124195</v>
      </c>
      <c r="BC33" s="80">
        <f t="shared" si="32"/>
        <v>-1.3573331942404558E-2</v>
      </c>
      <c r="BD33" s="80">
        <f t="shared" si="32"/>
        <v>8.3385637547669561E-2</v>
      </c>
      <c r="BE33" s="80">
        <f t="shared" si="32"/>
        <v>0.10869950136170008</v>
      </c>
      <c r="BF33" s="80">
        <f t="shared" si="32"/>
        <v>9.6014866378390615E-2</v>
      </c>
      <c r="BG33" s="80">
        <f t="shared" si="32"/>
        <v>0.10792481921050764</v>
      </c>
      <c r="BH33" s="80">
        <f t="shared" si="32"/>
        <v>6.988340547422274E-2</v>
      </c>
      <c r="BI33" s="80">
        <f t="shared" si="32"/>
        <v>0.13802759131142198</v>
      </c>
      <c r="BJ33" s="80">
        <f t="shared" si="32"/>
        <v>0.18749973987756732</v>
      </c>
      <c r="BK33" s="80">
        <f t="shared" si="32"/>
        <v>0.22038223236209514</v>
      </c>
      <c r="BL33" s="80">
        <f t="shared" si="32"/>
        <v>0.12241853411802332</v>
      </c>
      <c r="BM33" s="80">
        <f t="shared" si="32"/>
        <v>0.1113501426866696</v>
      </c>
      <c r="BN33" s="80">
        <f t="shared" si="32"/>
        <v>0.11944005921846049</v>
      </c>
      <c r="BO33" s="80">
        <f t="shared" si="32"/>
        <v>0.13167709953987727</v>
      </c>
      <c r="BP33" s="80">
        <f t="shared" si="32"/>
        <v>0.14656161205550786</v>
      </c>
      <c r="BQ33" s="80">
        <f t="shared" si="32"/>
        <v>7.7245022427662416E-2</v>
      </c>
      <c r="BR33" s="80">
        <f t="shared" ref="BR33:CJ33" si="33">BR32/BR34</f>
        <v>0.13408078162415485</v>
      </c>
      <c r="BS33" s="80">
        <f t="shared" si="33"/>
        <v>0.24510104692177323</v>
      </c>
      <c r="BT33" s="80">
        <f t="shared" si="33"/>
        <v>0.18598769279280777</v>
      </c>
      <c r="BU33" s="80">
        <f t="shared" si="33"/>
        <v>8.8155916227104753E-2</v>
      </c>
      <c r="BV33" s="80">
        <f t="shared" si="33"/>
        <v>-3.3357256139645443E-2</v>
      </c>
      <c r="BW33" s="80">
        <f t="shared" si="33"/>
        <v>4.6359685696061632</v>
      </c>
      <c r="BX33" s="80">
        <f t="shared" si="33"/>
        <v>0.31401311253324404</v>
      </c>
      <c r="BY33" s="80">
        <f t="shared" si="33"/>
        <v>0.39933009052882518</v>
      </c>
      <c r="BZ33" s="80">
        <f t="shared" si="33"/>
        <v>5.3089015701087011E-3</v>
      </c>
      <c r="CA33" s="80">
        <f t="shared" si="33"/>
        <v>8.8630678196813154E-2</v>
      </c>
      <c r="CB33" s="80">
        <f t="shared" si="33"/>
        <v>3.1730388579593602E-3</v>
      </c>
      <c r="CC33" s="80">
        <f t="shared" si="33"/>
        <v>4.9503185071718206E-2</v>
      </c>
      <c r="CD33" s="80">
        <f t="shared" si="33"/>
        <v>5.2375912507802115E-3</v>
      </c>
      <c r="CE33" s="80">
        <f t="shared" si="33"/>
        <v>5.3603442715611854E-3</v>
      </c>
      <c r="CF33" s="80">
        <f t="shared" si="33"/>
        <v>2.7575927334106917E-3</v>
      </c>
      <c r="CG33" s="80">
        <f t="shared" si="33"/>
        <v>0</v>
      </c>
      <c r="CH33" s="80">
        <f t="shared" si="33"/>
        <v>0</v>
      </c>
      <c r="CI33" s="80">
        <f t="shared" si="33"/>
        <v>0</v>
      </c>
      <c r="CJ33" s="80">
        <f t="shared" si="33"/>
        <v>0</v>
      </c>
    </row>
    <row r="34" spans="1:89" s="79" customFormat="1">
      <c r="A34" s="79" t="s">
        <v>389</v>
      </c>
      <c r="E34" s="79">
        <f>股权价值增加表!E31</f>
        <v>2619710358.8999991</v>
      </c>
      <c r="F34" s="79">
        <f>股权价值增加表!F31</f>
        <v>1803100723.79</v>
      </c>
      <c r="G34" s="79">
        <f>股权价值增加表!G31</f>
        <v>1060897665.5599996</v>
      </c>
      <c r="H34" s="79">
        <f>股权价值增加表!H31</f>
        <v>409989317.60999984</v>
      </c>
      <c r="I34" s="79">
        <f>股权价值增加表!I31</f>
        <v>2758628191.5899987</v>
      </c>
      <c r="J34" s="79">
        <f>股权价值增加表!J31</f>
        <v>1820331312.2100008</v>
      </c>
      <c r="K34" s="79">
        <f>股权价值增加表!K31</f>
        <v>1111315365.0499995</v>
      </c>
      <c r="L34" s="79">
        <f>股权价值增加表!L31</f>
        <v>338183755.3700003</v>
      </c>
      <c r="M34" s="79">
        <f>股权价值增加表!M31</f>
        <v>2882393156.5499992</v>
      </c>
      <c r="N34" s="79">
        <f>股权价值增加表!N31</f>
        <v>2403821446.6100001</v>
      </c>
      <c r="O34" s="79">
        <f>股权价值增加表!O31</f>
        <v>999720702.21000063</v>
      </c>
      <c r="P34" s="79">
        <f>股权价值增加表!P31</f>
        <v>310237921.8900004</v>
      </c>
      <c r="Q34" s="79">
        <f>股权价值增加表!Q31</f>
        <v>1911523816.680001</v>
      </c>
      <c r="R34" s="79">
        <f>股权价值增加表!R31</f>
        <v>1489470699.9300013</v>
      </c>
      <c r="S34" s="79">
        <f>股权价值增加表!S31</f>
        <v>884225737.04999971</v>
      </c>
      <c r="T34" s="79">
        <f>股权价值增加表!T31</f>
        <v>309177925.28999996</v>
      </c>
      <c r="U34" s="79">
        <f>股权价值增加表!U31</f>
        <v>1797181957.9700003</v>
      </c>
      <c r="V34" s="79">
        <f>股权价值增加表!V31</f>
        <v>1281605186.4100015</v>
      </c>
      <c r="W34" s="79">
        <f>股权价值增加表!W31</f>
        <v>643925320.76000082</v>
      </c>
      <c r="X34" s="79">
        <f>股权价值增加表!X31</f>
        <v>248212558.10999998</v>
      </c>
      <c r="Y34" s="79">
        <f>股权价值增加表!Y31</f>
        <v>1485630454.2700016</v>
      </c>
      <c r="Z34" s="79">
        <f>股权价值增加表!Z31</f>
        <v>1021669647.8299996</v>
      </c>
      <c r="AA34" s="79">
        <f>股权价值增加表!AA31</f>
        <v>812650227.64999962</v>
      </c>
      <c r="AB34" s="79">
        <f>股权价值增加表!AB31</f>
        <v>460445618.37999964</v>
      </c>
      <c r="AC34" s="79">
        <f>股权价值增加表!AC31</f>
        <v>1217346749.4699991</v>
      </c>
      <c r="AD34" s="79">
        <f>股权价值增加表!AD31</f>
        <v>1111302411.5100005</v>
      </c>
      <c r="AE34" s="79">
        <f>股权价值增加表!AE31</f>
        <v>727786018.88</v>
      </c>
      <c r="AF34" s="79">
        <f>股权价值增加表!AF31</f>
        <v>318984203.69999963</v>
      </c>
      <c r="AG34" s="79">
        <f>股权价值增加表!AG31</f>
        <v>1164744046.3899999</v>
      </c>
      <c r="AH34" s="79">
        <f>股权价值增加表!AH31</f>
        <v>923350508.75000072</v>
      </c>
      <c r="AI34" s="79">
        <f>股权价值增加表!AI31</f>
        <v>614465310.10999954</v>
      </c>
      <c r="AJ34" s="79">
        <f>股权价值增加表!AJ31</f>
        <v>283756877.48999995</v>
      </c>
      <c r="AK34" s="79">
        <f>股权价值增加表!AK31</f>
        <v>913260006.40999937</v>
      </c>
      <c r="AL34" s="79">
        <f>股权价值增加表!AL31</f>
        <v>810024172.11000025</v>
      </c>
      <c r="AM34" s="79">
        <f>股权价值增加表!AM31</f>
        <v>561873293.70999992</v>
      </c>
      <c r="AN34" s="79">
        <f>股权价值增加表!AN31</f>
        <v>245459598.02000004</v>
      </c>
      <c r="AO34" s="79">
        <f>股权价值增加表!AO31</f>
        <v>1039398522.309999</v>
      </c>
      <c r="AP34" s="79">
        <f>股权价值增加表!AP31</f>
        <v>817757657.5</v>
      </c>
      <c r="AQ34" s="79">
        <f>股权价值增加表!AQ31</f>
        <v>567264140.55000019</v>
      </c>
      <c r="AR34" s="79">
        <f>股权价值增加表!AR31</f>
        <v>246193256.05000019</v>
      </c>
      <c r="AS34" s="79">
        <f>股权价值增加表!AS31</f>
        <v>995494977.13000107</v>
      </c>
      <c r="AT34" s="79">
        <f>股权价值增加表!AT31</f>
        <v>808834628.35999942</v>
      </c>
      <c r="AU34" s="79">
        <f>股权价值增加表!AU31</f>
        <v>518774900.04999959</v>
      </c>
      <c r="AV34" s="79">
        <f>股权价值增加表!AV31</f>
        <v>173797841.78999993</v>
      </c>
      <c r="AW34" s="79">
        <f>股权价值增加表!AW31</f>
        <v>693892520.2900002</v>
      </c>
      <c r="AX34" s="79">
        <f>股权价值增加表!AX31</f>
        <v>468671194.07000011</v>
      </c>
      <c r="AY34" s="79">
        <f>股权价值增加表!AY31</f>
        <v>267573631.43999991</v>
      </c>
      <c r="AZ34" s="79">
        <f>股权价值增加表!AZ31</f>
        <v>126656449.82000013</v>
      </c>
      <c r="BA34" s="79">
        <f>股权价值增加表!BA31</f>
        <v>465648687.31999987</v>
      </c>
      <c r="BB34" s="79">
        <f>股权价值增加表!BB31</f>
        <v>426821847.10000026</v>
      </c>
      <c r="BC34" s="79">
        <f>股权价值增加表!BC31</f>
        <v>329800162.4800002</v>
      </c>
      <c r="BD34" s="79">
        <f>股权价值增加表!BD31</f>
        <v>164673649.00999984</v>
      </c>
      <c r="BE34" s="79">
        <f>股权价值增加表!BE31</f>
        <v>681519157.4200002</v>
      </c>
      <c r="BF34" s="79">
        <f>股权价值增加表!BF31</f>
        <v>558607850.66999972</v>
      </c>
      <c r="BG34" s="79">
        <f>股权价值增加表!BG31</f>
        <v>414347398.19000024</v>
      </c>
      <c r="BH34" s="79">
        <f>股权价值增加表!BH31</f>
        <v>186204766.95000002</v>
      </c>
      <c r="BI34" s="79">
        <f>股权价值增加表!BI31</f>
        <v>937140404.9800005</v>
      </c>
      <c r="BJ34" s="79">
        <f>股权价值增加表!BJ31</f>
        <v>673235861.30000007</v>
      </c>
      <c r="BK34" s="79">
        <f>股权价值增加表!BK31</f>
        <v>449844667.40999985</v>
      </c>
      <c r="BL34" s="79">
        <f>股权价值增加表!BL31</f>
        <v>172022480.2700001</v>
      </c>
      <c r="BM34" s="79">
        <f>股权价值增加表!BM31</f>
        <v>723656402.28000033</v>
      </c>
      <c r="BN34" s="79">
        <f>股权价值增加表!BN31</f>
        <v>569466300.21000004</v>
      </c>
      <c r="BO34" s="79">
        <f>股权价值增加表!BO31</f>
        <v>361004360.02999997</v>
      </c>
      <c r="BP34" s="79">
        <f>股权价值增加表!BP31</f>
        <v>160590035.47999999</v>
      </c>
      <c r="BQ34" s="79">
        <f>股权价值增加表!BQ31</f>
        <v>609902011.27999973</v>
      </c>
      <c r="BR34" s="79">
        <f>股权价值增加表!BR31</f>
        <v>321676408.8599999</v>
      </c>
      <c r="BS34" s="79">
        <f>股权价值增加表!BS31</f>
        <v>451392992.47999954</v>
      </c>
      <c r="BT34" s="79">
        <f>股权价值增加表!BT31</f>
        <v>298364353.72000003</v>
      </c>
      <c r="BU34" s="79">
        <f>股权价值增加表!BU31</f>
        <v>479296239.18999994</v>
      </c>
      <c r="BV34" s="79">
        <f>股权价值增加表!BV31</f>
        <v>253852171.60999995</v>
      </c>
      <c r="BW34" s="79">
        <f>股权价值增加表!BW31</f>
        <v>9582426.540000014</v>
      </c>
      <c r="BX34" s="79">
        <f>股权价值增加表!BX31</f>
        <v>-7660175.0500000063</v>
      </c>
      <c r="BY34" s="79">
        <f>股权价值增加表!BY31</f>
        <v>109155166.69999999</v>
      </c>
      <c r="BZ34" s="79">
        <f>股权价值增加表!BZ31</f>
        <v>395562052.19999999</v>
      </c>
      <c r="CA34" s="79">
        <f>股权价值增加表!CA31</f>
        <v>59789752.349999964</v>
      </c>
      <c r="CB34" s="79">
        <f>股权价值增加表!CB31</f>
        <v>956129649.14999998</v>
      </c>
      <c r="CC34" s="79">
        <f>股权价值增加表!CC31</f>
        <v>214962886.42000002</v>
      </c>
      <c r="CD34" s="79">
        <f>股权价值增加表!CD31</f>
        <v>1105470000</v>
      </c>
      <c r="CE34" s="79">
        <f>股权价值增加表!CE31</f>
        <v>1441885000</v>
      </c>
      <c r="CF34" s="79">
        <f>股权价值增加表!CF31</f>
        <v>758843543.01000011</v>
      </c>
      <c r="CG34" s="79">
        <f>股权价值增加表!CG31</f>
        <v>56640000</v>
      </c>
      <c r="CH34" s="79">
        <f>股权价值增加表!CH31</f>
        <v>79450000</v>
      </c>
      <c r="CI34" s="79">
        <f>股权价值增加表!CI31</f>
        <v>67140000</v>
      </c>
      <c r="CJ34" s="79">
        <f>股权价值增加表!CJ31</f>
        <v>69050000</v>
      </c>
      <c r="CK34" s="79">
        <f>股权价值增加表!CK31</f>
        <v>0</v>
      </c>
    </row>
    <row r="38" spans="1:89">
      <c r="A38" s="2" t="s">
        <v>394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39629</v>
      </c>
      <c r="AR38" s="1">
        <v>39538</v>
      </c>
      <c r="AS38" s="1">
        <v>39447</v>
      </c>
      <c r="AT38" s="1">
        <v>39355</v>
      </c>
      <c r="AU38" s="1">
        <v>39263</v>
      </c>
      <c r="AV38" s="1">
        <v>39172</v>
      </c>
      <c r="AW38" s="1">
        <v>39082</v>
      </c>
      <c r="AX38" s="1">
        <v>38990</v>
      </c>
      <c r="AY38" s="1">
        <v>38898</v>
      </c>
      <c r="AZ38" s="1">
        <v>38807</v>
      </c>
      <c r="BA38" s="1">
        <v>38717</v>
      </c>
      <c r="BB38" s="1">
        <v>38625</v>
      </c>
      <c r="BC38" s="1">
        <v>38533</v>
      </c>
      <c r="BD38" s="1">
        <v>38442</v>
      </c>
      <c r="BE38" s="1">
        <v>38352</v>
      </c>
      <c r="BF38" s="1">
        <v>38260</v>
      </c>
      <c r="BG38" s="1">
        <v>38168</v>
      </c>
      <c r="BH38" s="1">
        <v>38077</v>
      </c>
      <c r="BI38" s="1">
        <v>37986</v>
      </c>
      <c r="BJ38" s="1">
        <v>37894</v>
      </c>
      <c r="BK38" s="1">
        <v>37802</v>
      </c>
      <c r="BL38" s="1">
        <v>37711</v>
      </c>
      <c r="BM38" s="1">
        <v>37621</v>
      </c>
      <c r="BN38" s="1">
        <v>37529</v>
      </c>
      <c r="BO38" s="1">
        <v>37437</v>
      </c>
      <c r="BP38" s="1">
        <v>37346</v>
      </c>
      <c r="BQ38" s="1">
        <v>37256</v>
      </c>
      <c r="BR38" s="1">
        <v>37072</v>
      </c>
      <c r="BS38" s="1">
        <v>36891</v>
      </c>
      <c r="BT38" s="1">
        <v>36707</v>
      </c>
      <c r="BU38" s="1">
        <v>36525</v>
      </c>
      <c r="BV38" s="1">
        <v>36341</v>
      </c>
      <c r="BW38" s="1">
        <v>36160</v>
      </c>
      <c r="BX38" s="1">
        <v>35976</v>
      </c>
      <c r="BY38" s="1">
        <v>35795</v>
      </c>
      <c r="BZ38" s="1">
        <v>35611</v>
      </c>
      <c r="CA38" s="1">
        <v>35430</v>
      </c>
      <c r="CB38" s="1">
        <v>35246</v>
      </c>
      <c r="CC38" s="1">
        <v>35064</v>
      </c>
      <c r="CD38" s="1">
        <v>34880</v>
      </c>
      <c r="CE38" s="1">
        <v>34699</v>
      </c>
      <c r="CF38" s="1">
        <v>34515</v>
      </c>
      <c r="CG38" s="1">
        <v>34150</v>
      </c>
      <c r="CH38" s="1">
        <v>33969</v>
      </c>
      <c r="CI38" s="1">
        <v>33603</v>
      </c>
      <c r="CJ38" s="1">
        <v>33238</v>
      </c>
      <c r="CK38" s="1">
        <v>25569</v>
      </c>
    </row>
    <row r="39" spans="1:89">
      <c r="A39" t="s">
        <v>389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395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0" customFormat="1">
      <c r="A41" s="80" t="s">
        <v>396</v>
      </c>
      <c r="E41" s="80">
        <f>1-E40/E39</f>
        <v>1.4446143189619898E-2</v>
      </c>
      <c r="F41" s="80">
        <f t="shared" ref="F41:BQ41" si="34">1-F40/F39</f>
        <v>-0.10261692064605343</v>
      </c>
      <c r="G41" s="80">
        <f t="shared" si="34"/>
        <v>-0.11891609889951726</v>
      </c>
      <c r="H41" s="80">
        <f t="shared" si="34"/>
        <v>-0.11610432605290644</v>
      </c>
      <c r="I41" s="80">
        <f t="shared" si="34"/>
        <v>-2.2911448665929868E-3</v>
      </c>
      <c r="J41" s="80">
        <f t="shared" si="34"/>
        <v>-0.12929322646450658</v>
      </c>
      <c r="K41" s="80">
        <f t="shared" si="34"/>
        <v>-0.14241880384050942</v>
      </c>
      <c r="L41" s="80">
        <f t="shared" si="34"/>
        <v>-0.20487697841723773</v>
      </c>
      <c r="M41" s="80">
        <f t="shared" si="34"/>
        <v>-0.11035384380759528</v>
      </c>
      <c r="N41" s="80">
        <f t="shared" si="34"/>
        <v>-9.6810178063843511E-2</v>
      </c>
      <c r="O41" s="80">
        <f t="shared" si="34"/>
        <v>-0.1381706201488504</v>
      </c>
      <c r="P41" s="80">
        <f t="shared" si="34"/>
        <v>-0.18932801345551176</v>
      </c>
      <c r="Q41" s="80">
        <f t="shared" si="34"/>
        <v>-0.119205305506348</v>
      </c>
      <c r="R41" s="80">
        <f t="shared" si="34"/>
        <v>-0.12812940525716221</v>
      </c>
      <c r="S41" s="80">
        <f t="shared" si="34"/>
        <v>-0.13492946329298428</v>
      </c>
      <c r="T41" s="80">
        <f t="shared" si="34"/>
        <v>-0.17490417079187592</v>
      </c>
      <c r="U41" s="80">
        <f t="shared" si="34"/>
        <v>-0.14402259984423949</v>
      </c>
      <c r="V41" s="80">
        <f t="shared" si="34"/>
        <v>-0.15195917879790533</v>
      </c>
      <c r="W41" s="80">
        <f t="shared" si="34"/>
        <v>-0.17267403971436868</v>
      </c>
      <c r="X41" s="80">
        <f t="shared" si="34"/>
        <v>-5.2398489057254638E-2</v>
      </c>
      <c r="Y41" s="80">
        <f t="shared" si="34"/>
        <v>-0.10737411034588873</v>
      </c>
      <c r="Z41" s="80">
        <f t="shared" si="34"/>
        <v>-0.14388536143970931</v>
      </c>
      <c r="AA41" s="80">
        <f t="shared" si="34"/>
        <v>-0.12748303656984783</v>
      </c>
      <c r="AB41" s="80">
        <f t="shared" si="34"/>
        <v>-1.6761801550320143E-2</v>
      </c>
      <c r="AC41" s="80">
        <f t="shared" si="34"/>
        <v>-0.11488174245414262</v>
      </c>
      <c r="AD41" s="80">
        <f t="shared" si="34"/>
        <v>-7.7779375366020531E-2</v>
      </c>
      <c r="AE41" s="80">
        <f t="shared" si="34"/>
        <v>-8.2996906842146334E-2</v>
      </c>
      <c r="AF41" s="80">
        <f t="shared" si="34"/>
        <v>-5.3876383471837874E-2</v>
      </c>
      <c r="AG41" s="80">
        <f t="shared" si="34"/>
        <v>-7.5210118456074948E-2</v>
      </c>
      <c r="AH41" s="80">
        <f t="shared" si="34"/>
        <v>-5.7330264951781729E-2</v>
      </c>
      <c r="AI41" s="80">
        <f t="shared" si="34"/>
        <v>-4.6962788842927816E-2</v>
      </c>
      <c r="AJ41" s="80">
        <f t="shared" si="34"/>
        <v>-2.8191684835134678E-2</v>
      </c>
      <c r="AK41" s="80">
        <f t="shared" si="34"/>
        <v>-9.4592633011038707E-2</v>
      </c>
      <c r="AL41" s="80">
        <f t="shared" si="34"/>
        <v>-7.898048278405212E-2</v>
      </c>
      <c r="AM41" s="80">
        <f t="shared" si="34"/>
        <v>-5.5179761535350869E-2</v>
      </c>
      <c r="AN41" s="80">
        <f t="shared" si="34"/>
        <v>-4.2667973037039841E-2</v>
      </c>
      <c r="AO41" s="80">
        <f t="shared" si="34"/>
        <v>-7.7954424199031314E-2</v>
      </c>
      <c r="AP41" s="80">
        <f t="shared" si="34"/>
        <v>-6.1144525962448792E-2</v>
      </c>
      <c r="AQ41" s="80">
        <f t="shared" si="34"/>
        <v>-5.2864204074180687E-2</v>
      </c>
      <c r="AR41" s="80">
        <f t="shared" si="34"/>
        <v>-3.9700149008204288E-2</v>
      </c>
      <c r="AS41" s="80">
        <f t="shared" si="34"/>
        <v>-3.6860764517155475E-2</v>
      </c>
      <c r="AT41" s="80">
        <f t="shared" si="34"/>
        <v>-2.800251195466763E-2</v>
      </c>
      <c r="AU41" s="80">
        <f t="shared" si="34"/>
        <v>-1.6086374763304212E-2</v>
      </c>
      <c r="AV41" s="80">
        <f t="shared" si="34"/>
        <v>-3.6185479205196103E-2</v>
      </c>
      <c r="AW41" s="80">
        <f t="shared" si="34"/>
        <v>-3.2643159736803984E-2</v>
      </c>
      <c r="AX41" s="80">
        <f t="shared" si="34"/>
        <v>-2.8527280765634266E-2</v>
      </c>
      <c r="AY41" s="80">
        <f t="shared" si="34"/>
        <v>-3.0127393333253982E-2</v>
      </c>
      <c r="AZ41" s="80">
        <f t="shared" si="34"/>
        <v>-2.7846892953437674E-2</v>
      </c>
      <c r="BA41" s="80">
        <f t="shared" si="34"/>
        <v>-1.7895707916542047E-2</v>
      </c>
      <c r="BB41" s="80">
        <f t="shared" si="34"/>
        <v>-1.9254843574290081E-3</v>
      </c>
      <c r="BC41" s="80">
        <f t="shared" si="34"/>
        <v>-6.2815332606926955E-3</v>
      </c>
      <c r="BD41" s="80">
        <f t="shared" si="34"/>
        <v>-2.2064795562885431E-2</v>
      </c>
      <c r="BE41" s="80">
        <f t="shared" si="34"/>
        <v>-1.8453140198742224E-2</v>
      </c>
      <c r="BF41" s="80">
        <f t="shared" si="34"/>
        <v>-1.2769698781433636E-2</v>
      </c>
      <c r="BG41" s="80">
        <f t="shared" si="34"/>
        <v>-7.097473455478287E-3</v>
      </c>
      <c r="BH41" s="80">
        <f t="shared" si="34"/>
        <v>-1.3516730055980863E-2</v>
      </c>
      <c r="BI41" s="80">
        <f t="shared" si="34"/>
        <v>9.3315266352074211E-3</v>
      </c>
      <c r="BJ41" s="80">
        <f t="shared" si="34"/>
        <v>2.1761160288922388E-2</v>
      </c>
      <c r="BK41" s="80">
        <f t="shared" si="34"/>
        <v>3.5405637109584109E-2</v>
      </c>
      <c r="BL41" s="80">
        <f t="shared" si="34"/>
        <v>3.7164920712487559E-2</v>
      </c>
      <c r="BM41" s="80">
        <f t="shared" si="34"/>
        <v>1.0171721920525401E-2</v>
      </c>
      <c r="BN41" s="80">
        <f t="shared" si="34"/>
        <v>1.4565061895570164E-2</v>
      </c>
      <c r="BO41" s="80">
        <f t="shared" si="34"/>
        <v>1.3448124946736306E-2</v>
      </c>
      <c r="BP41" s="80">
        <f t="shared" si="34"/>
        <v>5.1922202800923078E-2</v>
      </c>
      <c r="BQ41" s="80">
        <f t="shared" si="34"/>
        <v>9.0311506572017253E-3</v>
      </c>
      <c r="BR41" s="80">
        <f t="shared" ref="BR41:CK41" si="35">1-BR40/BR39</f>
        <v>1.1715852378966995E-2</v>
      </c>
      <c r="BS41" s="80">
        <f t="shared" si="35"/>
        <v>7.5561696499998332E-3</v>
      </c>
      <c r="BT41" s="80">
        <f t="shared" si="35"/>
        <v>-2.9302997797797659E-4</v>
      </c>
      <c r="BU41" s="80">
        <f t="shared" si="35"/>
        <v>-1.3704811081140411E-2</v>
      </c>
      <c r="BV41" s="80">
        <f t="shared" si="35"/>
        <v>2.3369726689256742E-2</v>
      </c>
      <c r="BW41" s="80">
        <f t="shared" si="35"/>
        <v>9.0645869955189751E-2</v>
      </c>
      <c r="BX41" s="80">
        <f t="shared" si="35"/>
        <v>-2.2762835609089618</v>
      </c>
      <c r="BY41" s="80">
        <f t="shared" si="35"/>
        <v>0.20964958876289275</v>
      </c>
      <c r="BZ41" s="80">
        <f t="shared" si="35"/>
        <v>0</v>
      </c>
      <c r="CA41" s="80">
        <f t="shared" si="35"/>
        <v>0.8351033046217331</v>
      </c>
      <c r="CB41" s="80">
        <f t="shared" si="35"/>
        <v>0</v>
      </c>
      <c r="CC41" s="80">
        <f t="shared" si="35"/>
        <v>0.11200831516076915</v>
      </c>
      <c r="CD41" s="80">
        <f t="shared" si="35"/>
        <v>0</v>
      </c>
      <c r="CE41" s="80">
        <f t="shared" si="35"/>
        <v>0</v>
      </c>
      <c r="CF41" s="80">
        <f t="shared" si="35"/>
        <v>0</v>
      </c>
      <c r="CG41" s="80">
        <f t="shared" si="35"/>
        <v>0</v>
      </c>
      <c r="CH41" s="80">
        <f t="shared" si="35"/>
        <v>0</v>
      </c>
      <c r="CI41" s="80">
        <f t="shared" si="35"/>
        <v>0</v>
      </c>
      <c r="CJ41" s="80">
        <f t="shared" si="35"/>
        <v>0</v>
      </c>
      <c r="CK41" s="80" t="e">
        <f t="shared" si="35"/>
        <v>#DIV/0!</v>
      </c>
    </row>
    <row r="42" spans="1:89" s="81" customFormat="1">
      <c r="A42" s="81" t="s">
        <v>442</v>
      </c>
      <c r="E42" s="81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-9.0617595680991911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-8.3888883615733612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-6.9433547310040309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-9.3132319958568992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-8.7046033480835394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437</v>
      </c>
      <c r="B46" s="1">
        <v>43373</v>
      </c>
      <c r="C46" s="1">
        <v>43281</v>
      </c>
      <c r="D46" s="1">
        <v>43190</v>
      </c>
      <c r="E46" s="1">
        <v>43100</v>
      </c>
      <c r="F46" s="1">
        <v>43008</v>
      </c>
      <c r="G46" s="1">
        <v>42916</v>
      </c>
      <c r="H46" s="1">
        <v>42825</v>
      </c>
      <c r="I46" s="1">
        <v>42735</v>
      </c>
      <c r="J46" s="1">
        <v>42643</v>
      </c>
      <c r="K46" s="1">
        <v>42551</v>
      </c>
      <c r="L46" s="1">
        <v>42460</v>
      </c>
      <c r="M46" s="1">
        <v>42369</v>
      </c>
      <c r="N46" s="1">
        <v>42277</v>
      </c>
      <c r="O46" s="1">
        <v>42185</v>
      </c>
      <c r="P46" s="1">
        <v>42094</v>
      </c>
      <c r="Q46" s="1">
        <v>42004</v>
      </c>
      <c r="R46" s="1">
        <v>41912</v>
      </c>
      <c r="S46" s="1">
        <v>41820</v>
      </c>
      <c r="T46" s="1">
        <v>41729</v>
      </c>
      <c r="U46" s="1">
        <v>41639</v>
      </c>
      <c r="V46" s="1">
        <v>41547</v>
      </c>
      <c r="W46" s="1">
        <v>41455</v>
      </c>
      <c r="X46" s="1">
        <v>41364</v>
      </c>
      <c r="Y46" s="1">
        <v>41274</v>
      </c>
      <c r="Z46" s="1">
        <v>41182</v>
      </c>
      <c r="AA46" s="1">
        <v>41090</v>
      </c>
      <c r="AB46" s="1">
        <v>40999</v>
      </c>
      <c r="AC46" s="1">
        <v>40908</v>
      </c>
      <c r="AD46" s="1">
        <v>40816</v>
      </c>
      <c r="AE46" s="1">
        <v>40724</v>
      </c>
      <c r="AF46" s="1">
        <v>40633</v>
      </c>
      <c r="AG46" s="1">
        <v>40543</v>
      </c>
      <c r="AH46" s="1">
        <v>40451</v>
      </c>
      <c r="AI46" s="1">
        <v>40359</v>
      </c>
      <c r="AJ46" s="1">
        <v>40268</v>
      </c>
      <c r="AK46" s="1">
        <v>40178</v>
      </c>
      <c r="AL46" s="1">
        <v>40086</v>
      </c>
      <c r="AM46" s="1">
        <v>39994</v>
      </c>
      <c r="AN46" s="1">
        <v>39903</v>
      </c>
      <c r="AO46" s="1">
        <v>39813</v>
      </c>
      <c r="AP46" s="1">
        <v>39721</v>
      </c>
      <c r="AQ46" s="1">
        <v>39629</v>
      </c>
      <c r="AR46" s="1">
        <v>39538</v>
      </c>
      <c r="AS46" s="1">
        <v>39447</v>
      </c>
      <c r="AT46" s="1">
        <v>39355</v>
      </c>
      <c r="AU46" s="1">
        <v>39263</v>
      </c>
      <c r="AV46" s="1">
        <v>39172</v>
      </c>
      <c r="AW46" s="1">
        <v>39082</v>
      </c>
      <c r="AX46" s="1">
        <v>38990</v>
      </c>
      <c r="AY46" s="1">
        <v>38898</v>
      </c>
      <c r="AZ46" s="1">
        <v>38807</v>
      </c>
      <c r="BA46" s="1">
        <v>38717</v>
      </c>
      <c r="BB46" s="1">
        <v>38625</v>
      </c>
      <c r="BC46" s="1">
        <v>38533</v>
      </c>
      <c r="BD46" s="1">
        <v>38442</v>
      </c>
      <c r="BE46" s="1">
        <v>38352</v>
      </c>
      <c r="BF46" s="1">
        <v>38260</v>
      </c>
      <c r="BG46" s="1">
        <v>38168</v>
      </c>
      <c r="BH46" s="1">
        <v>38077</v>
      </c>
      <c r="BI46" s="1">
        <v>37986</v>
      </c>
      <c r="BJ46" s="1">
        <v>37894</v>
      </c>
      <c r="BK46" s="1">
        <v>37802</v>
      </c>
      <c r="BL46" s="1">
        <v>37711</v>
      </c>
      <c r="BM46" s="1">
        <v>37621</v>
      </c>
      <c r="BN46" s="1">
        <v>37529</v>
      </c>
      <c r="BO46" s="1">
        <v>37437</v>
      </c>
      <c r="BP46" s="1">
        <v>37346</v>
      </c>
      <c r="BQ46" s="1">
        <v>37256</v>
      </c>
      <c r="BR46" s="1">
        <v>37072</v>
      </c>
      <c r="BS46" s="1">
        <v>36891</v>
      </c>
      <c r="BT46" s="1">
        <v>36707</v>
      </c>
      <c r="BU46" s="1">
        <v>36525</v>
      </c>
      <c r="BV46" s="1">
        <v>36341</v>
      </c>
      <c r="BW46" s="1">
        <v>36160</v>
      </c>
      <c r="BX46" s="1">
        <v>35976</v>
      </c>
      <c r="BY46" s="1">
        <v>35795</v>
      </c>
      <c r="BZ46" s="1">
        <v>35611</v>
      </c>
      <c r="CA46" s="1">
        <v>35430</v>
      </c>
      <c r="CB46" s="1">
        <v>35246</v>
      </c>
      <c r="CC46" s="1">
        <v>35064</v>
      </c>
      <c r="CD46" s="1">
        <v>34880</v>
      </c>
      <c r="CE46" s="1">
        <v>34699</v>
      </c>
      <c r="CF46" s="1">
        <v>34515</v>
      </c>
      <c r="CG46" s="1">
        <v>34150</v>
      </c>
      <c r="CH46" s="1">
        <v>33969</v>
      </c>
      <c r="CI46" s="1">
        <v>33603</v>
      </c>
      <c r="CJ46" s="1">
        <v>33238</v>
      </c>
      <c r="CK46" s="1">
        <v>25569</v>
      </c>
    </row>
    <row r="47" spans="1:89" s="33" customFormat="1">
      <c r="A47" s="33" t="s">
        <v>438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441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79" customFormat="1">
      <c r="A49" s="79" t="s">
        <v>439</v>
      </c>
      <c r="E49" s="79">
        <f>(E47-I47)/I47</f>
        <v>-7.38884672706865E-2</v>
      </c>
      <c r="F49" s="79">
        <f t="shared" ref="F49:BQ49" si="38">(F47-J47)/J47</f>
        <v>-3.9481970989698627E-2</v>
      </c>
      <c r="G49" s="79">
        <f t="shared" si="38"/>
        <v>-7.3531900223189714E-2</v>
      </c>
      <c r="H49" s="79">
        <f t="shared" si="38"/>
        <v>0.14387511214840668</v>
      </c>
      <c r="I49" s="79">
        <f t="shared" si="38"/>
        <v>-0.13726511126736882</v>
      </c>
      <c r="J49" s="79">
        <f t="shared" si="38"/>
        <v>-0.24171208061884841</v>
      </c>
      <c r="K49" s="79">
        <f t="shared" si="38"/>
        <v>0.14452482115027818</v>
      </c>
      <c r="L49" s="79">
        <f t="shared" si="38"/>
        <v>0.13357233293109369</v>
      </c>
      <c r="M49" s="79">
        <f t="shared" si="38"/>
        <v>0.54816007619383011</v>
      </c>
      <c r="N49" s="79">
        <f t="shared" si="38"/>
        <v>0.68893674069109967</v>
      </c>
      <c r="O49" s="79">
        <f t="shared" si="38"/>
        <v>0.16812618729427933</v>
      </c>
      <c r="P49" s="79">
        <f t="shared" si="38"/>
        <v>-5.0372838712790273E-3</v>
      </c>
      <c r="Q49" s="79">
        <f t="shared" si="38"/>
        <v>5.600221115148905E-4</v>
      </c>
      <c r="R49" s="79">
        <f t="shared" si="38"/>
        <v>9.2891938093760798E-2</v>
      </c>
      <c r="S49" s="79">
        <f t="shared" si="38"/>
        <v>0.28990533147343278</v>
      </c>
      <c r="T49" s="79">
        <f t="shared" si="38"/>
        <v>0.44317860439728535</v>
      </c>
      <c r="U49" s="79">
        <f t="shared" si="38"/>
        <v>0.41427747427306633</v>
      </c>
      <c r="V49" s="79">
        <f t="shared" si="38"/>
        <v>0.29400337004363403</v>
      </c>
      <c r="W49" s="79">
        <f t="shared" si="38"/>
        <v>-0.19860963305717608</v>
      </c>
      <c r="X49" s="79">
        <f t="shared" si="38"/>
        <v>-0.4953971619401687</v>
      </c>
      <c r="Y49" s="79">
        <f t="shared" si="38"/>
        <v>8.2267545005363624E-2</v>
      </c>
      <c r="Z49" s="79">
        <f t="shared" si="38"/>
        <v>-3.9343428062288265E-2</v>
      </c>
      <c r="AA49" s="79">
        <f t="shared" si="38"/>
        <v>0.18667094140436408</v>
      </c>
      <c r="AB49" s="79">
        <f t="shared" si="38"/>
        <v>0.46911645337567376</v>
      </c>
      <c r="AC49" s="79">
        <f t="shared" si="38"/>
        <v>8.5043002072318394E-2</v>
      </c>
      <c r="AD49" s="79">
        <f t="shared" si="38"/>
        <v>0.22409238027684519</v>
      </c>
      <c r="AE49" s="79">
        <f t="shared" si="38"/>
        <v>0.2337051274083452</v>
      </c>
      <c r="AF49" s="79">
        <f t="shared" si="38"/>
        <v>0.13318936706016252</v>
      </c>
      <c r="AG49" s="79">
        <f t="shared" si="38"/>
        <v>0.26253629725551797</v>
      </c>
      <c r="AH49" s="79">
        <f t="shared" si="38"/>
        <v>0.1067751578821335</v>
      </c>
      <c r="AI49" s="79">
        <f t="shared" si="38"/>
        <v>6.8847626343792004E-2</v>
      </c>
      <c r="AJ49" s="79">
        <f t="shared" si="38"/>
        <v>0.14616141671255709</v>
      </c>
      <c r="AK49" s="79">
        <f t="shared" si="38"/>
        <v>-0.10671017022666297</v>
      </c>
      <c r="AL49" s="79">
        <f t="shared" si="38"/>
        <v>6.2748056794210083E-2</v>
      </c>
      <c r="AM49" s="79">
        <f t="shared" si="38"/>
        <v>5.7166514539137452E-2</v>
      </c>
      <c r="AN49" s="79">
        <f t="shared" si="38"/>
        <v>5.4131742456547179E-2</v>
      </c>
      <c r="AO49" s="79">
        <f t="shared" si="38"/>
        <v>8.3102055527591076E-2</v>
      </c>
      <c r="AP49" s="79">
        <f t="shared" si="38"/>
        <v>3.8808021865414905E-2</v>
      </c>
      <c r="AQ49" s="79">
        <f t="shared" si="38"/>
        <v>0.12427941631989933</v>
      </c>
      <c r="AR49" s="79">
        <f t="shared" si="38"/>
        <v>0.40883232373122669</v>
      </c>
      <c r="AS49" s="79">
        <f t="shared" si="38"/>
        <v>0.47738351624753955</v>
      </c>
      <c r="AT49" s="79">
        <f t="shared" si="38"/>
        <v>0.68894087864999798</v>
      </c>
      <c r="AU49" s="79">
        <f t="shared" si="38"/>
        <v>0.88992167204610928</v>
      </c>
      <c r="AV49" s="79">
        <f t="shared" si="38"/>
        <v>0.38114090900311792</v>
      </c>
      <c r="AW49" s="79">
        <f t="shared" si="38"/>
        <v>0.65416055765075587</v>
      </c>
      <c r="AX49" s="79">
        <f t="shared" si="38"/>
        <v>0.24058983781773749</v>
      </c>
      <c r="AY49" s="79">
        <f t="shared" si="38"/>
        <v>-0.11261384454524814</v>
      </c>
      <c r="AZ49" s="79">
        <f t="shared" si="38"/>
        <v>-0.21825743002809272</v>
      </c>
      <c r="BA49" s="79">
        <f t="shared" si="38"/>
        <v>-0.34943981309484684</v>
      </c>
      <c r="BB49" s="79">
        <f t="shared" si="38"/>
        <v>-0.29329252397994293</v>
      </c>
      <c r="BC49" s="79">
        <f t="shared" si="38"/>
        <v>-0.24873713748296034</v>
      </c>
      <c r="BD49" s="79">
        <f t="shared" si="38"/>
        <v>-0.10550619364913824</v>
      </c>
      <c r="BE49" s="79">
        <f t="shared" si="38"/>
        <v>-0.27292759419052903</v>
      </c>
      <c r="BF49" s="79">
        <f t="shared" si="38"/>
        <v>-0.1419714318529553</v>
      </c>
      <c r="BG49" s="79">
        <f t="shared" si="38"/>
        <v>-3.7336574344254261E-2</v>
      </c>
      <c r="BH49" s="79">
        <f t="shared" si="38"/>
        <v>0.13183974801522724</v>
      </c>
      <c r="BI49" s="79">
        <f t="shared" si="38"/>
        <v>0.34895613148628413</v>
      </c>
      <c r="BJ49" s="79">
        <f t="shared" si="38"/>
        <v>0.18990522990189143</v>
      </c>
      <c r="BK49" s="79">
        <f t="shared" si="38"/>
        <v>0.25023775128513276</v>
      </c>
      <c r="BL49" s="79">
        <f t="shared" si="38"/>
        <v>8.4236704117409689E-2</v>
      </c>
      <c r="BM49" s="79">
        <f t="shared" si="38"/>
        <v>0.16640416468032782</v>
      </c>
      <c r="BN49" s="79">
        <f t="shared" si="38"/>
        <v>0.7417977487004529</v>
      </c>
      <c r="BO49" s="79">
        <f t="shared" si="38"/>
        <v>-0.1590070065686818</v>
      </c>
      <c r="BP49" s="79">
        <f t="shared" si="38"/>
        <v>-0.49474836701876262</v>
      </c>
      <c r="BQ49" s="79">
        <f t="shared" si="38"/>
        <v>0.26396047789265303</v>
      </c>
      <c r="BR49" s="79">
        <f t="shared" ref="BR49:CJ49" si="39">(BR47-BV47)/BV47</f>
        <v>0.27212725160210893</v>
      </c>
      <c r="BS49" s="79">
        <f t="shared" si="39"/>
        <v>57.678521774394454</v>
      </c>
      <c r="BT49" s="79">
        <f t="shared" si="39"/>
        <v>-11.010070951539966</v>
      </c>
      <c r="BU49" s="79">
        <f t="shared" si="39"/>
        <v>3.973602723085977</v>
      </c>
      <c r="BV49" s="79">
        <f t="shared" si="39"/>
        <v>-0.47025369647992132</v>
      </c>
      <c r="BW49" s="79">
        <f t="shared" si="39"/>
        <v>-0.26583419989174967</v>
      </c>
      <c r="BX49" s="79">
        <f t="shared" si="39"/>
        <v>-1.0265173992823153</v>
      </c>
      <c r="BY49" s="79">
        <f t="shared" si="39"/>
        <v>-0.51956596656467224</v>
      </c>
      <c r="BZ49" s="79">
        <f t="shared" si="39"/>
        <v>-0.63717148055703943</v>
      </c>
      <c r="CA49" s="79">
        <f t="shared" si="39"/>
        <v>-0.99430069340735105</v>
      </c>
      <c r="CB49" s="79">
        <f t="shared" si="39"/>
        <v>0.27483328188804701</v>
      </c>
      <c r="CC49" s="79">
        <f t="shared" si="39"/>
        <v>2.1074197828331109</v>
      </c>
      <c r="CD49" s="79">
        <f t="shared" si="39"/>
        <v>13.432274358633524</v>
      </c>
      <c r="CE49" s="79">
        <f t="shared" si="39"/>
        <v>24.884587223137469</v>
      </c>
      <c r="CF49" s="79">
        <f t="shared" si="39"/>
        <v>10.348156492357079</v>
      </c>
      <c r="CG49" s="79" t="e">
        <f t="shared" si="39"/>
        <v>#DIV/0!</v>
      </c>
      <c r="CH49" s="79" t="e">
        <f t="shared" si="39"/>
        <v>#DIV/0!</v>
      </c>
      <c r="CI49" s="79" t="e">
        <f t="shared" si="39"/>
        <v>#DIV/0!</v>
      </c>
      <c r="CJ49" s="79" t="e">
        <f t="shared" si="39"/>
        <v>#DIV/0!</v>
      </c>
    </row>
    <row r="50" spans="1:88" s="33" customFormat="1">
      <c r="A50" s="33" t="s">
        <v>440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topLeftCell="A61" workbookViewId="0">
      <selection activeCell="M24" sqref="M24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 s="33" customFormat="1">
      <c r="A2" s="33" t="s">
        <v>438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443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0" customFormat="1">
      <c r="A4" s="80" t="s">
        <v>444</v>
      </c>
      <c r="E4" s="80">
        <f>E2/E3</f>
        <v>0.18035801659092585</v>
      </c>
      <c r="F4" s="80">
        <f t="shared" ref="F4:BQ4" si="0">F2/F3</f>
        <v>0.14525680253829695</v>
      </c>
      <c r="G4" s="80">
        <f t="shared" si="0"/>
        <v>9.3023843306104401E-2</v>
      </c>
      <c r="H4" s="80">
        <f t="shared" si="0"/>
        <v>3.3399937424962091E-2</v>
      </c>
      <c r="I4" s="80">
        <f t="shared" si="0"/>
        <v>0.20886391187928804</v>
      </c>
      <c r="J4" s="80">
        <f t="shared" si="0"/>
        <v>0.16309623123097655</v>
      </c>
      <c r="K4" s="80">
        <f t="shared" si="0"/>
        <v>0.10865773640848704</v>
      </c>
      <c r="L4" s="80">
        <f t="shared" si="0"/>
        <v>3.2311661291380168E-2</v>
      </c>
      <c r="M4" s="80">
        <f t="shared" si="0"/>
        <v>0.26758196935670975</v>
      </c>
      <c r="N4" s="80">
        <f t="shared" si="0"/>
        <v>0.2363671867200724</v>
      </c>
      <c r="O4" s="80">
        <f t="shared" si="0"/>
        <v>0.11307620646432806</v>
      </c>
      <c r="P4" s="80">
        <f t="shared" si="0"/>
        <v>3.4624655242491809E-2</v>
      </c>
      <c r="Q4" s="80">
        <f t="shared" si="0"/>
        <v>0.21046104626874704</v>
      </c>
      <c r="R4" s="80">
        <f t="shared" si="0"/>
        <v>0.16924576027549493</v>
      </c>
      <c r="S4" s="80">
        <f t="shared" si="0"/>
        <v>0.10896096644000869</v>
      </c>
      <c r="T4" s="80">
        <f t="shared" si="0"/>
        <v>3.7019574488769504E-2</v>
      </c>
      <c r="U4" s="80">
        <f t="shared" si="0"/>
        <v>0.22455597991349455</v>
      </c>
      <c r="V4" s="80">
        <f t="shared" si="0"/>
        <v>0.17008510332053828</v>
      </c>
      <c r="W4" s="80">
        <f t="shared" si="0"/>
        <v>9.4767242361816204E-2</v>
      </c>
      <c r="X4" s="80">
        <f t="shared" si="0"/>
        <v>2.927492631027696E-2</v>
      </c>
      <c r="Y4" s="80">
        <f t="shared" si="0"/>
        <v>0.17963015746038863</v>
      </c>
      <c r="Z4" s="80">
        <f t="shared" si="0"/>
        <v>0.14197164716664434</v>
      </c>
      <c r="AA4" s="80">
        <f t="shared" si="0"/>
        <v>0.10406745729850145</v>
      </c>
      <c r="AB4" s="80">
        <f t="shared" si="0"/>
        <v>5.1803467289018357E-2</v>
      </c>
      <c r="AC4" s="80">
        <f t="shared" si="0"/>
        <v>0.16040061457342533</v>
      </c>
      <c r="AD4" s="80">
        <f t="shared" si="0"/>
        <v>0.13465141332957142</v>
      </c>
      <c r="AE4" s="80">
        <f t="shared" si="0"/>
        <v>9.34631284804157E-2</v>
      </c>
      <c r="AF4" s="80">
        <f t="shared" si="0"/>
        <v>3.7760474682030962E-2</v>
      </c>
      <c r="AG4" s="80">
        <f t="shared" si="0"/>
        <v>0.14750616334674502</v>
      </c>
      <c r="AH4" s="80">
        <f t="shared" si="0"/>
        <v>0.11805426766336512</v>
      </c>
      <c r="AI4" s="80">
        <f t="shared" si="0"/>
        <v>8.0673492135934805E-2</v>
      </c>
      <c r="AJ4" s="80">
        <f t="shared" si="0"/>
        <v>3.6475748577409692E-2</v>
      </c>
      <c r="AK4" s="80">
        <f t="shared" si="0"/>
        <v>0.12764557561185935</v>
      </c>
      <c r="AL4" s="80">
        <f t="shared" si="0"/>
        <v>0.11354455687929135</v>
      </c>
      <c r="AM4" s="80">
        <f t="shared" si="0"/>
        <v>8.2451875646554151E-2</v>
      </c>
      <c r="AN4" s="80">
        <f t="shared" si="0"/>
        <v>3.4771269106653235E-2</v>
      </c>
      <c r="AO4" s="80">
        <f t="shared" si="0"/>
        <v>0.15611766116185816</v>
      </c>
      <c r="AP4" s="80">
        <f t="shared" si="0"/>
        <v>0.12067040271226147</v>
      </c>
      <c r="AQ4" s="80">
        <f t="shared" si="0"/>
        <v>8.5983011563881925E-2</v>
      </c>
      <c r="AR4" s="80">
        <f t="shared" si="0"/>
        <v>3.6189395817873768E-2</v>
      </c>
      <c r="AS4" s="80">
        <f t="shared" si="0"/>
        <v>0.15779208231700004</v>
      </c>
      <c r="AT4" s="80">
        <f t="shared" si="0"/>
        <v>0.12579069237236223</v>
      </c>
      <c r="AU4" s="80">
        <f t="shared" si="0"/>
        <v>8.3632771380325169E-2</v>
      </c>
      <c r="AV4" s="80">
        <f t="shared" si="0"/>
        <v>2.850903531440839E-2</v>
      </c>
      <c r="AW4" s="80">
        <f t="shared" si="0"/>
        <v>0.11663464771626765</v>
      </c>
      <c r="AX4" s="80">
        <f t="shared" si="0"/>
        <v>8.2585174360947186E-2</v>
      </c>
      <c r="AY4" s="80">
        <f t="shared" si="0"/>
        <v>4.8602642622386054E-2</v>
      </c>
      <c r="AZ4" s="80">
        <f t="shared" si="0"/>
        <v>2.1739430937413706E-2</v>
      </c>
      <c r="BA4" s="80">
        <f t="shared" si="0"/>
        <v>7.4637119133882393E-2</v>
      </c>
      <c r="BB4" s="80">
        <f t="shared" si="0"/>
        <v>6.8248861365673749E-2</v>
      </c>
      <c r="BC4" s="80">
        <f t="shared" si="0"/>
        <v>5.4914963475241545E-2</v>
      </c>
      <c r="BD4" s="80">
        <f t="shared" si="0"/>
        <v>2.7488085038996624E-2</v>
      </c>
      <c r="BE4" s="80">
        <f t="shared" si="0"/>
        <v>0.11399523809293459</v>
      </c>
      <c r="BF4" s="80">
        <f t="shared" si="0"/>
        <v>9.8185210815991561E-2</v>
      </c>
      <c r="BG4" s="80">
        <f t="shared" si="0"/>
        <v>7.3961507648319005E-2</v>
      </c>
      <c r="BH4" s="80">
        <f t="shared" si="0"/>
        <v>3.2411830813677475E-2</v>
      </c>
      <c r="BI4" s="80">
        <f t="shared" si="0"/>
        <v>0.16618479154475332</v>
      </c>
      <c r="BJ4" s="80">
        <f t="shared" si="0"/>
        <v>0.12257214987157122</v>
      </c>
      <c r="BK4" s="80">
        <f t="shared" si="0"/>
        <v>8.5035569343852452E-2</v>
      </c>
      <c r="BL4" s="80">
        <f t="shared" si="0"/>
        <v>3.2075408243087238E-2</v>
      </c>
      <c r="BM4" s="80">
        <f t="shared" si="0"/>
        <v>0.13615242811735798</v>
      </c>
      <c r="BN4" s="80">
        <f t="shared" si="0"/>
        <v>0.11208972835279891</v>
      </c>
      <c r="BO4" s="80">
        <f t="shared" si="0"/>
        <v>7.3844885275607244E-2</v>
      </c>
      <c r="BP4" s="80">
        <f t="shared" si="0"/>
        <v>3.1824232010508602E-2</v>
      </c>
      <c r="BQ4" s="80">
        <f t="shared" si="0"/>
        <v>0.12666224048492047</v>
      </c>
      <c r="BR4" s="80">
        <f t="shared" ref="BR4:CJ4" si="1">BR2/BR3</f>
        <v>6.994738114553295E-2</v>
      </c>
      <c r="BS4" s="80">
        <f t="shared" si="1"/>
        <v>9.6454074762169509E-2</v>
      </c>
      <c r="BT4" s="80">
        <f t="shared" si="1"/>
        <v>6.7339364309494165E-2</v>
      </c>
      <c r="BU4" s="80">
        <f t="shared" si="1"/>
        <v>0.10794946320107705</v>
      </c>
      <c r="BV4" s="80">
        <f t="shared" si="1"/>
        <v>9.5239186191510491E-2</v>
      </c>
      <c r="BW4" s="80">
        <f t="shared" si="1"/>
        <v>2.80603189233047E-3</v>
      </c>
      <c r="BX4" s="80">
        <f t="shared" si="1"/>
        <v>-2.0410640173749276E-2</v>
      </c>
      <c r="BY4" s="80">
        <f t="shared" si="1"/>
        <v>6.282026788296928E-2</v>
      </c>
      <c r="BZ4" s="80">
        <f t="shared" si="1"/>
        <v>0.33537540636475477</v>
      </c>
      <c r="CA4" s="80">
        <f t="shared" si="1"/>
        <v>6.9408416158473424E-3</v>
      </c>
      <c r="CB4" s="80">
        <f t="shared" si="1"/>
        <v>0.79954562094627302</v>
      </c>
      <c r="CC4" s="80">
        <f t="shared" si="1"/>
        <v>0.15081320589770478</v>
      </c>
      <c r="CD4" s="80">
        <f t="shared" si="1"/>
        <v>1.0084922697001246</v>
      </c>
      <c r="CE4" s="80">
        <f t="shared" si="1"/>
        <v>1.3096464142227096</v>
      </c>
      <c r="CF4" s="80">
        <f t="shared" si="1"/>
        <v>0.73927050126558724</v>
      </c>
      <c r="CG4" s="80">
        <f t="shared" si="1"/>
        <v>0.10617225959110642</v>
      </c>
      <c r="CH4" s="80">
        <f t="shared" si="1"/>
        <v>0.36913640824337585</v>
      </c>
      <c r="CI4" s="80">
        <f t="shared" si="1"/>
        <v>0.33542088782464541</v>
      </c>
      <c r="CJ4" s="80">
        <f t="shared" si="1"/>
        <v>0.70602201597237213</v>
      </c>
    </row>
    <row r="5" spans="1:89" s="33" customFormat="1">
      <c r="A5" s="35" t="s">
        <v>440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4" customFormat="1">
      <c r="A6" s="84" t="s">
        <v>451</v>
      </c>
      <c r="E6" s="84">
        <f>股权价值增加表!E31/股权价值增加表!E4</f>
        <v>0.13454320067221603</v>
      </c>
      <c r="F6" s="84">
        <f>股权价值增加表!F31/股权价值增加表!F4</f>
        <v>0.12271394399546208</v>
      </c>
      <c r="G6" s="84">
        <f>股权价值增加表!G31/股权价值增加表!G4</f>
        <v>0.11035820730069001</v>
      </c>
      <c r="H6" s="84">
        <f>股权价值增加表!H31/股权价值增加表!H4</f>
        <v>0.10804694944734421</v>
      </c>
      <c r="I6" s="84">
        <f>股权价值增加表!I31/股权价值增加表!I4</f>
        <v>0.14566204465222143</v>
      </c>
      <c r="J6" s="84">
        <f>股权价值增加表!J31/股权价值增加表!J4</f>
        <v>0.12802599412774582</v>
      </c>
      <c r="K6" s="84">
        <f>股权价值增加表!K31/股权价值增加表!K4</f>
        <v>0.11986598854452775</v>
      </c>
      <c r="L6" s="84">
        <f>股权价值增加表!L31/股权价值增加表!L4</f>
        <v>8.9576561625730591E-2</v>
      </c>
      <c r="M6" s="84">
        <f>股权价值增加表!M31/股权价值增加表!M4</f>
        <v>0.14938135720625936</v>
      </c>
      <c r="N6" s="84">
        <f>股权价值增加表!N31/股权价值增加表!N4</f>
        <v>0.16293456053155356</v>
      </c>
      <c r="O6" s="84">
        <f>股权价值增加表!O31/股权价值增加表!O4</f>
        <v>0.10170618302952356</v>
      </c>
      <c r="P6" s="84">
        <f>股权价值增加表!P31/股权价值增加表!P4</f>
        <v>7.4732793542803599E-2</v>
      </c>
      <c r="Q6" s="84">
        <f>股权价值增加表!Q31/股权价值增加表!Q4</f>
        <v>9.1993356751938413E-2</v>
      </c>
      <c r="R6" s="84">
        <f>股权价值增加表!R31/股权价值增加表!R4</f>
        <v>9.5631022265179957E-2</v>
      </c>
      <c r="S6" s="84">
        <f>股权价值增加表!S31/股权价值增加表!S4</f>
        <v>8.7233436827027694E-2</v>
      </c>
      <c r="T6" s="84">
        <f>股权价值增加表!T31/股权价值增加表!T4</f>
        <v>7.4802795416071599E-2</v>
      </c>
      <c r="U6" s="84">
        <f>股权价值增加表!U31/股权价值增加表!U4</f>
        <v>9.0278545222343728E-2</v>
      </c>
      <c r="V6" s="84">
        <f>股权价值增加表!V31/股权价值增加表!V4</f>
        <v>8.7668471383478955E-2</v>
      </c>
      <c r="W6" s="84">
        <f>股权价值增加表!W31/股权价值增加表!W4</f>
        <v>6.8637485801452167E-2</v>
      </c>
      <c r="X6" s="84">
        <f>股权价值增加表!X31/股权价值增加表!X4</f>
        <v>6.3908676099155445E-2</v>
      </c>
      <c r="Y6" s="84">
        <f>股权价值增加表!Y31/股权价值增加表!Y4</f>
        <v>8.3729326962273545E-2</v>
      </c>
      <c r="Z6" s="84">
        <f>股权价值增加表!Z31/股权价值增加表!Z4</f>
        <v>7.5937220822827667E-2</v>
      </c>
      <c r="AA6" s="84">
        <f>股权价值增加表!AA31/股权价值增加表!AA4</f>
        <v>0.11292962656624332</v>
      </c>
      <c r="AB6" s="84">
        <f>股权价值增加表!AB31/股权价值增加表!AB4</f>
        <v>0.14394094256749776</v>
      </c>
      <c r="AC6" s="84">
        <f>股权价值增加表!AC31/股权价值增加表!AC4</f>
        <v>8.394117591361161E-2</v>
      </c>
      <c r="AD6" s="84">
        <f>股权价值增加表!AD31/股权价值增加表!AD4</f>
        <v>9.7213388924589014E-2</v>
      </c>
      <c r="AE6" s="84">
        <f>股权价值增加表!AE31/股权价值增加表!AE4</f>
        <v>9.8803071697982303E-2</v>
      </c>
      <c r="AF6" s="84">
        <f>股权价值增加表!AF31/股权价值增加表!AF4</f>
        <v>9.8809127990141188E-2</v>
      </c>
      <c r="AG6" s="84">
        <f>股权价值增加表!AG31/股权价值增加表!AG4</f>
        <v>8.7839057756655861E-2</v>
      </c>
      <c r="AH6" s="84">
        <f>股权价值增加表!AH31/股权价值增加表!AH4</f>
        <v>9.4756531241747655E-2</v>
      </c>
      <c r="AI6" s="84">
        <f>股权价值增加表!AI31/股权价值增加表!AI4</f>
        <v>9.7365771983115079E-2</v>
      </c>
      <c r="AJ6" s="84">
        <f>股权价值增加表!AJ31/股权价值增加表!AJ4</f>
        <v>0.10359530140791405</v>
      </c>
      <c r="AK6" s="84">
        <f>股权价值增加表!AK31/股权价值增加表!AK4</f>
        <v>8.3127657472315791E-2</v>
      </c>
      <c r="AL6" s="84">
        <f>股权价值增加表!AL31/股权价值增加表!AL4</f>
        <v>0.10042172903950133</v>
      </c>
      <c r="AM6" s="84">
        <f>股权价值增加表!AM31/股权价值增加表!AM4</f>
        <v>0.10845509093440851</v>
      </c>
      <c r="AN6" s="84">
        <f>股权价值增加表!AN31/股权价值增加表!AN4</f>
        <v>0.10469704533392887</v>
      </c>
      <c r="AO6" s="84">
        <f>股权价值增加表!AO31/股权价值增加表!AO4</f>
        <v>9.9488887629584771E-2</v>
      </c>
      <c r="AP6" s="84">
        <f>股权价值增加表!AP31/股权价值增加表!AP4</f>
        <v>0.10326632973753817</v>
      </c>
      <c r="AQ6" s="84">
        <f>股权价值增加表!AQ31/股权价值增加表!AQ4</f>
        <v>0.1092632409871284</v>
      </c>
      <c r="AR6" s="84">
        <f>股权价值增加表!AR31/股权价值增加表!AR4</f>
        <v>0.1062785101375828</v>
      </c>
      <c r="AS6" s="84">
        <f>股权价值增加表!AS31/股权价值增加表!AS4</f>
        <v>0.10836861699594498</v>
      </c>
      <c r="AT6" s="84">
        <f>股权价值增加表!AT31/股权价值增加表!AT4</f>
        <v>0.12131347582564427</v>
      </c>
      <c r="AU6" s="84">
        <f>股权价值增加表!AU31/股权价值增加表!AU4</f>
        <v>0.12320250221049206</v>
      </c>
      <c r="AV6" s="84">
        <f>股权价值增加表!AV31/股权价值增加表!AV4</f>
        <v>9.1787220732119909E-2</v>
      </c>
      <c r="AW6" s="84">
        <f>股权价值增加表!AW31/股权价值增加表!AW4</f>
        <v>9.5233496195036071E-2</v>
      </c>
      <c r="AX6" s="84">
        <f>股权价值增加表!AX31/股权价值增加表!AX4</f>
        <v>8.9340304389320363E-2</v>
      </c>
      <c r="AY6" s="84">
        <f>股权价值增加表!AY31/股权价值增加表!AY4</f>
        <v>7.8180670188311902E-2</v>
      </c>
      <c r="AZ6" s="84">
        <f>股权价值增加表!AZ31/股权价值增加表!AZ4</f>
        <v>8.1326375478226617E-2</v>
      </c>
      <c r="BA6" s="84">
        <f>股权价值增加表!BA31/股权价值增加表!BA4</f>
        <v>6.8161665899268059E-2</v>
      </c>
      <c r="BB6" s="84">
        <f>股权价值增加表!BB31/股权价值增加表!BB4</f>
        <v>8.4363434115728608E-2</v>
      </c>
      <c r="BC6" s="84">
        <f>股权价值增加表!BC31/股权价值增加表!BC4</f>
        <v>9.8246514019205686E-2</v>
      </c>
      <c r="BD6" s="84">
        <f>股权价值增加表!BD31/股权价值增加表!BD4</f>
        <v>0.1075626207158296</v>
      </c>
      <c r="BE6" s="84">
        <f>股权价值增加表!BE31/股权价值增加表!BE4</f>
        <v>0.1039649697929621</v>
      </c>
      <c r="BF6" s="84">
        <f>股权价值增加表!BF31/股权价值增加表!BF4</f>
        <v>0.11631876438336138</v>
      </c>
      <c r="BG6" s="84">
        <f>股权价值增加表!BG31/股权价值增加表!BG4</f>
        <v>0.12554446349941445</v>
      </c>
      <c r="BH6" s="84">
        <f>股权价值增加表!BH31/股权价值增加表!BH4</f>
        <v>0.1164050220324634</v>
      </c>
      <c r="BI6" s="84">
        <f>股权价值增加表!BI31/股权价值增加表!BI4</f>
        <v>0.16855847292685111</v>
      </c>
      <c r="BJ6" s="84">
        <f>股权价值增加表!BJ31/股权价值增加表!BJ4</f>
        <v>0.16527864804963566</v>
      </c>
      <c r="BK6" s="84">
        <f>股权价值增加表!BK31/股权价值增加表!BK4</f>
        <v>0.16876206290572768</v>
      </c>
      <c r="BL6" s="84">
        <f>股权价值增加表!BL31/股权价值增加表!BL4</f>
        <v>0.13726844010993036</v>
      </c>
      <c r="BM6" s="84">
        <f>股权价值增加表!BM31/股权价值增加表!BM4</f>
        <v>0.16195206692304304</v>
      </c>
      <c r="BN6" s="84">
        <f>股权价值增加表!BN31/股权价值增加表!BN4</f>
        <v>0.16651685505570935</v>
      </c>
      <c r="BO6" s="84">
        <f>股权价值增加表!BO31/股权价值增加表!BO4</f>
        <v>0.15767492262712546</v>
      </c>
      <c r="BP6" s="84">
        <f>股权价值增加表!BP31/股权价值增加表!BP4</f>
        <v>0.15111020340473744</v>
      </c>
      <c r="BQ6" s="84">
        <f>股权价值增加表!BQ31/股权价值增加表!BQ4</f>
        <v>0.15863161879891202</v>
      </c>
      <c r="BR6" s="84">
        <f>股权价值增加表!BR31/股权价值增加表!BR4</f>
        <v>0.17031839262672893</v>
      </c>
      <c r="BS6" s="84">
        <f>股权价值增加表!BS31/股权价值增加表!BS4</f>
        <v>0.12454160902694794</v>
      </c>
      <c r="BT6" s="84">
        <f>股权价值增加表!BT31/股权价值增加表!BT4</f>
        <v>0.16953743961339321</v>
      </c>
      <c r="BU6" s="84">
        <f>股权价值增加表!BU31/股权价值增加表!BU4</f>
        <v>0.13681800032625951</v>
      </c>
      <c r="BV6" s="84">
        <f>股权价值增加表!BV31/股权价值增加表!BV4</f>
        <v>0.1546964810153757</v>
      </c>
      <c r="BW6" s="84">
        <f>股权价值增加表!BW31/股权价值增加表!BW4</f>
        <v>2.1566350540574195E-2</v>
      </c>
      <c r="BX6" s="84">
        <f>股权价值增加表!BX31/股权价值增加表!BX4</f>
        <v>-3.790443824923747E-2</v>
      </c>
      <c r="BY6" s="84">
        <f>股权价值增加表!BY31/股权价值增加表!BY4</f>
        <v>0.11879046336360254</v>
      </c>
      <c r="BZ6" s="84">
        <f>股权价值增加表!BZ31/股权价值增加表!BZ4</f>
        <v>1.0053372364329878</v>
      </c>
      <c r="CA6" s="84">
        <f>股权价值增加表!CA31/股权价值增加表!CA4</f>
        <v>4.4262601564679774E-2</v>
      </c>
      <c r="CB6" s="84">
        <f>股权价值增加表!CB31/股权价值增加表!CB4</f>
        <v>1.0031831390819568</v>
      </c>
      <c r="CC6" s="84">
        <f>股权价值增加表!CC31/股权价值增加表!CC4</f>
        <v>0.11169394389687101</v>
      </c>
      <c r="CD6" s="84">
        <f>股权价值增加表!CD31/股权价值增加表!CD4</f>
        <v>1.0052651680488869</v>
      </c>
      <c r="CE6" s="84">
        <f>股权价值增加表!CE31/股权价值增加表!CE4</f>
        <v>1.0053892324126525</v>
      </c>
      <c r="CF6" s="84">
        <f>股权价值增加表!CF31/股权价值增加表!CF4</f>
        <v>0.98920978140878846</v>
      </c>
      <c r="CG6" s="84">
        <f>股权价值增加表!CG31/股权价值增加表!CG4</f>
        <v>9.678411537541437E-2</v>
      </c>
      <c r="CH6" s="84">
        <f>股权价值增加表!CH31/股权价值增加表!CH4</f>
        <v>0.1027321980423342</v>
      </c>
      <c r="CI6" s="84">
        <f>股权价值增加表!CI31/股权价值增加表!CI4</f>
        <v>0.1064295225413734</v>
      </c>
      <c r="CJ6" s="84">
        <f>股权价值增加表!CJ31/股权价值增加表!CJ4</f>
        <v>0.12738677243796698</v>
      </c>
    </row>
    <row r="7" spans="1:89" s="82" customFormat="1">
      <c r="A7" s="82" t="s">
        <v>445</v>
      </c>
      <c r="E7" s="82">
        <f>股权价值增加表!E4/资产资本表!E70</f>
        <v>1.5487359682524695</v>
      </c>
      <c r="F7" s="82">
        <f>股权价值增加表!F4/资产资本表!F70</f>
        <v>1.1976806295607538</v>
      </c>
      <c r="G7" s="82">
        <f>股权价值增加表!G4/资产资本表!G70</f>
        <v>0.78727612651548229</v>
      </c>
      <c r="H7" s="82">
        <f>股权价值增加表!H4/资产资本表!H70</f>
        <v>0.31340406938108456</v>
      </c>
      <c r="I7" s="82">
        <f>股权价值增加表!I4/资产资本表!I70</f>
        <v>1.6183581162380316</v>
      </c>
      <c r="J7" s="82">
        <f>股权价值增加表!J4/资产资本表!J70</f>
        <v>1.2436918510784314</v>
      </c>
      <c r="K7" s="82">
        <f>股权价值增加表!K4/资产资本表!K70</f>
        <v>0.81299277053637387</v>
      </c>
      <c r="L7" s="82">
        <f>股权价值增加表!L4/资产资本表!L70</f>
        <v>0.34411654283031018</v>
      </c>
      <c r="M7" s="82">
        <f>股权价值增加表!M4/资产资本表!M70</f>
        <v>1.8105922451287826</v>
      </c>
      <c r="N7" s="82">
        <f>股权价值增加表!N4/资产资本表!N70</f>
        <v>1.4245572190688796</v>
      </c>
      <c r="O7" s="82">
        <f>股权价值增加表!O4/资产资本表!O70</f>
        <v>1.0005241739147408</v>
      </c>
      <c r="P7" s="82">
        <f>股权价值增加表!P4/资产资本表!P70</f>
        <v>0.38927059197149005</v>
      </c>
      <c r="Q7" s="82">
        <f>股权价值增加表!Q4/资产资本表!Q70</f>
        <v>2.0158344764194389</v>
      </c>
      <c r="R7" s="82">
        <f>股权价值增加表!R4/资产资本表!R70</f>
        <v>1.5080552073557503</v>
      </c>
      <c r="S7" s="82">
        <f>股权价值增加表!S4/资产资本表!S70</f>
        <v>0.94312440825227506</v>
      </c>
      <c r="T7" s="82">
        <f>股权价值增加表!T4/资产资本表!T70</f>
        <v>0.40214325085646502</v>
      </c>
      <c r="U7" s="82">
        <f>股权价值增加表!U4/资产资本表!U70</f>
        <v>1.9986539288554908</v>
      </c>
      <c r="V7" s="82">
        <f>股权价值增加表!V4/资产资本表!V70</f>
        <v>1.4844003042201164</v>
      </c>
      <c r="W7" s="82">
        <f>股权价值增加表!W4/资产资本表!W70</f>
        <v>0.95296083987134905</v>
      </c>
      <c r="X7" s="82">
        <f>股权价值增加表!X4/资产资本表!X70</f>
        <v>0.4071207284773477</v>
      </c>
      <c r="Y7" s="82">
        <f>股权价值增加表!Y4/资产资本表!Y70</f>
        <v>1.6495135110889074</v>
      </c>
      <c r="Z7" s="82">
        <f>股权价值增加表!Z4/资产资本表!Z70</f>
        <v>1.4391919604847883</v>
      </c>
      <c r="AA7" s="82">
        <f>股权价值增加表!AA4/资产资本表!AA70</f>
        <v>0.80235378346447861</v>
      </c>
      <c r="AB7" s="82">
        <f>股权价值增加表!AB4/资产资本表!AB70</f>
        <v>0.37257234084901758</v>
      </c>
      <c r="AC7" s="82">
        <f>股权价值增加表!AC4/资产资本表!AC70</f>
        <v>1.5622588378416942</v>
      </c>
      <c r="AD7" s="82">
        <f>股权价值增加表!AD4/资产资本表!AD70</f>
        <v>1.4071773933964489</v>
      </c>
      <c r="AE7" s="82">
        <f>股权价值增加表!AE4/资产资本表!AE70</f>
        <v>0.90964919012129652</v>
      </c>
      <c r="AF7" s="82">
        <f>股权价值增加表!AF4/资产资本表!AF70</f>
        <v>0.40315045869329807</v>
      </c>
      <c r="AG7" s="82">
        <f>股权价值增加表!AG4/资产资本表!AG70</f>
        <v>1.7191139910865409</v>
      </c>
      <c r="AH7" s="82">
        <f>股权价值增加表!AH4/资产资本表!AH70</f>
        <v>1.2636640243753972</v>
      </c>
      <c r="AI7" s="82">
        <f>股权价值增加表!AI4/资产资本表!AI70</f>
        <v>0.81548439873208811</v>
      </c>
      <c r="AJ7" s="82">
        <f>股权价值增加表!AJ4/资产资本表!AJ70</f>
        <v>0.35768096207056166</v>
      </c>
      <c r="AK7" s="82">
        <f>股权价值增加表!AK4/资产资本表!AK70</f>
        <v>1.4781059081301329</v>
      </c>
      <c r="AL7" s="82">
        <f>股权价值增加表!AL4/资产资本表!AL70</f>
        <v>1.0671661726291202</v>
      </c>
      <c r="AM7" s="82">
        <f>股权价值增加表!AM4/资产资本表!AM70</f>
        <v>0.7295487416203732</v>
      </c>
      <c r="AN7" s="82">
        <f>股权价值增加表!AN4/资产资本表!AN70</f>
        <v>0.34286969844892334</v>
      </c>
      <c r="AO7" s="82">
        <f>股权价值增加表!AO4/资产资本表!AO70</f>
        <v>1.5768701733518404</v>
      </c>
      <c r="AP7" s="82">
        <f>股权价值增加表!AP4/资产资本表!AP70</f>
        <v>1.2298185761764513</v>
      </c>
      <c r="AQ7" s="82">
        <f>股权价值增加表!AQ4/资产资本表!AQ70</f>
        <v>0.78999325127625364</v>
      </c>
      <c r="AR7" s="82">
        <f>股权价值增加表!AR4/资产资本表!AR70</f>
        <v>0.36879655237197911</v>
      </c>
      <c r="AS7" s="82">
        <f>股权价值增加表!AS4/资产资本表!AS70</f>
        <v>1.5097220163357863</v>
      </c>
      <c r="AT7" s="82">
        <f>股权价值增加表!AT4/资产资本表!AT70</f>
        <v>1.1194873838035058</v>
      </c>
      <c r="AU7" s="82">
        <f>股权价值增加表!AU4/资产资本表!AU70</f>
        <v>0.7038747328683671</v>
      </c>
      <c r="AV7" s="82">
        <f>股权价值增加表!AV4/资产资本表!AV70</f>
        <v>0.33188534964885541</v>
      </c>
      <c r="AW7" s="82">
        <f>股权价值增加表!AW4/资产资本表!AW70</f>
        <v>1.3004186701460076</v>
      </c>
      <c r="AX7" s="82">
        <f>股权价值增加表!AX4/资产资本表!AX70</f>
        <v>0.93024666608590756</v>
      </c>
      <c r="AY7" s="82">
        <f>股权价值增加表!AY4/资产资本表!AY70</f>
        <v>0.60888510871418766</v>
      </c>
      <c r="AZ7" s="82">
        <f>股权价值增加表!AZ4/资产资本表!AZ70</f>
        <v>0.27058203311169465</v>
      </c>
      <c r="BA7" s="82">
        <f>股权价值增加表!BA4/资产资本表!BA70</f>
        <v>1.2361624454286622</v>
      </c>
      <c r="BB7" s="82">
        <f>股权价值增加表!BB4/资产资本表!BB70</f>
        <v>0.91475200734388484</v>
      </c>
      <c r="BC7" s="82">
        <f>股权价值增加表!BC4/资产资本表!BC70</f>
        <v>0.58937208284384091</v>
      </c>
      <c r="BD7" s="82">
        <f>股权价值增加表!BD4/资产资本表!BD70</f>
        <v>0.26142996417321579</v>
      </c>
      <c r="BE7" s="82">
        <f>股权价值增加表!BE4/资产资本表!BE70</f>
        <v>1.1539095751533281</v>
      </c>
      <c r="BF7" s="82">
        <f>股权价值增加表!BF4/资产资本表!BF70</f>
        <v>0.86951545642124883</v>
      </c>
      <c r="BG7" s="82">
        <f>股权价值增加表!BG4/资产资本表!BG70</f>
        <v>0.57145194328277538</v>
      </c>
      <c r="BH7" s="82">
        <f>股权价值增加表!BH4/资产资本表!BH70</f>
        <v>0.28153666991132681</v>
      </c>
      <c r="BI7" s="82">
        <f>股权价值增加表!BI4/资产资本表!BI70</f>
        <v>1.0083160166108813</v>
      </c>
      <c r="BJ7" s="82">
        <f>股权价值增加表!BJ4/资产资本表!BJ70</f>
        <v>0.72260166454231067</v>
      </c>
      <c r="BK7" s="82">
        <f>股权价值增加表!BK4/资产资本表!BK70</f>
        <v>0.44230158087639998</v>
      </c>
      <c r="BL7" s="82">
        <f>股权价值增加表!BL4/资产资本表!BL70</f>
        <v>0.2101923325187976</v>
      </c>
      <c r="BM7" s="82">
        <f>股权价值增加表!BM4/资产资本表!BM70</f>
        <v>0.79360942726343986</v>
      </c>
      <c r="BN7" s="82">
        <f>股权价值增加表!BN4/资产资本表!BN70</f>
        <v>0.6276286693033547</v>
      </c>
      <c r="BO7" s="82">
        <f>股权价值增加表!BO4/资产资本表!BO70</f>
        <v>0.41169531267936837</v>
      </c>
      <c r="BP7" s="82">
        <f>股权价值增加表!BP4/资产资本表!BP70</f>
        <v>0.2009132199691627</v>
      </c>
      <c r="BQ7" s="82">
        <f>股权价值增加表!BQ4/资产资本表!BQ70</f>
        <v>0.76294701010284582</v>
      </c>
      <c r="BR7" s="82">
        <f>股权价值增加表!BR4/资产资本表!BR70</f>
        <v>0.36904718294229377</v>
      </c>
      <c r="BS7" s="82">
        <f>股权价值增加表!BS4/资产资本表!BS70</f>
        <v>0.77466286767575798</v>
      </c>
      <c r="BT7" s="82">
        <f>股权价值增加表!BT4/资产资本表!BT70</f>
        <v>0.34729497020244404</v>
      </c>
      <c r="BU7" s="82">
        <f>股权价值增加表!BU4/资产资本表!BU70</f>
        <v>0.7389869789790845</v>
      </c>
      <c r="BV7" s="82">
        <f>股权价值增加表!BV4/资产资本表!BV70</f>
        <v>0.5356960829249956</v>
      </c>
      <c r="BW7" s="82">
        <f>股权价值增加表!BW4/资产资本表!BW70</f>
        <v>0.15635284790237319</v>
      </c>
      <c r="BX7" s="82">
        <f>股权价值增加表!BX4/资产资本表!BX70</f>
        <v>0.11139579054457781</v>
      </c>
      <c r="BY7" s="82">
        <f>股权价值增加表!BY4/资产资本表!BY70</f>
        <v>0.54517494982840231</v>
      </c>
      <c r="BZ7" s="82">
        <f>股权价值增加表!BZ4/资产资本表!BZ70</f>
        <v>0.64258165649689236</v>
      </c>
      <c r="CA7" s="82">
        <f>股权价值增加表!CA4/资产资本表!CA70</f>
        <v>0.79968998996464213</v>
      </c>
      <c r="CB7" s="82">
        <f>股权价值增加表!CB4/资产资本表!CB70</f>
        <v>1.3263638622289435</v>
      </c>
      <c r="CC7" s="82">
        <f>股权价值增加表!CC4/资产资本表!CC70</f>
        <v>1.5287960492407007</v>
      </c>
      <c r="CD7" s="82">
        <f>股权价值增加表!CD4/资产资本表!CD70</f>
        <v>1.5842076728323387</v>
      </c>
      <c r="CE7" s="82">
        <f>股权价值增加表!CE4/资产资本表!CE70</f>
        <v>1.3827148590970137</v>
      </c>
      <c r="CF7" s="82">
        <f>股权价值增加表!CF4/资产资本表!CF70</f>
        <v>1.3596224499728036</v>
      </c>
      <c r="CG7" s="82">
        <f>股权价值增加表!CG4/资产资本表!CG70</f>
        <v>0.73561969289865992</v>
      </c>
      <c r="CH7" s="82" t="e">
        <f>股权价值增加表!CH4/资产资本表!CH70</f>
        <v>#DIV/0!</v>
      </c>
      <c r="CI7" s="82">
        <f>股权价值增加表!CI4/资产资本表!CI70</f>
        <v>9.5336255100498715</v>
      </c>
      <c r="CJ7" s="82" t="e">
        <f>股权价值增加表!CJ4/资产资本表!CJ70</f>
        <v>#DIV/0!</v>
      </c>
    </row>
    <row r="8" spans="1:89" s="85" customFormat="1">
      <c r="A8" s="78" t="s">
        <v>452</v>
      </c>
      <c r="E8" s="85">
        <f>股权价值增加表!E31/资产资本表!E70</f>
        <v>0.20837189416487081</v>
      </c>
      <c r="F8" s="85">
        <f>股权价值增加表!F31/资产资本表!F70</f>
        <v>0.14697211370036811</v>
      </c>
      <c r="G8" s="85">
        <f>股权价值增加表!G31/资产资本表!G70</f>
        <v>8.6882381972879855E-2</v>
      </c>
      <c r="H8" s="85">
        <f>股权价值增加表!H31/资产资本表!H70</f>
        <v>3.386235364101E-2</v>
      </c>
      <c r="I8" s="85">
        <f>股权价值增加表!I31/资产资本表!I70</f>
        <v>0.23573335219074915</v>
      </c>
      <c r="J8" s="85">
        <f>股权价值增加表!J31/资产资本表!J70</f>
        <v>0.15922488562289258</v>
      </c>
      <c r="K8" s="85">
        <f>股权价值增加表!K31/资产资本表!K70</f>
        <v>9.7450182119896867E-2</v>
      </c>
      <c r="L8" s="85">
        <f>股权价值增加表!L31/资产资本表!L70</f>
        <v>3.0824776705272637E-2</v>
      </c>
      <c r="M8" s="85">
        <f>股权价值增加表!M31/资产资本表!M70</f>
        <v>0.27046872692446583</v>
      </c>
      <c r="N8" s="85">
        <f>股权价值增加表!N31/资产资本表!N70</f>
        <v>0.23210960444103995</v>
      </c>
      <c r="O8" s="85">
        <f>股权价值增加表!O31/资产资本表!O70</f>
        <v>0.1017594947576355</v>
      </c>
      <c r="P8" s="85">
        <f>股权价值增加表!P31/资产资本表!P70</f>
        <v>2.9091278782090304E-2</v>
      </c>
      <c r="Q8" s="85">
        <f>股权价值增加表!Q31/资产资本表!Q70</f>
        <v>0.1854433801421104</v>
      </c>
      <c r="R8" s="85">
        <f>股权价值增加表!R31/资产资本表!R70</f>
        <v>0.14421686111175833</v>
      </c>
      <c r="S8" s="85">
        <f>股权价值增加表!S31/资产资本表!S70</f>
        <v>8.2271983487302719E-2</v>
      </c>
      <c r="T8" s="85">
        <f>股权价值增加表!T31/资产资本表!T70</f>
        <v>3.0081439321770116E-2</v>
      </c>
      <c r="U8" s="85">
        <f>股权价值增加表!U31/资产资本表!U70</f>
        <v>0.18043556909999539</v>
      </c>
      <c r="V8" s="85">
        <f>股权价值增加表!V31/资产资本表!V70</f>
        <v>0.13013510559214872</v>
      </c>
      <c r="W8" s="85">
        <f>股权价值增加表!W31/资产资本表!W70</f>
        <v>6.5408836116009644E-2</v>
      </c>
      <c r="X8" s="85">
        <f>股权价值增加表!X31/资产资本表!X70</f>
        <v>2.6018546769511024E-2</v>
      </c>
      <c r="Y8" s="85">
        <f>股权价值增加表!Y31/资产资本表!Y70</f>
        <v>0.13811265609865095</v>
      </c>
      <c r="Z8" s="85">
        <f>股权价值增加表!Z31/资产资本表!Z70</f>
        <v>0.10928823770977163</v>
      </c>
      <c r="AA8" s="85">
        <f>股权价值增加表!AA31/资产资本表!AA70</f>
        <v>9.0609513140656017E-2</v>
      </c>
      <c r="AB8" s="85">
        <f>股权价值增加表!AB31/资产资本表!AB70</f>
        <v>5.3628413916386633E-2</v>
      </c>
      <c r="AC8" s="85">
        <f>股权价值增加表!AC31/资产资本表!AC70</f>
        <v>0.13113784392986408</v>
      </c>
      <c r="AD8" s="85">
        <f>股权价值增加表!AD31/资产资本表!AD70</f>
        <v>0.1367964832301384</v>
      </c>
      <c r="AE8" s="85">
        <f>股权价值增加表!AE31/资产资本表!AE70</f>
        <v>8.9876134151566006E-2</v>
      </c>
      <c r="AF8" s="85">
        <f>股权价值增加表!AF31/资产资本表!AF70</f>
        <v>3.983494527231022E-2</v>
      </c>
      <c r="AG8" s="85">
        <f>股权价值增加表!AG31/资产资本表!AG70</f>
        <v>0.15100535315332583</v>
      </c>
      <c r="AH8" s="85">
        <f>股权价值增加表!AH31/资产资本表!AH70</f>
        <v>0.11974041960479989</v>
      </c>
      <c r="AI8" s="85">
        <f>股权价值增加表!AI31/资产资本表!AI70</f>
        <v>7.9400268022736184E-2</v>
      </c>
      <c r="AJ8" s="85">
        <f>股权价值增加表!AJ31/资产资本表!AJ70</f>
        <v>3.7054067073572505E-2</v>
      </c>
      <c r="AK8" s="85">
        <f>股权价值增加表!AK31/资产资本表!AK70</f>
        <v>0.12287148163884797</v>
      </c>
      <c r="AL8" s="85">
        <f>股权价值增加表!AL31/资产资本表!AL70</f>
        <v>0.10716667222788322</v>
      </c>
      <c r="AM8" s="85">
        <f>股权价值增加表!AM31/资产资本表!AM70</f>
        <v>7.912327511352088E-2</v>
      </c>
      <c r="AN8" s="85">
        <f>股权价值增加表!AN31/资产资本表!AN70</f>
        <v>3.5897444362137453E-2</v>
      </c>
      <c r="AO8" s="85">
        <f>股权价值增加表!AO31/资产资本表!AO70</f>
        <v>0.15688105948304512</v>
      </c>
      <c r="AP8" s="85">
        <f>股权价值增加表!AP31/资产资本表!AP70</f>
        <v>0.12699885060478713</v>
      </c>
      <c r="AQ8" s="85">
        <f>股权价值增加表!AQ31/资产资本表!AQ70</f>
        <v>8.6317222992402381E-2</v>
      </c>
      <c r="AR8" s="85">
        <f>股权价值增加表!AR31/资产资本表!AR70</f>
        <v>3.9195148129970964E-2</v>
      </c>
      <c r="AS8" s="85">
        <f>股权价值增加表!AS31/资产资本表!AS70</f>
        <v>0.16360648695863861</v>
      </c>
      <c r="AT8" s="85">
        <f>股权价值增加表!AT31/资产资本表!AT70</f>
        <v>0.13580890567216036</v>
      </c>
      <c r="AU8" s="85">
        <f>股权价值增加表!AU31/资产资本表!AU70</f>
        <v>8.6719128332124515E-2</v>
      </c>
      <c r="AV8" s="85">
        <f>股权价值增加表!AV31/资产资本表!AV70</f>
        <v>3.0462833845976284E-2</v>
      </c>
      <c r="AW8" s="85">
        <f>股权价值增加表!AW31/资产资本表!AW70</f>
        <v>0.12384341647530368</v>
      </c>
      <c r="AX8" s="85">
        <f>股权价值增加表!AX31/资产资本表!AX70</f>
        <v>8.3108520305265443E-2</v>
      </c>
      <c r="AY8" s="85">
        <f>股权价值增加表!AY31/资产资本表!AY70</f>
        <v>4.7603045866958349E-2</v>
      </c>
      <c r="AZ8" s="85">
        <f>股权价值增加表!AZ31/资产资本表!AZ70</f>
        <v>2.2005456022503627E-2</v>
      </c>
      <c r="BA8" s="85">
        <f>股权价值增加表!BA31/资产资本表!BA70</f>
        <v>8.4258891602530639E-2</v>
      </c>
      <c r="BB8" s="85">
        <f>股权价值增加表!BB31/资产资本表!BB70</f>
        <v>7.7171620703786317E-2</v>
      </c>
      <c r="BC8" s="85">
        <f>股权价值增加表!BC31/资产资本表!BC70</f>
        <v>5.790375259964587E-2</v>
      </c>
      <c r="BD8" s="85">
        <f>股权价值增加表!BD31/资产资本表!BD70</f>
        <v>2.8120092080116527E-2</v>
      </c>
      <c r="BE8" s="85">
        <f>股权价值增加表!BE31/资产资本表!BE70</f>
        <v>0.1199661741246255</v>
      </c>
      <c r="BF8" s="85">
        <f>股权价值增加表!BF31/资产资本表!BF70</f>
        <v>0.10114096350315417</v>
      </c>
      <c r="BG8" s="85">
        <f>股权价值增加表!BG31/资产资本表!BG70</f>
        <v>7.1742627635133852E-2</v>
      </c>
      <c r="BH8" s="85">
        <f>股权价值增加表!BH31/资产资本表!BH70</f>
        <v>3.277228226397437E-2</v>
      </c>
      <c r="BI8" s="85">
        <f>股权价值增加表!BI31/资产资本表!BI70</f>
        <v>0.1699602079876156</v>
      </c>
      <c r="BJ8" s="85">
        <f>股权价值增加表!BJ31/资产资本表!BJ70</f>
        <v>0.11943062619396946</v>
      </c>
      <c r="BK8" s="85">
        <f>股权价值增加表!BK31/资产资本表!BK70</f>
        <v>7.4643727215165809E-2</v>
      </c>
      <c r="BL8" s="85">
        <f>股权价值增加表!BL31/资产资本表!BL70</f>
        <v>2.8852773607923137E-2</v>
      </c>
      <c r="BM8" s="85">
        <f>股权价值增加表!BM31/资产资本表!BM70</f>
        <v>0.12852668707492645</v>
      </c>
      <c r="BN8" s="85">
        <f>股权价值增加表!BN31/资产资本表!BN70</f>
        <v>0.10451075215519445</v>
      </c>
      <c r="BO8" s="85">
        <f>股权价值增加表!BO31/资产资本表!BO70</f>
        <v>6.4914026572669634E-2</v>
      </c>
      <c r="BP8" s="85">
        <f>股权价值增加表!BP31/资产资本表!BP70</f>
        <v>3.0360037536240933E-2</v>
      </c>
      <c r="BQ8" s="85">
        <f>股权价值增加表!BQ31/资产资本表!BQ70</f>
        <v>0.12102751927040431</v>
      </c>
      <c r="BR8" s="85">
        <f>股权价值增加表!BR31/资产资本表!BR70</f>
        <v>6.2855523002153857E-2</v>
      </c>
      <c r="BS8" s="85">
        <f>股权价值增加表!BS31/资产资本表!BS70</f>
        <v>9.6477759993768564E-2</v>
      </c>
      <c r="BT8" s="85">
        <f>股权价值增加表!BT31/资产资本表!BT70</f>
        <v>5.8879500038732054E-2</v>
      </c>
      <c r="BU8" s="85">
        <f>股权价值增加表!BU31/资产资本表!BU70</f>
        <v>0.10110672073106193</v>
      </c>
      <c r="BV8" s="85">
        <f>股权价值增加表!BV31/资产资本表!BV70</f>
        <v>8.2870298922217714E-2</v>
      </c>
      <c r="BW8" s="85">
        <f>股权价值增加表!BW31/资产资本表!BW70</f>
        <v>3.3719603258796607E-3</v>
      </c>
      <c r="BX8" s="85">
        <f>股权价值增加表!BX31/资产资本表!BX70</f>
        <v>-4.2223948639219409E-3</v>
      </c>
      <c r="BY8" s="85">
        <f>股权价值增加表!BY31/资产资本表!BY70</f>
        <v>6.4761584904344666E-2</v>
      </c>
      <c r="BZ8" s="85">
        <f>股权价值增加表!BZ31/资产资本表!BZ70</f>
        <v>0.64601126672511722</v>
      </c>
      <c r="CA8" s="85">
        <f>股权价值增加表!CA31/资产资本表!CA70</f>
        <v>3.5396359401067723E-2</v>
      </c>
      <c r="CB8" s="85">
        <f>股权价值增加表!CB31/资产资本表!CB70</f>
        <v>1.3305858628756995</v>
      </c>
      <c r="CC8" s="85">
        <f>股权价值增加表!CC31/资产资本表!CC70</f>
        <v>0.17075726015364887</v>
      </c>
      <c r="CD8" s="85">
        <f>股权价值增加表!CD31/资产资本表!CD70</f>
        <v>1.5925487924541371</v>
      </c>
      <c r="CE8" s="85">
        <f>股权价值增加表!CE31/资产资本表!CE70</f>
        <v>1.3901666308331155</v>
      </c>
      <c r="CF8" s="85">
        <f>股权价值增加表!CF31/资产资本表!CF70</f>
        <v>1.3449518265360785</v>
      </c>
      <c r="CG8" s="85">
        <f>股权价值增加表!CG31/资产资本表!CG70</f>
        <v>7.1196301229930786E-2</v>
      </c>
      <c r="CH8" s="85" t="e">
        <f>股权价值增加表!CH31/资产资本表!CH70</f>
        <v>#DIV/0!</v>
      </c>
      <c r="CI8" s="85">
        <f>股权价值增加表!CI31/资产资本表!CI70</f>
        <v>1.0146592111228654</v>
      </c>
      <c r="CJ8" s="85" t="e">
        <f>股权价值增加表!CJ31/资产资本表!CJ70</f>
        <v>#DIV/0!</v>
      </c>
    </row>
    <row r="9" spans="1:89" s="82" customFormat="1">
      <c r="A9" s="82" t="s">
        <v>446</v>
      </c>
      <c r="E9" s="82">
        <f>股权价值增加表!E38/股权价值增加表!E31</f>
        <v>0.9855538568103801</v>
      </c>
      <c r="F9" s="82">
        <f>股权价值增加表!F38/股权价值增加表!F31</f>
        <v>1.1026169206460534</v>
      </c>
      <c r="G9" s="82">
        <f>股权价值增加表!G38/股权价值增加表!G31</f>
        <v>1.1189160988995173</v>
      </c>
      <c r="H9" s="82">
        <f>股权价值增加表!H38/股权价值增加表!H31</f>
        <v>1.1161043260529064</v>
      </c>
      <c r="I9" s="82">
        <f>股权价值增加表!I38/股权价值增加表!I31</f>
        <v>1.002291144866593</v>
      </c>
      <c r="J9" s="82">
        <f>股权价值增加表!J38/股权价值增加表!J31</f>
        <v>1.1292932264645066</v>
      </c>
      <c r="K9" s="82">
        <f>股权价值增加表!K38/股权价值增加表!K31</f>
        <v>1.1424188038405094</v>
      </c>
      <c r="L9" s="82">
        <f>股权价值增加表!L38/股权价值增加表!L31</f>
        <v>1.2048769784172377</v>
      </c>
      <c r="M9" s="82">
        <f>股权价值增加表!M38/股权价值增加表!M31</f>
        <v>1.1103538438075953</v>
      </c>
      <c r="N9" s="82">
        <f>股权价值增加表!N38/股权价值增加表!N31</f>
        <v>1.0968101780638435</v>
      </c>
      <c r="O9" s="82">
        <f>股权价值增加表!O38/股权价值增加表!O31</f>
        <v>1.1381706201488504</v>
      </c>
      <c r="P9" s="82">
        <f>股权价值增加表!P38/股权价值增加表!P31</f>
        <v>1.1893280134555118</v>
      </c>
      <c r="Q9" s="82">
        <f>股权价值增加表!Q38/股权价值增加表!Q31</f>
        <v>1.119205305506348</v>
      </c>
      <c r="R9" s="82">
        <f>股权价值增加表!R38/股权价值增加表!R31</f>
        <v>1.1281294052571622</v>
      </c>
      <c r="S9" s="82">
        <f>股权价值增加表!S38/股权价值增加表!S31</f>
        <v>1.1349294632929843</v>
      </c>
      <c r="T9" s="82">
        <f>股权价值增加表!T38/股权价值增加表!T31</f>
        <v>1.1749041707918759</v>
      </c>
      <c r="U9" s="82">
        <f>股权价值增加表!U38/股权价值增加表!U31</f>
        <v>1.1440225998442395</v>
      </c>
      <c r="V9" s="82">
        <f>股权价值增加表!V38/股权价值增加表!V31</f>
        <v>1.1519591787979053</v>
      </c>
      <c r="W9" s="82">
        <f>股权价值增加表!W38/股权价值增加表!W31</f>
        <v>1.1726740397143687</v>
      </c>
      <c r="X9" s="82">
        <f>股权价值增加表!X38/股权价值增加表!X31</f>
        <v>1.0523984890572546</v>
      </c>
      <c r="Y9" s="82">
        <f>股权价值增加表!Y38/股权价值增加表!Y31</f>
        <v>1.1073741103458887</v>
      </c>
      <c r="Z9" s="82">
        <f>股权价值增加表!Z38/股权价值增加表!Z31</f>
        <v>1.1438853614397093</v>
      </c>
      <c r="AA9" s="82">
        <f>股权价值增加表!AA38/股权价值增加表!AA31</f>
        <v>1.1274830365698478</v>
      </c>
      <c r="AB9" s="82">
        <f>股权价值增加表!AB38/股权价值增加表!AB31</f>
        <v>1.0167618015503201</v>
      </c>
      <c r="AC9" s="82">
        <f>股权价值增加表!AC38/股权价值增加表!AC31</f>
        <v>1.1148817424541426</v>
      </c>
      <c r="AD9" s="82">
        <f>股权价值增加表!AD38/股权价值增加表!AD31</f>
        <v>1.0777793753660205</v>
      </c>
      <c r="AE9" s="82">
        <f>股权价值增加表!AE38/股权价值增加表!AE31</f>
        <v>1.0829969068421463</v>
      </c>
      <c r="AF9" s="82">
        <f>股权价值增加表!AF38/股权价值增加表!AF31</f>
        <v>1.0538763834718379</v>
      </c>
      <c r="AG9" s="82">
        <f>股权价值增加表!AG38/股权价值增加表!AG31</f>
        <v>1.0752101184560749</v>
      </c>
      <c r="AH9" s="82">
        <f>股权价值增加表!AH38/股权价值增加表!AH31</f>
        <v>1.0573302649517817</v>
      </c>
      <c r="AI9" s="82">
        <f>股权价值增加表!AI38/股权价值增加表!AI31</f>
        <v>1.0469627888429278</v>
      </c>
      <c r="AJ9" s="82">
        <f>股权价值增加表!AJ38/股权价值增加表!AJ31</f>
        <v>1.0281916848351347</v>
      </c>
      <c r="AK9" s="82">
        <f>股权价值增加表!AK38/股权价值增加表!AK31</f>
        <v>1.0945926330110387</v>
      </c>
      <c r="AL9" s="82">
        <f>股权价值增加表!AL38/股权价值增加表!AL31</f>
        <v>1.0789804827840521</v>
      </c>
      <c r="AM9" s="82">
        <f>股权价值增加表!AM38/股权价值增加表!AM31</f>
        <v>1.0551797615353509</v>
      </c>
      <c r="AN9" s="82">
        <f>股权价值增加表!AN38/股权价值增加表!AN31</f>
        <v>1.0426679730370398</v>
      </c>
      <c r="AO9" s="82">
        <f>股权价值增加表!AO38/股权价值增加表!AO31</f>
        <v>1.0779544241990313</v>
      </c>
      <c r="AP9" s="82">
        <f>股权价值增加表!AP38/股权价值增加表!AP31</f>
        <v>1.0611445259624488</v>
      </c>
      <c r="AQ9" s="82">
        <f>股权价值增加表!AQ38/股权价值增加表!AQ31</f>
        <v>1.0528642040741807</v>
      </c>
      <c r="AR9" s="82">
        <f>股权价值增加表!AR38/股权价值增加表!AR31</f>
        <v>1.0397001490082043</v>
      </c>
      <c r="AS9" s="82">
        <f>股权价值增加表!AS38/股权价值增加表!AS31</f>
        <v>1.0368607645171555</v>
      </c>
      <c r="AT9" s="82">
        <f>股权价值增加表!AT38/股权价值增加表!AT31</f>
        <v>1.0280025119546676</v>
      </c>
      <c r="AU9" s="82">
        <f>股权价值增加表!AU38/股权价值增加表!AU31</f>
        <v>1.0160863747633042</v>
      </c>
      <c r="AV9" s="82">
        <f>股权价值增加表!AV38/股权价值增加表!AV31</f>
        <v>1.0361854792051961</v>
      </c>
      <c r="AW9" s="82">
        <f>股权价值增加表!AW38/股权价值增加表!AW31</f>
        <v>1.032643159736804</v>
      </c>
      <c r="AX9" s="82">
        <f>股权价值增加表!AX38/股权价值增加表!AX31</f>
        <v>1.0285272807656343</v>
      </c>
      <c r="AY9" s="82">
        <f>股权价值增加表!AY38/股权价值增加表!AY31</f>
        <v>1.030127393333254</v>
      </c>
      <c r="AZ9" s="82">
        <f>股权价值增加表!AZ38/股权价值增加表!AZ31</f>
        <v>1.0278468929534377</v>
      </c>
      <c r="BA9" s="82">
        <f>股权价值增加表!BA38/股权价值增加表!BA31</f>
        <v>1.017895707916542</v>
      </c>
      <c r="BB9" s="82">
        <f>股权价值增加表!BB38/股权价值增加表!BB31</f>
        <v>1.001925484357429</v>
      </c>
      <c r="BC9" s="82">
        <f>股权价值增加表!BC38/股权价值增加表!BC31</f>
        <v>1.0062815332606927</v>
      </c>
      <c r="BD9" s="82">
        <f>股权价值增加表!BD38/股权价值增加表!BD31</f>
        <v>1.0220647955628854</v>
      </c>
      <c r="BE9" s="82">
        <f>股权价值增加表!BE38/股权价值增加表!BE31</f>
        <v>1.0184531401987422</v>
      </c>
      <c r="BF9" s="82">
        <f>股权价值增加表!BF38/股权价值增加表!BF31</f>
        <v>1.0127696987814336</v>
      </c>
      <c r="BG9" s="82">
        <f>股权价值增加表!BG38/股权价值增加表!BG31</f>
        <v>1.0070974734554783</v>
      </c>
      <c r="BH9" s="82">
        <f>股权价值增加表!BH38/股权价值增加表!BH31</f>
        <v>1.0135167300559809</v>
      </c>
      <c r="BI9" s="82">
        <f>股权价值增加表!BI38/股权价值增加表!BI31</f>
        <v>0.99066847336479258</v>
      </c>
      <c r="BJ9" s="82">
        <f>股权价值增加表!BJ38/股权价值增加表!BJ31</f>
        <v>0.97823883971107761</v>
      </c>
      <c r="BK9" s="82">
        <f>股权价值增加表!BK38/股权价值增加表!BK31</f>
        <v>0.96459436289041589</v>
      </c>
      <c r="BL9" s="82">
        <f>股权价值增加表!BL38/股权价值增加表!BL31</f>
        <v>0.96283507928751244</v>
      </c>
      <c r="BM9" s="82">
        <f>股权价值增加表!BM38/股权价值增加表!BM31</f>
        <v>0.9898282780794746</v>
      </c>
      <c r="BN9" s="82">
        <f>股权价值增加表!BN38/股权价值增加表!BN31</f>
        <v>0.98543493810442984</v>
      </c>
      <c r="BO9" s="82">
        <f>股权价值增加表!BO38/股权价值增加表!BO31</f>
        <v>0.98655187505326369</v>
      </c>
      <c r="BP9" s="82">
        <f>股权价值增加表!BP38/股权价值增加表!BP31</f>
        <v>0.94807779719907692</v>
      </c>
      <c r="BQ9" s="82">
        <f>股权价值增加表!BQ38/股权价值增加表!BQ31</f>
        <v>0.99096884934279827</v>
      </c>
      <c r="BR9" s="82">
        <f>股权价值增加表!BR38/股权价值增加表!BR31</f>
        <v>0.988284147621033</v>
      </c>
      <c r="BS9" s="82">
        <f>股权价值增加表!BS38/股权价值增加表!BS31</f>
        <v>0.99244383035000017</v>
      </c>
      <c r="BT9" s="82">
        <f>股权价值增加表!BT38/股权价值增加表!BT31</f>
        <v>1.000293029977978</v>
      </c>
      <c r="BU9" s="82">
        <f>股权价值增加表!BU38/股权价值增加表!BU31</f>
        <v>1.0137048110811404</v>
      </c>
      <c r="BV9" s="82">
        <f>股权价值增加表!BV38/股权价值增加表!BV31</f>
        <v>0.97663027331074326</v>
      </c>
      <c r="BW9" s="82">
        <f>股权价值增加表!BW38/股权价值增加表!BW31</f>
        <v>0.90935413004481025</v>
      </c>
      <c r="BX9" s="82">
        <f>股权价值增加表!BX38/股权价值增加表!BX31</f>
        <v>3.2762835609089618</v>
      </c>
      <c r="BY9" s="82">
        <f>股权价值增加表!BY38/股权价值增加表!BY31</f>
        <v>0.79035041123710725</v>
      </c>
      <c r="BZ9" s="82">
        <f>股权价值增加表!BZ38/股权价值增加表!BZ31</f>
        <v>1</v>
      </c>
      <c r="CA9" s="82">
        <f>股权价值增加表!CA38/股权价值增加表!CA31</f>
        <v>0.1648966953782669</v>
      </c>
      <c r="CB9" s="82">
        <f>股权价值增加表!CB38/股权价值增加表!CB31</f>
        <v>1</v>
      </c>
      <c r="CC9" s="82">
        <f>股权价值增加表!CC38/股权价值增加表!CC31</f>
        <v>0.88799168483923085</v>
      </c>
      <c r="CD9" s="82">
        <f>股权价值增加表!CD38/股权价值增加表!CD31</f>
        <v>1</v>
      </c>
      <c r="CE9" s="82">
        <f>股权价值增加表!CE38/股权价值增加表!CE31</f>
        <v>1</v>
      </c>
      <c r="CF9" s="82">
        <f>股权价值增加表!CF38/股权价值增加表!CF31</f>
        <v>1</v>
      </c>
      <c r="CG9" s="82">
        <f>股权价值增加表!CG38/股权价值增加表!CG31</f>
        <v>1</v>
      </c>
      <c r="CH9" s="82">
        <f>股权价值增加表!CH38/股权价值增加表!CH31</f>
        <v>1</v>
      </c>
      <c r="CI9" s="82">
        <f>股权价值增加表!CI38/股权价值增加表!CI31</f>
        <v>1</v>
      </c>
      <c r="CJ9" s="82">
        <f>股权价值增加表!CJ38/股权价值增加表!CJ31</f>
        <v>1</v>
      </c>
    </row>
    <row r="10" spans="1:89" s="82" customFormat="1">
      <c r="A10" s="82" t="s">
        <v>447</v>
      </c>
      <c r="E10" s="82">
        <f>资产资本表!E70/资产资本表!E107</f>
        <v>1.0113980981603234</v>
      </c>
      <c r="F10" s="82">
        <f>资产资本表!F70/资产资本表!F107</f>
        <v>1.0198317829377004</v>
      </c>
      <c r="G10" s="82">
        <f>资产资本表!G70/资产资本表!G107</f>
        <v>1.07730309489269</v>
      </c>
      <c r="H10" s="82">
        <f>资产资本表!H70/资产资本表!H107</f>
        <v>1.0096822850017009</v>
      </c>
      <c r="I10" s="82">
        <f>资产资本表!I70/资产资本表!I107</f>
        <v>1.0096512388754499</v>
      </c>
      <c r="J10" s="82">
        <f>资产资本表!J70/资产资本表!J107</f>
        <v>1.0249341308447266</v>
      </c>
      <c r="K10" s="82">
        <f>资产资本表!K70/资产资本表!K107</f>
        <v>1.0887988206351018</v>
      </c>
      <c r="L10" s="82">
        <f>资产资本表!L70/资产资本表!L107</f>
        <v>1.0124518656446635</v>
      </c>
      <c r="M10" s="82">
        <f>资产资本表!M70/资产资本表!M107</f>
        <v>1.0162632118514023</v>
      </c>
      <c r="N10" s="82">
        <f>资产资本表!N70/资产资本表!N107</f>
        <v>1.0203353972402922</v>
      </c>
      <c r="O10" s="82">
        <f>资产资本表!O70/资产资本表!O107</f>
        <v>1.1172040818309146</v>
      </c>
      <c r="P10" s="82">
        <f>资产资本表!P70/资产资本表!P107</f>
        <v>1.1954435136855091</v>
      </c>
      <c r="Q10" s="82">
        <f>资产资本表!Q70/资产资本表!Q107</f>
        <v>1.1969311381893528</v>
      </c>
      <c r="R10" s="82">
        <f>资产资本表!R70/资产资本表!R107</f>
        <v>1.2305344594353875</v>
      </c>
      <c r="S10" s="82">
        <f>资产资本表!S70/资产资本表!S107</f>
        <v>1.3757180350998726</v>
      </c>
      <c r="T10" s="82">
        <f>资产资本表!T70/资产资本表!T107</f>
        <v>1.2256306903656222</v>
      </c>
      <c r="U10" s="82">
        <f>资产资本表!U70/资产资本表!U107</f>
        <v>1.2347150135639327</v>
      </c>
      <c r="V10" s="82">
        <f>资产资本表!V70/资产资本表!V107</f>
        <v>1.2887341717650167</v>
      </c>
      <c r="W10" s="82">
        <f>资产资本表!W70/资产资本表!W107</f>
        <v>1.4137169428188427</v>
      </c>
      <c r="X10" s="82">
        <f>资产资本表!X70/资产资本表!X107</f>
        <v>1.298299665829417</v>
      </c>
      <c r="Y10" s="82">
        <f>资产资本表!Y70/资产资本表!Y107</f>
        <v>1.5085628162890541</v>
      </c>
      <c r="Z10" s="82">
        <f>资产资本表!Z70/资产资本表!Z107</f>
        <v>1.3213302437272587</v>
      </c>
      <c r="AA10" s="82">
        <f>资产资本表!AA70/资产资本表!AA107</f>
        <v>1.1334283302250332</v>
      </c>
      <c r="AB10" s="82">
        <f>资产资本表!AB70/资产资本表!AB107</f>
        <v>1.0433507429834681</v>
      </c>
      <c r="AC10" s="82">
        <f>资产资本表!AC70/资产资本表!AC107</f>
        <v>1.2581538663195835</v>
      </c>
      <c r="AD10" s="82">
        <f>资产资本表!AD70/资产资本表!AD107</f>
        <v>1.046186434875237</v>
      </c>
      <c r="AE10" s="82">
        <f>资产资本表!AE70/资产资本表!AE107</f>
        <v>1.0906344256626259</v>
      </c>
      <c r="AF10" s="82">
        <f>资产资本表!AF70/资产资本表!AF107</f>
        <v>1.042045611727562</v>
      </c>
      <c r="AG10" s="82">
        <f>资产资本表!AG70/资产资本表!AG107</f>
        <v>1.0431259283160508</v>
      </c>
      <c r="AH10" s="82">
        <f>资产资本表!AH70/资产资本表!AH107</f>
        <v>1.0657676835997152</v>
      </c>
      <c r="AI10" s="82">
        <f>资产资本表!AI70/资产资本表!AI107</f>
        <v>1.1099340921327359</v>
      </c>
      <c r="AJ10" s="82">
        <f>资产资本表!AJ70/资产资本表!AJ107</f>
        <v>1.0908412418742828</v>
      </c>
      <c r="AK10" s="82">
        <f>资产资本表!AK70/资产资本表!AK107</f>
        <v>1.0981999017320203</v>
      </c>
      <c r="AL10" s="82">
        <f>资产资本表!AL70/资产资本表!AL107</f>
        <v>1.1120363793118409</v>
      </c>
      <c r="AM10" s="82">
        <f>资产资本表!AM70/资产资本表!AM107</f>
        <v>1.1126060177299728</v>
      </c>
      <c r="AN10" s="82">
        <f>资产资本表!AN70/资产资本表!AN107</f>
        <v>1.0642156395127031</v>
      </c>
      <c r="AO10" s="82">
        <f>资产资本表!AO70/资产资本表!AO107</f>
        <v>1.0695184910822573</v>
      </c>
      <c r="AP10" s="82">
        <f>资产资本表!AP70/资产资本表!AP107</f>
        <v>1.0699669232578146</v>
      </c>
      <c r="AQ10" s="82">
        <f>资产资本表!AQ70/资产资本表!AQ107</f>
        <v>1.1351432001810491</v>
      </c>
      <c r="AR10" s="82">
        <f>资产资本表!AR70/资产资本表!AR107</f>
        <v>1.0725379626472777</v>
      </c>
      <c r="AS10" s="82">
        <f>资产资本表!AS70/资产资本表!AS107</f>
        <v>1.0752707224470239</v>
      </c>
      <c r="AT10" s="82">
        <f>资产资本表!AT70/资产资本表!AT107</f>
        <v>1.071667474014216</v>
      </c>
      <c r="AU10" s="82">
        <f>资产资本表!AU70/资产资本表!AU107</f>
        <v>1.129964835165278</v>
      </c>
      <c r="AV10" s="82">
        <f>资产资本表!AV70/资产资本表!AV107</f>
        <v>1.0811934476672127</v>
      </c>
      <c r="AW10" s="82">
        <f>资产资本表!AW70/资产资本表!AW107</f>
        <v>1.0812700472547381</v>
      </c>
      <c r="AX10" s="82">
        <f>资产资本表!AX70/资产资本表!AX107</f>
        <v>1.125173005569764</v>
      </c>
      <c r="AY10" s="82">
        <f>资产资本表!AY70/资产资本表!AY107</f>
        <v>1.1661022890352506</v>
      </c>
      <c r="AZ10" s="82">
        <f>资产资本表!AZ70/资产资本表!AZ107</f>
        <v>1.1487615848015524</v>
      </c>
      <c r="BA10" s="82">
        <f>资产资本表!BA70/资产资本表!BA107</f>
        <v>1.1289182120797323</v>
      </c>
      <c r="BB10" s="82">
        <f>资产资本表!BB70/资产资本表!BB107</f>
        <v>1.1313764965306101</v>
      </c>
      <c r="BC10" s="82">
        <f>资产资本表!BC70/资产资本表!BC107</f>
        <v>1.1847199354430509</v>
      </c>
      <c r="BD10" s="82">
        <f>资产资本表!BD70/资产资本表!BD107</f>
        <v>1.1553150039006317</v>
      </c>
      <c r="BE10" s="82">
        <f>资产资本表!BE70/资产资本表!BE107</f>
        <v>1.1530772966374909</v>
      </c>
      <c r="BF10" s="82">
        <f>资产资本表!BF70/资产资本表!BF107</f>
        <v>1.1486518947825293</v>
      </c>
      <c r="BG10" s="82">
        <f>资产资本表!BG70/资产资本表!BG107</f>
        <v>1.2155304855318638</v>
      </c>
      <c r="BH10" s="82">
        <f>资产资本表!BH70/资产资本表!BH107</f>
        <v>1.1822615523501179</v>
      </c>
      <c r="BI10" s="82">
        <f>资产资本表!BI70/资产资本表!BI107</f>
        <v>1.1862570322026333</v>
      </c>
      <c r="BJ10" s="82">
        <f>资产资本表!BJ70/资产资本表!BJ107</f>
        <v>1.2557624471082129</v>
      </c>
      <c r="BK10" s="82">
        <f>资产资本表!BK70/资产资本表!BK107</f>
        <v>1.4038384020236243</v>
      </c>
      <c r="BL10" s="82">
        <f>资产资本表!BL70/资产资本表!BL107</f>
        <v>1.3895707570509377</v>
      </c>
      <c r="BM10" s="82">
        <f>资产资本表!BM70/资产资本表!BM107</f>
        <v>1.3387282470589854</v>
      </c>
      <c r="BN10" s="82">
        <f>资产资本表!BN70/资产资本表!BN107</f>
        <v>1.320837532361214</v>
      </c>
      <c r="BO10" s="82">
        <f>资产资本表!BO70/资产资本表!BO107</f>
        <v>1.4064819457823925</v>
      </c>
      <c r="BP10" s="82">
        <f>资产资本表!BP70/资产资本表!BP107</f>
        <v>1.3262004266482588</v>
      </c>
      <c r="BQ10" s="82">
        <f>资产资本表!BQ70/资产资本表!BQ107</f>
        <v>1.3001698839616083</v>
      </c>
      <c r="BR10" s="82">
        <f>资产资本表!BR70/资产资本表!BR107</f>
        <v>1.3484084967983254</v>
      </c>
      <c r="BS10" s="82">
        <f>资产资本表!BS70/资产资本表!BS107</f>
        <v>1.2998115795558178</v>
      </c>
      <c r="BT10" s="82">
        <f>资产资本表!BT70/资产资本表!BT107</f>
        <v>1.358296249937657</v>
      </c>
      <c r="BU10" s="82">
        <f>资产资本表!BU70/资产资本表!BU107</f>
        <v>1.317513216019548</v>
      </c>
      <c r="BV10" s="82">
        <f>资产资本表!BV70/资产资本表!BV107</f>
        <v>1.3979848458768731</v>
      </c>
      <c r="BW10" s="82">
        <f>资产资本表!BW70/资产资本表!BW107</f>
        <v>1.3477117998518091</v>
      </c>
      <c r="BX10" s="82">
        <f>资产资本表!BX70/资产资本表!BX107</f>
        <v>1.4754221501631415</v>
      </c>
      <c r="BY10" s="82">
        <f>资产资本表!BY70/资产资本表!BY107</f>
        <v>1.355839248195539</v>
      </c>
      <c r="BZ10" s="82">
        <f>资产资本表!BZ70/资产资本表!BZ107</f>
        <v>0.52128891057218119</v>
      </c>
      <c r="CA10" s="82">
        <f>资产资本表!CA70/资产资本表!CA107</f>
        <v>1.4547414993475789</v>
      </c>
      <c r="CB10" s="82">
        <f>资产资本表!CB70/资产资本表!CB107</f>
        <v>0.6070547768693213</v>
      </c>
      <c r="CC10" s="82">
        <f>资产资本表!CC70/资产资本表!CC107</f>
        <v>1.1679897536197614</v>
      </c>
      <c r="CD10" s="82">
        <f>资产资本表!CD70/资产资本表!CD107</f>
        <v>0.64476425061337184</v>
      </c>
      <c r="CE10" s="82">
        <f>资产资本表!CE70/资产资本表!CE107</f>
        <v>0.96060618409280774</v>
      </c>
      <c r="CF10" s="82">
        <f>资产资本表!CF70/资产资本表!CF107</f>
        <v>0.56184049132781433</v>
      </c>
      <c r="CG10" s="82">
        <f>资产资本表!CG70/资产资本表!CG107</f>
        <v>1.6147011441934584</v>
      </c>
      <c r="CH10" s="82">
        <f>资产资本表!CH70/资产资本表!CH107</f>
        <v>0</v>
      </c>
      <c r="CI10" s="82">
        <f>资产资本表!CI70/资产资本表!CI107</f>
        <v>0.40627494320623808</v>
      </c>
      <c r="CJ10" s="82">
        <f>资产资本表!CJ70/资产资本表!CJ107</f>
        <v>0</v>
      </c>
    </row>
    <row r="11" spans="1:89" s="35" customFormat="1">
      <c r="A11" s="35" t="s">
        <v>453</v>
      </c>
      <c r="E11" s="35">
        <f>E9*E10</f>
        <v>0.99678729641259012</v>
      </c>
      <c r="F11" s="35">
        <f t="shared" ref="F11:BQ11" si="2">F9*F10</f>
        <v>1.1244837800797416</v>
      </c>
      <c r="G11" s="35">
        <f t="shared" si="2"/>
        <v>1.2054117762697052</v>
      </c>
      <c r="H11" s="35">
        <f t="shared" si="2"/>
        <v>1.126910766229382</v>
      </c>
      <c r="I11" s="35">
        <f t="shared" si="2"/>
        <v>1.0119644961284486</v>
      </c>
      <c r="J11" s="35">
        <f t="shared" si="2"/>
        <v>1.157451171535236</v>
      </c>
      <c r="K11" s="35">
        <f t="shared" si="2"/>
        <v>1.2438642462929104</v>
      </c>
      <c r="L11" s="35">
        <f t="shared" si="2"/>
        <v>1.2198799446708373</v>
      </c>
      <c r="M11" s="35">
        <f t="shared" si="2"/>
        <v>1.1284117635994571</v>
      </c>
      <c r="N11" s="35">
        <f t="shared" si="2"/>
        <v>1.1191142487319674</v>
      </c>
      <c r="O11" s="35">
        <f t="shared" si="2"/>
        <v>1.271568862650319</v>
      </c>
      <c r="P11" s="35">
        <f t="shared" si="2"/>
        <v>1.4217744593298633</v>
      </c>
      <c r="Q11" s="35">
        <f t="shared" si="2"/>
        <v>1.3396116801872755</v>
      </c>
      <c r="R11" s="35">
        <f t="shared" si="2"/>
        <v>1.3882021078712874</v>
      </c>
      <c r="S11" s="35">
        <f t="shared" si="2"/>
        <v>1.5613429312183773</v>
      </c>
      <c r="T11" s="35">
        <f t="shared" si="2"/>
        <v>1.4399986099610957</v>
      </c>
      <c r="U11" s="35">
        <f t="shared" si="2"/>
        <v>1.4125418798841256</v>
      </c>
      <c r="V11" s="35">
        <f t="shared" si="2"/>
        <v>1.4845691581952274</v>
      </c>
      <c r="W11" s="35">
        <f t="shared" si="2"/>
        <v>1.6578291583480196</v>
      </c>
      <c r="X11" s="35">
        <f t="shared" si="2"/>
        <v>1.3663286066624172</v>
      </c>
      <c r="Y11" s="35">
        <f t="shared" si="2"/>
        <v>1.6705434065889797</v>
      </c>
      <c r="Z11" s="35">
        <f t="shared" si="2"/>
        <v>1.5114503234271746</v>
      </c>
      <c r="AA11" s="35">
        <f t="shared" si="2"/>
        <v>1.2779212154964126</v>
      </c>
      <c r="AB11" s="35">
        <f t="shared" si="2"/>
        <v>1.060839181084736</v>
      </c>
      <c r="AC11" s="35">
        <f t="shared" si="2"/>
        <v>1.4026927747577937</v>
      </c>
      <c r="AD11" s="35">
        <f t="shared" si="2"/>
        <v>1.1275581622962367</v>
      </c>
      <c r="AE11" s="35">
        <f t="shared" si="2"/>
        <v>1.1811537094881845</v>
      </c>
      <c r="AF11" s="35">
        <f t="shared" si="2"/>
        <v>1.0981872607001422</v>
      </c>
      <c r="AG11" s="35">
        <f t="shared" si="2"/>
        <v>1.121579552949304</v>
      </c>
      <c r="AH11" s="35">
        <f t="shared" si="2"/>
        <v>1.1268684272775336</v>
      </c>
      <c r="AI11" s="35">
        <f t="shared" si="2"/>
        <v>1.1620596925311324</v>
      </c>
      <c r="AJ11" s="35">
        <f t="shared" si="2"/>
        <v>1.1215938943703694</v>
      </c>
      <c r="AK11" s="35">
        <f t="shared" si="2"/>
        <v>1.2020815220093162</v>
      </c>
      <c r="AL11" s="35">
        <f t="shared" si="2"/>
        <v>1.1998655494233192</v>
      </c>
      <c r="AM11" s="35">
        <f t="shared" si="2"/>
        <v>1.173999352471109</v>
      </c>
      <c r="AN11" s="35">
        <f t="shared" si="2"/>
        <v>1.1096235637250274</v>
      </c>
      <c r="AO11" s="35">
        <f t="shared" si="2"/>
        <v>1.1528921892247914</v>
      </c>
      <c r="AP11" s="35">
        <f t="shared" si="2"/>
        <v>1.1353895435759136</v>
      </c>
      <c r="AQ11" s="35">
        <f t="shared" si="2"/>
        <v>1.1951516419688386</v>
      </c>
      <c r="AR11" s="35">
        <f t="shared" si="2"/>
        <v>1.1151178795813306</v>
      </c>
      <c r="AS11" s="35">
        <f t="shared" si="2"/>
        <v>1.1149060233393353</v>
      </c>
      <c r="AT11" s="35">
        <f t="shared" si="2"/>
        <v>1.1016768552667275</v>
      </c>
      <c r="AU11" s="35">
        <f t="shared" si="2"/>
        <v>1.1481418729731019</v>
      </c>
      <c r="AV11" s="35">
        <f t="shared" si="2"/>
        <v>1.1203169506845689</v>
      </c>
      <c r="AW11" s="35">
        <f t="shared" si="2"/>
        <v>1.1165661181258961</v>
      </c>
      <c r="AX11" s="35">
        <f t="shared" si="2"/>
        <v>1.1572711318095652</v>
      </c>
      <c r="AY11" s="35">
        <f t="shared" si="2"/>
        <v>1.2012339113638235</v>
      </c>
      <c r="AZ11" s="35">
        <f t="shared" si="2"/>
        <v>1.1807510256825426</v>
      </c>
      <c r="BA11" s="35">
        <f t="shared" si="2"/>
        <v>1.149121002664776</v>
      </c>
      <c r="BB11" s="35">
        <f t="shared" si="2"/>
        <v>1.1335549442770427</v>
      </c>
      <c r="BC11" s="35">
        <f t="shared" si="2"/>
        <v>1.1921617931221422</v>
      </c>
      <c r="BD11" s="35">
        <f t="shared" si="2"/>
        <v>1.1808067932724333</v>
      </c>
      <c r="BE11" s="35">
        <f t="shared" si="2"/>
        <v>1.1743551936523293</v>
      </c>
      <c r="BF11" s="35">
        <f t="shared" si="2"/>
        <v>1.1633198334836252</v>
      </c>
      <c r="BG11" s="35">
        <f t="shared" si="2"/>
        <v>1.224157680887251</v>
      </c>
      <c r="BH11" s="35">
        <f t="shared" si="2"/>
        <v>1.1982418626087994</v>
      </c>
      <c r="BI11" s="35">
        <f t="shared" si="2"/>
        <v>1.1751874431104323</v>
      </c>
      <c r="BJ11" s="35">
        <f t="shared" si="2"/>
        <v>1.2284355992118816</v>
      </c>
      <c r="BK11" s="35">
        <f t="shared" si="2"/>
        <v>1.3541346090010775</v>
      </c>
      <c r="BL11" s="35">
        <f t="shared" si="2"/>
        <v>1.3379274700407482</v>
      </c>
      <c r="BM11" s="35">
        <f t="shared" si="2"/>
        <v>1.3251110756027489</v>
      </c>
      <c r="BN11" s="35">
        <f t="shared" si="2"/>
        <v>1.3015994519483809</v>
      </c>
      <c r="BO11" s="35">
        <f t="shared" si="2"/>
        <v>1.3875674008401822</v>
      </c>
      <c r="BP11" s="35">
        <f t="shared" si="2"/>
        <v>1.2573411791411571</v>
      </c>
      <c r="BQ11" s="35">
        <f t="shared" si="2"/>
        <v>1.2884278538595946</v>
      </c>
      <c r="BR11" s="35">
        <f t="shared" ref="BR11:CJ11" si="3">BR9*BR10</f>
        <v>1.3326107419032915</v>
      </c>
      <c r="BS11" s="35">
        <f t="shared" si="3"/>
        <v>1.2899899827476597</v>
      </c>
      <c r="BT11" s="35">
        <f t="shared" si="3"/>
        <v>1.3586942714578638</v>
      </c>
      <c r="BU11" s="35">
        <f t="shared" si="3"/>
        <v>1.3355694857420015</v>
      </c>
      <c r="BV11" s="35">
        <f t="shared" si="3"/>
        <v>1.365314322113008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2" customFormat="1">
      <c r="A12" s="82" t="s">
        <v>448</v>
      </c>
      <c r="E12" s="82">
        <f>E2/股权价值增加表!E38</f>
        <v>0.86834801652006821</v>
      </c>
      <c r="F12" s="82">
        <f>F2/股权价值增加表!F38</f>
        <v>0.87891797113740622</v>
      </c>
      <c r="G12" s="82">
        <f>G2/股权价值增加表!G38</f>
        <v>0.88823346073596743</v>
      </c>
      <c r="H12" s="82">
        <f>H2/股权价值增加表!H38</f>
        <v>0.87526383483679981</v>
      </c>
      <c r="I12" s="82">
        <f>I2/股权价值增加表!I38</f>
        <v>0.87554223319619384</v>
      </c>
      <c r="J12" s="82">
        <f>J2/股权价值增加表!J38</f>
        <v>0.88497357131883048</v>
      </c>
      <c r="K12" s="82">
        <f>K2/股权价值增加表!K38</f>
        <v>0.89640653450404206</v>
      </c>
      <c r="L12" s="82">
        <f>L2/股权价值增加表!L38</f>
        <v>0.85929494514644233</v>
      </c>
      <c r="M12" s="82">
        <f>M2/股权价值增加表!M38</f>
        <v>0.87674275127935031</v>
      </c>
      <c r="N12" s="82">
        <f>N2/股权价值增加表!N38</f>
        <v>0.90995444216665522</v>
      </c>
      <c r="O12" s="82">
        <f>O2/股权价值增加表!O38</f>
        <v>0.87388926307101122</v>
      </c>
      <c r="P12" s="82">
        <f>P2/股权价值增加表!P38</f>
        <v>0.8371281329713256</v>
      </c>
      <c r="Q12" s="82">
        <f>Q2/股权价值增加表!Q38</f>
        <v>0.84719125623459712</v>
      </c>
      <c r="R12" s="82">
        <f>R2/股权价值增加表!R38</f>
        <v>0.84537433678994034</v>
      </c>
      <c r="S12" s="82">
        <f>S2/股权价值增加表!S38</f>
        <v>0.84824376767311838</v>
      </c>
      <c r="T12" s="82">
        <f>T2/股权价值增加表!T38</f>
        <v>0.85461544511051146</v>
      </c>
      <c r="U12" s="82">
        <f>U2/股权价值增加表!U38</f>
        <v>0.88105118199388299</v>
      </c>
      <c r="V12" s="82">
        <f>V2/股权价值增加表!V38</f>
        <v>0.88038244792003373</v>
      </c>
      <c r="W12" s="82">
        <f>W2/股权价值增加表!W38</f>
        <v>0.87394086665511528</v>
      </c>
      <c r="X12" s="82">
        <f>X2/股权价值增加表!X38</f>
        <v>0.82348864172300151</v>
      </c>
      <c r="Y12" s="82">
        <f>Y2/股权价值增加表!Y38</f>
        <v>0.77855268812221257</v>
      </c>
      <c r="Z12" s="82">
        <f>Z2/股权价值增加表!Z38</f>
        <v>0.85947712073381188</v>
      </c>
      <c r="AA12" s="82">
        <f>AA2/股权价值增加表!AA38</f>
        <v>0.89874619853144899</v>
      </c>
      <c r="AB12" s="82">
        <f>AB2/股权价值增加表!AB38</f>
        <v>0.91057206869391505</v>
      </c>
      <c r="AC12" s="82">
        <f>AC2/股权价值增加表!AC38</f>
        <v>0.87199787974006004</v>
      </c>
      <c r="AD12" s="82">
        <f>AD2/股权价值增加表!AD38</f>
        <v>0.8729653992786196</v>
      </c>
      <c r="AE12" s="82">
        <f>AE2/股权价值增加表!AE38</f>
        <v>0.88041921418914715</v>
      </c>
      <c r="AF12" s="82">
        <f>AF2/股权价值增加表!AF38</f>
        <v>0.86317095610587147</v>
      </c>
      <c r="AG12" s="82">
        <f>AG2/股权价值增加表!AG38</f>
        <v>0.87093900428575288</v>
      </c>
      <c r="AH12" s="82">
        <f>AH2/股权价值增加表!AH38</f>
        <v>0.87491871170242053</v>
      </c>
      <c r="AI12" s="82">
        <f>AI2/股权价值增加表!AI38</f>
        <v>0.87434020866323459</v>
      </c>
      <c r="AJ12" s="82">
        <f>AJ2/股权价值增加表!AJ38</f>
        <v>0.87767290996243175</v>
      </c>
      <c r="AK12" s="82">
        <f>AK2/股权价值增加表!AK38</f>
        <v>0.86421290958880226</v>
      </c>
      <c r="AL12" s="82">
        <f>AL2/股权价值增加表!AL38</f>
        <v>0.88302701545832263</v>
      </c>
      <c r="AM12" s="82">
        <f>AM2/股权价值增加表!AM38</f>
        <v>0.88762275392299439</v>
      </c>
      <c r="AN12" s="82">
        <f>AN2/股权价值增加表!AN38</f>
        <v>0.87293386161671926</v>
      </c>
      <c r="AO12" s="82">
        <f>AO2/股权价值增加表!AO38</f>
        <v>0.86316302004678358</v>
      </c>
      <c r="AP12" s="82">
        <f>AP2/股权价值增加表!AP38</f>
        <v>0.83686630374899607</v>
      </c>
      <c r="AQ12" s="82">
        <f>AQ2/股权价值增加表!AQ38</f>
        <v>0.83347423678470445</v>
      </c>
      <c r="AR12" s="82">
        <f>AR2/股权价值增加表!AR38</f>
        <v>0.82799600858961742</v>
      </c>
      <c r="AS12" s="82">
        <f>AS2/股权价值增加表!AS38</f>
        <v>0.86506038922314676</v>
      </c>
      <c r="AT12" s="82">
        <f>AT2/股权价值增加表!AT38</f>
        <v>0.84074836654868401</v>
      </c>
      <c r="AU12" s="82">
        <f>AU2/股权价值增加表!AU38</f>
        <v>0.83997435810509313</v>
      </c>
      <c r="AV12" s="82">
        <f>AV2/股权价值增加表!AV38</f>
        <v>0.83535545551760093</v>
      </c>
      <c r="AW12" s="82">
        <f>AW2/股权价值增加表!AW38</f>
        <v>0.84347111068196901</v>
      </c>
      <c r="AX12" s="82">
        <f>AX2/股权价值增加表!AX38</f>
        <v>0.8586603719790743</v>
      </c>
      <c r="AY12" s="82">
        <f>AY2/股权价值增加表!AY38</f>
        <v>0.84995817925505524</v>
      </c>
      <c r="AZ12" s="82">
        <f>AZ2/股权价值增加表!AZ38</f>
        <v>0.83668015295919862</v>
      </c>
      <c r="BA12" s="82">
        <f>BA2/股权价值增加表!BA38</f>
        <v>0.77085618939463829</v>
      </c>
      <c r="BB12" s="82">
        <f>BB2/股权价值增加表!BB38</f>
        <v>0.78018071967001978</v>
      </c>
      <c r="BC12" s="82">
        <f>BC2/股权价值增加表!BC38</f>
        <v>0.79551576314425465</v>
      </c>
      <c r="BD12" s="82">
        <f>BD2/股权价值增加表!BD38</f>
        <v>0.82784476011194996</v>
      </c>
      <c r="BE12" s="82">
        <f>BE2/股权价值增加表!BE38</f>
        <v>0.80914886320122403</v>
      </c>
      <c r="BF12" s="82">
        <f>BF2/股权价值增加表!BF38</f>
        <v>0.83448754280233128</v>
      </c>
      <c r="BG12" s="82">
        <f>BG2/股权价值增加表!BG38</f>
        <v>0.84215322174833851</v>
      </c>
      <c r="BH12" s="82">
        <f>BH2/股权价值增加表!BH38</f>
        <v>0.82537704859146865</v>
      </c>
      <c r="BI12" s="82">
        <f>BI2/股权价值增加表!BI38</f>
        <v>0.8320259667336023</v>
      </c>
      <c r="BJ12" s="82">
        <f>BJ2/股权价值增加表!BJ38</f>
        <v>0.83545622757156957</v>
      </c>
      <c r="BK12" s="82">
        <f>BK2/股权价值增加表!BK38</f>
        <v>0.84128950039927097</v>
      </c>
      <c r="BL12" s="82">
        <f>BL2/股权价值增加表!BL38</f>
        <v>0.83090630385233166</v>
      </c>
      <c r="BM12" s="82">
        <f>BM2/股权价值增加表!BM38</f>
        <v>0.79942880685180984</v>
      </c>
      <c r="BN12" s="82">
        <f>BN2/股权价值增加表!BN38</f>
        <v>0.82400052094688636</v>
      </c>
      <c r="BO12" s="82">
        <f>BO2/股权价值增加表!BO38</f>
        <v>0.81983750693682544</v>
      </c>
      <c r="BP12" s="82">
        <f>BP2/股权价值增加表!BP38</f>
        <v>0.83368596149095164</v>
      </c>
      <c r="BQ12" s="82">
        <f>BQ2/股权价值增加表!BQ38</f>
        <v>0.81227470529665757</v>
      </c>
      <c r="BR12" s="82">
        <f>BR2/股权价值增加表!BR38</f>
        <v>0.83507350537413161</v>
      </c>
      <c r="BS12" s="82">
        <f>BS2/股权价值增加表!BS38</f>
        <v>0.77500950703251315</v>
      </c>
      <c r="BT12" s="82">
        <f>BT2/股权价值增加表!BT38</f>
        <v>0.84175005671339875</v>
      </c>
      <c r="BU12" s="82">
        <f>BU2/股权价值增加表!BU38</f>
        <v>0.79941809472570435</v>
      </c>
      <c r="BV12" s="82">
        <f>BV2/股权价值增加表!BV38</f>
        <v>0.84175193686030003</v>
      </c>
      <c r="BW12" s="82">
        <f>BW2/股权价值增加表!BW38</f>
        <v>0.67901610053497652</v>
      </c>
      <c r="BX12" s="82">
        <f>BX2/股权价值增加表!BX38</f>
        <v>1</v>
      </c>
      <c r="BY12" s="82">
        <f>BY2/股权价值增加表!BY38</f>
        <v>0.90522060346879307</v>
      </c>
      <c r="BZ12" s="82">
        <f>BZ2/股权价值增加表!BZ38</f>
        <v>0.99589289343867959</v>
      </c>
      <c r="CA12" s="82">
        <f>CA2/股权价值增加表!CA38</f>
        <v>0.81743975999965635</v>
      </c>
      <c r="CB12" s="82">
        <f>CB2/股权价值增加表!CB38</f>
        <v>0.98985701052297503</v>
      </c>
      <c r="CC12" s="82">
        <f>CC2/股权价值增加表!CC38</f>
        <v>0.8515541352443784</v>
      </c>
      <c r="CD12" s="82">
        <f>CD2/股权价值增加表!CD38</f>
        <v>0.9821523876722118</v>
      </c>
      <c r="CE12" s="82">
        <f>CE2/股权价值增加表!CE38</f>
        <v>0.98071274754921511</v>
      </c>
      <c r="CF12" s="82">
        <f>CF2/股权价值增加表!CF38</f>
        <v>0.97832603910054849</v>
      </c>
      <c r="CG12" s="82">
        <f>CG2/股权价值增加表!CG38</f>
        <v>0.92355225988700562</v>
      </c>
      <c r="CH12" s="82">
        <f>CH2/股权价值增加表!CH38</f>
        <v>0.94688483322844552</v>
      </c>
      <c r="CI12" s="82">
        <f>CI2/股权价值增加表!CI38</f>
        <v>0.81367292225201071</v>
      </c>
      <c r="CJ12" s="82">
        <f>CJ2/股权价值增加表!CJ38</f>
        <v>0.9474293989862419</v>
      </c>
    </row>
    <row r="13" spans="1:89" s="85" customFormat="1">
      <c r="A13" s="85" t="s">
        <v>449</v>
      </c>
      <c r="E13" s="85">
        <f>1-E2/股权价值增加表!E38</f>
        <v>0.13165198347993179</v>
      </c>
      <c r="F13" s="85">
        <f>1-F2/股权价值增加表!F38</f>
        <v>0.12108202886259378</v>
      </c>
      <c r="G13" s="85">
        <f>1-G2/股权价值增加表!G38</f>
        <v>0.11176653926403257</v>
      </c>
      <c r="H13" s="85">
        <f>1-H2/股权价值增加表!H38</f>
        <v>0.12473616516320019</v>
      </c>
      <c r="I13" s="85">
        <f>1-I2/股权价值增加表!I38</f>
        <v>0.12445776680380616</v>
      </c>
      <c r="J13" s="85">
        <f>1-J2/股权价值增加表!J38</f>
        <v>0.11502642868116952</v>
      </c>
      <c r="K13" s="85">
        <f>1-K2/股权价值增加表!K38</f>
        <v>0.10359346549595794</v>
      </c>
      <c r="L13" s="85">
        <f>1-L2/股权价值增加表!L38</f>
        <v>0.14070505485355767</v>
      </c>
      <c r="M13" s="85">
        <f>1-M2/股权价值增加表!M38</f>
        <v>0.12325724872064969</v>
      </c>
      <c r="N13" s="85">
        <f>1-N2/股权价值增加表!N38</f>
        <v>9.004555783334478E-2</v>
      </c>
      <c r="O13" s="85">
        <f>1-O2/股权价值增加表!O38</f>
        <v>0.12611073692898878</v>
      </c>
      <c r="P13" s="85">
        <f>1-P2/股权价值增加表!P38</f>
        <v>0.1628718670286744</v>
      </c>
      <c r="Q13" s="85">
        <f>1-Q2/股权价值增加表!Q38</f>
        <v>0.15280874376540288</v>
      </c>
      <c r="R13" s="85">
        <f>1-R2/股权价值增加表!R38</f>
        <v>0.15462566321005966</v>
      </c>
      <c r="S13" s="85">
        <f>1-S2/股权价值增加表!S38</f>
        <v>0.15175623232688162</v>
      </c>
      <c r="T13" s="85">
        <f>1-T2/股权价值增加表!T38</f>
        <v>0.14538455488948854</v>
      </c>
      <c r="U13" s="85">
        <f>1-U2/股权价值增加表!U38</f>
        <v>0.11894881800611701</v>
      </c>
      <c r="V13" s="85">
        <f>1-V2/股权价值增加表!V38</f>
        <v>0.11961755207996627</v>
      </c>
      <c r="W13" s="85">
        <f>1-W2/股权价值增加表!W38</f>
        <v>0.12605913334488472</v>
      </c>
      <c r="X13" s="85">
        <f>1-X2/股权价值增加表!X38</f>
        <v>0.17651135827699849</v>
      </c>
      <c r="Y13" s="85">
        <f>1-Y2/股权价值增加表!Y38</f>
        <v>0.22144731187778743</v>
      </c>
      <c r="Z13" s="85">
        <f>1-Z2/股权价值增加表!Z38</f>
        <v>0.14052287926618812</v>
      </c>
      <c r="AA13" s="85">
        <f>1-AA2/股权价值增加表!AA38</f>
        <v>0.10125380146855101</v>
      </c>
      <c r="AB13" s="85">
        <f>1-AB2/股权价值增加表!AB38</f>
        <v>8.9427931306084951E-2</v>
      </c>
      <c r="AC13" s="85">
        <f>1-AC2/股权价值增加表!AC38</f>
        <v>0.12800212025993996</v>
      </c>
      <c r="AD13" s="85">
        <f>1-AD2/股权价值增加表!AD38</f>
        <v>0.1270346007213804</v>
      </c>
      <c r="AE13" s="85">
        <f>1-AE2/股权价值增加表!AE38</f>
        <v>0.11958078581085285</v>
      </c>
      <c r="AF13" s="85">
        <f>1-AF2/股权价值增加表!AF38</f>
        <v>0.13682904389412853</v>
      </c>
      <c r="AG13" s="85">
        <f>1-AG2/股权价值增加表!AG38</f>
        <v>0.12906099571424712</v>
      </c>
      <c r="AH13" s="85">
        <f>1-AH2/股权价值增加表!AH38</f>
        <v>0.12508128829757947</v>
      </c>
      <c r="AI13" s="85">
        <f>1-AI2/股权价值增加表!AI38</f>
        <v>0.12565979133676541</v>
      </c>
      <c r="AJ13" s="85">
        <f>1-AJ2/股权价值增加表!AJ38</f>
        <v>0.12232709003756825</v>
      </c>
      <c r="AK13" s="85">
        <f>1-AK2/股权价值增加表!AK38</f>
        <v>0.13578709041119774</v>
      </c>
      <c r="AL13" s="85">
        <f>1-AL2/股权价值增加表!AL38</f>
        <v>0.11697298454167737</v>
      </c>
      <c r="AM13" s="85">
        <f>1-AM2/股权价值增加表!AM38</f>
        <v>0.11237724607700561</v>
      </c>
      <c r="AN13" s="85">
        <f>1-AN2/股权价值增加表!AN38</f>
        <v>0.12706613838328074</v>
      </c>
      <c r="AO13" s="85">
        <f>1-AO2/股权价值增加表!AO38</f>
        <v>0.13683697995321642</v>
      </c>
      <c r="AP13" s="85">
        <f>1-AP2/股权价值增加表!AP38</f>
        <v>0.16313369625100393</v>
      </c>
      <c r="AQ13" s="85">
        <f>1-AQ2/股权价值增加表!AQ38</f>
        <v>0.16652576321529555</v>
      </c>
      <c r="AR13" s="85">
        <f>1-AR2/股权价值增加表!AR38</f>
        <v>0.17200399141038258</v>
      </c>
      <c r="AS13" s="85">
        <f>1-AS2/股权价值增加表!AS38</f>
        <v>0.13493961077685324</v>
      </c>
      <c r="AT13" s="85">
        <f>1-AT2/股权价值增加表!AT38</f>
        <v>0.15925163345131599</v>
      </c>
      <c r="AU13" s="85">
        <f>1-AU2/股权价值增加表!AU38</f>
        <v>0.16002564189490687</v>
      </c>
      <c r="AV13" s="85">
        <f>1-AV2/股权价值增加表!AV38</f>
        <v>0.16464454448239907</v>
      </c>
      <c r="AW13" s="85">
        <f>1-AW2/股权价值增加表!AW38</f>
        <v>0.15652888931803099</v>
      </c>
      <c r="AX13" s="85">
        <f>1-AX2/股权价值增加表!AX38</f>
        <v>0.1413396280209257</v>
      </c>
      <c r="AY13" s="85">
        <f>1-AY2/股权价值增加表!AY38</f>
        <v>0.15004182074494476</v>
      </c>
      <c r="AZ13" s="85">
        <f>1-AZ2/股权价值增加表!AZ38</f>
        <v>0.16331984704080138</v>
      </c>
      <c r="BA13" s="85">
        <f>1-BA2/股权价值增加表!BA38</f>
        <v>0.22914381060536171</v>
      </c>
      <c r="BB13" s="85">
        <f>1-BB2/股权价值增加表!BB38</f>
        <v>0.21981928032998022</v>
      </c>
      <c r="BC13" s="85">
        <f>1-BC2/股权价值增加表!BC38</f>
        <v>0.20448423685574535</v>
      </c>
      <c r="BD13" s="85">
        <f>1-BD2/股权价值增加表!BD38</f>
        <v>0.17215523988805004</v>
      </c>
      <c r="BE13" s="85">
        <f>1-BE2/股权价值增加表!BE38</f>
        <v>0.19085113679877597</v>
      </c>
      <c r="BF13" s="85">
        <f>1-BF2/股权价值增加表!BF38</f>
        <v>0.16551245719766872</v>
      </c>
      <c r="BG13" s="85">
        <f>1-BG2/股权价值增加表!BG38</f>
        <v>0.15784677825166149</v>
      </c>
      <c r="BH13" s="85">
        <f>1-BH2/股权价值增加表!BH38</f>
        <v>0.17462295140853135</v>
      </c>
      <c r="BI13" s="85">
        <f>1-BI2/股权价值增加表!BI38</f>
        <v>0.1679740332663977</v>
      </c>
      <c r="BJ13" s="85">
        <f>1-BJ2/股权价值增加表!BJ38</f>
        <v>0.16454377242843043</v>
      </c>
      <c r="BK13" s="85">
        <f>1-BK2/股权价值增加表!BK38</f>
        <v>0.15871049960072903</v>
      </c>
      <c r="BL13" s="85">
        <f>1-BL2/股权价值增加表!BL38</f>
        <v>0.16909369614766834</v>
      </c>
      <c r="BM13" s="85">
        <f>1-BM2/股权价值增加表!BM38</f>
        <v>0.20057119314819016</v>
      </c>
      <c r="BN13" s="85">
        <f>1-BN2/股权价值增加表!BN38</f>
        <v>0.17599947905311364</v>
      </c>
      <c r="BO13" s="85">
        <f>1-BO2/股权价值增加表!BO38</f>
        <v>0.18016249306317456</v>
      </c>
      <c r="BP13" s="85">
        <f>1-BP2/股权价值增加表!BP38</f>
        <v>0.16631403850904836</v>
      </c>
      <c r="BQ13" s="85">
        <f>1-BQ2/股权价值增加表!BQ38</f>
        <v>0.18772529470334243</v>
      </c>
      <c r="BR13" s="85">
        <f>1-BR2/股权价值增加表!BR38</f>
        <v>0.16492649462586839</v>
      </c>
      <c r="BS13" s="85">
        <f>1-BS2/股权价值增加表!BS38</f>
        <v>0.22499049296748685</v>
      </c>
      <c r="BT13" s="85">
        <f>1-BT2/股权价值增加表!BT38</f>
        <v>0.15824994328660125</v>
      </c>
      <c r="BU13" s="85">
        <f>1-BU2/股权价值增加表!BU38</f>
        <v>0.20058190527429565</v>
      </c>
      <c r="BV13" s="85">
        <f>1-BV2/股权价值增加表!BV38</f>
        <v>0.15824806313969997</v>
      </c>
      <c r="BW13" s="85">
        <f>1-BW2/股权价值增加表!BW38</f>
        <v>0.32098389946502348</v>
      </c>
      <c r="BX13" s="85">
        <f>1-BX2/股权价值增加表!BX38</f>
        <v>0</v>
      </c>
      <c r="BY13" s="85">
        <f>1-BY2/股权价值增加表!BY38</f>
        <v>9.4779396531206928E-2</v>
      </c>
      <c r="BZ13" s="85">
        <f>1-BZ2/股权价值增加表!BZ38</f>
        <v>4.1071065613204061E-3</v>
      </c>
      <c r="CA13" s="85">
        <f>1-CA2/股权价值增加表!CA38</f>
        <v>0.18256024000034365</v>
      </c>
      <c r="CB13" s="85">
        <f>1-CB2/股权价值增加表!CB38</f>
        <v>1.0142989477024966E-2</v>
      </c>
      <c r="CC13" s="85">
        <f>1-CC2/股权价值增加表!CC38</f>
        <v>0.1484458647556216</v>
      </c>
      <c r="CD13" s="85">
        <f>1-CD2/股权价值增加表!CD38</f>
        <v>1.7847612327788198E-2</v>
      </c>
      <c r="CE13" s="85">
        <f>1-CE2/股权价值增加表!CE38</f>
        <v>1.9287252450784886E-2</v>
      </c>
      <c r="CF13" s="85">
        <f>1-CF2/股权价值增加表!CF38</f>
        <v>2.1673960899451505E-2</v>
      </c>
      <c r="CG13" s="85">
        <f>1-CG2/股权价值增加表!CG38</f>
        <v>7.6447740112994378E-2</v>
      </c>
      <c r="CH13" s="85">
        <f>1-CH2/股权价值增加表!CH38</f>
        <v>5.3115166771554478E-2</v>
      </c>
      <c r="CI13" s="85">
        <f>1-CI2/股权价值增加表!CI38</f>
        <v>0.18632707774798929</v>
      </c>
      <c r="CJ13" s="85">
        <f>1-CJ2/股权价值增加表!CJ38</f>
        <v>5.25706010137581E-2</v>
      </c>
    </row>
    <row r="14" spans="1:89" s="80" customFormat="1">
      <c r="A14" s="80" t="s">
        <v>450</v>
      </c>
      <c r="E14" s="80">
        <f>E6*E7*E9*E10*E12</f>
        <v>0.18035801659092587</v>
      </c>
      <c r="F14" s="80">
        <f t="shared" ref="F14:BQ14" si="4">F6*F7*F9*F10*F12</f>
        <v>0.14525680253829695</v>
      </c>
      <c r="G14" s="80">
        <f t="shared" si="4"/>
        <v>9.3023843306104401E-2</v>
      </c>
      <c r="H14" s="80">
        <f t="shared" si="4"/>
        <v>3.3399937424962091E-2</v>
      </c>
      <c r="I14" s="80">
        <f t="shared" si="4"/>
        <v>0.20886391187928804</v>
      </c>
      <c r="J14" s="80">
        <f t="shared" si="4"/>
        <v>0.16309623123097655</v>
      </c>
      <c r="K14" s="80">
        <f t="shared" si="4"/>
        <v>0.10865773640848704</v>
      </c>
      <c r="L14" s="80">
        <f t="shared" si="4"/>
        <v>3.2311661291380168E-2</v>
      </c>
      <c r="M14" s="80">
        <f t="shared" si="4"/>
        <v>0.26758196935670975</v>
      </c>
      <c r="N14" s="80">
        <f t="shared" si="4"/>
        <v>0.23636718672007237</v>
      </c>
      <c r="O14" s="80">
        <f t="shared" si="4"/>
        <v>0.11307620646432805</v>
      </c>
      <c r="P14" s="80">
        <f t="shared" si="4"/>
        <v>3.4624655242491809E-2</v>
      </c>
      <c r="Q14" s="80">
        <f t="shared" si="4"/>
        <v>0.21046104626874704</v>
      </c>
      <c r="R14" s="80">
        <f t="shared" si="4"/>
        <v>0.16924576027549493</v>
      </c>
      <c r="S14" s="80">
        <f t="shared" si="4"/>
        <v>0.1089609664400087</v>
      </c>
      <c r="T14" s="80">
        <f t="shared" si="4"/>
        <v>3.7019574488769504E-2</v>
      </c>
      <c r="U14" s="80">
        <f t="shared" si="4"/>
        <v>0.22455597991349455</v>
      </c>
      <c r="V14" s="80">
        <f t="shared" si="4"/>
        <v>0.17008510332053828</v>
      </c>
      <c r="W14" s="80">
        <f t="shared" si="4"/>
        <v>9.4767242361816217E-2</v>
      </c>
      <c r="X14" s="80">
        <f t="shared" si="4"/>
        <v>2.9274926310276957E-2</v>
      </c>
      <c r="Y14" s="80">
        <f t="shared" si="4"/>
        <v>0.17963015746038863</v>
      </c>
      <c r="Z14" s="80">
        <f t="shared" si="4"/>
        <v>0.14197164716664432</v>
      </c>
      <c r="AA14" s="80">
        <f t="shared" si="4"/>
        <v>0.10406745729850146</v>
      </c>
      <c r="AB14" s="80">
        <f t="shared" si="4"/>
        <v>5.1803467289018364E-2</v>
      </c>
      <c r="AC14" s="80">
        <f t="shared" si="4"/>
        <v>0.16040061457342533</v>
      </c>
      <c r="AD14" s="80">
        <f t="shared" si="4"/>
        <v>0.13465141332957142</v>
      </c>
      <c r="AE14" s="80">
        <f t="shared" si="4"/>
        <v>9.3463128480415686E-2</v>
      </c>
      <c r="AF14" s="80">
        <f t="shared" si="4"/>
        <v>3.7760474682030962E-2</v>
      </c>
      <c r="AG14" s="80">
        <f t="shared" si="4"/>
        <v>0.14750616334674499</v>
      </c>
      <c r="AH14" s="80">
        <f t="shared" si="4"/>
        <v>0.11805426766336513</v>
      </c>
      <c r="AI14" s="80">
        <f t="shared" si="4"/>
        <v>8.0673492135934818E-2</v>
      </c>
      <c r="AJ14" s="80">
        <f t="shared" si="4"/>
        <v>3.6475748577409692E-2</v>
      </c>
      <c r="AK14" s="80">
        <f t="shared" si="4"/>
        <v>0.12764557561185935</v>
      </c>
      <c r="AL14" s="80">
        <f t="shared" si="4"/>
        <v>0.11354455687929135</v>
      </c>
      <c r="AM14" s="80">
        <f t="shared" si="4"/>
        <v>8.2451875646554137E-2</v>
      </c>
      <c r="AN14" s="80">
        <f t="shared" si="4"/>
        <v>3.4771269106653235E-2</v>
      </c>
      <c r="AO14" s="80">
        <f t="shared" si="4"/>
        <v>0.15611766116185816</v>
      </c>
      <c r="AP14" s="80">
        <f t="shared" si="4"/>
        <v>0.12067040271226145</v>
      </c>
      <c r="AQ14" s="80">
        <f t="shared" si="4"/>
        <v>8.5983011563881925E-2</v>
      </c>
      <c r="AR14" s="80">
        <f t="shared" si="4"/>
        <v>3.6189395817873775E-2</v>
      </c>
      <c r="AS14" s="80">
        <f t="shared" si="4"/>
        <v>0.15779208231700004</v>
      </c>
      <c r="AT14" s="80">
        <f t="shared" si="4"/>
        <v>0.12579069237236223</v>
      </c>
      <c r="AU14" s="80">
        <f t="shared" si="4"/>
        <v>8.3632771380325141E-2</v>
      </c>
      <c r="AV14" s="80">
        <f t="shared" si="4"/>
        <v>2.850903531440839E-2</v>
      </c>
      <c r="AW14" s="80">
        <f t="shared" si="4"/>
        <v>0.11663464771626764</v>
      </c>
      <c r="AX14" s="80">
        <f t="shared" si="4"/>
        <v>8.2585174360947186E-2</v>
      </c>
      <c r="AY14" s="80">
        <f t="shared" si="4"/>
        <v>4.8602642622386047E-2</v>
      </c>
      <c r="AZ14" s="80">
        <f t="shared" si="4"/>
        <v>2.1739430937413703E-2</v>
      </c>
      <c r="BA14" s="80">
        <f t="shared" si="4"/>
        <v>7.4637119133882407E-2</v>
      </c>
      <c r="BB14" s="80">
        <f t="shared" si="4"/>
        <v>6.8248861365673749E-2</v>
      </c>
      <c r="BC14" s="80">
        <f t="shared" si="4"/>
        <v>5.4914963475241538E-2</v>
      </c>
      <c r="BD14" s="80">
        <f t="shared" si="4"/>
        <v>2.7488085038996628E-2</v>
      </c>
      <c r="BE14" s="80">
        <f t="shared" si="4"/>
        <v>0.11399523809293459</v>
      </c>
      <c r="BF14" s="80">
        <f t="shared" si="4"/>
        <v>9.8185210815991547E-2</v>
      </c>
      <c r="BG14" s="80">
        <f t="shared" si="4"/>
        <v>7.3961507648319005E-2</v>
      </c>
      <c r="BH14" s="80">
        <f t="shared" si="4"/>
        <v>3.2411830813677475E-2</v>
      </c>
      <c r="BI14" s="80">
        <f t="shared" si="4"/>
        <v>0.16618479154475338</v>
      </c>
      <c r="BJ14" s="80">
        <f t="shared" si="4"/>
        <v>0.12257214987157121</v>
      </c>
      <c r="BK14" s="80">
        <f t="shared" si="4"/>
        <v>8.5035569343852452E-2</v>
      </c>
      <c r="BL14" s="80">
        <f t="shared" si="4"/>
        <v>3.2075408243087238E-2</v>
      </c>
      <c r="BM14" s="80">
        <f t="shared" si="4"/>
        <v>0.136152428117358</v>
      </c>
      <c r="BN14" s="80">
        <f t="shared" si="4"/>
        <v>0.1120897283527989</v>
      </c>
      <c r="BO14" s="80">
        <f t="shared" si="4"/>
        <v>7.3844885275607244E-2</v>
      </c>
      <c r="BP14" s="80">
        <f t="shared" si="4"/>
        <v>3.1824232010508595E-2</v>
      </c>
      <c r="BQ14" s="80">
        <f t="shared" si="4"/>
        <v>0.12666224048492053</v>
      </c>
      <c r="BR14" s="80">
        <f t="shared" ref="BR14:CJ14" si="5">BR6*BR7*BR9*BR10*BR12</f>
        <v>6.9947381145532964E-2</v>
      </c>
      <c r="BS14" s="80">
        <f t="shared" si="5"/>
        <v>9.6454074762169509E-2</v>
      </c>
      <c r="BT14" s="80">
        <f t="shared" si="5"/>
        <v>6.7339364309494165E-2</v>
      </c>
      <c r="BU14" s="80">
        <f t="shared" si="5"/>
        <v>0.10794946320107704</v>
      </c>
      <c r="BV14" s="80">
        <f t="shared" si="5"/>
        <v>9.5239186191510491E-2</v>
      </c>
      <c r="BW14" s="80">
        <f t="shared" si="5"/>
        <v>2.8060318923304704E-3</v>
      </c>
      <c r="BX14" s="80">
        <f t="shared" si="5"/>
        <v>-2.0410640173749276E-2</v>
      </c>
      <c r="BY14" s="80">
        <f t="shared" si="5"/>
        <v>6.2820267882969294E-2</v>
      </c>
      <c r="BZ14" s="80">
        <f t="shared" si="5"/>
        <v>0.33537540636475471</v>
      </c>
      <c r="CA14" s="80">
        <f t="shared" si="5"/>
        <v>6.9408416158473433E-3</v>
      </c>
      <c r="CB14" s="80">
        <f t="shared" si="5"/>
        <v>0.79954562094627313</v>
      </c>
      <c r="CC14" s="80">
        <f t="shared" si="5"/>
        <v>0.15081320589770475</v>
      </c>
      <c r="CD14" s="80">
        <f t="shared" si="5"/>
        <v>1.0084922697001246</v>
      </c>
      <c r="CE14" s="80">
        <f t="shared" si="5"/>
        <v>1.3096464142227098</v>
      </c>
      <c r="CF14" s="80">
        <f t="shared" si="5"/>
        <v>0.73927050126558724</v>
      </c>
      <c r="CG14" s="80">
        <f t="shared" si="5"/>
        <v>0.10617225959110642</v>
      </c>
      <c r="CH14" s="80" t="e">
        <f t="shared" si="5"/>
        <v>#DIV/0!</v>
      </c>
      <c r="CI14" s="80">
        <f t="shared" si="5"/>
        <v>0.33542088782464541</v>
      </c>
      <c r="CJ14" s="80" t="e">
        <f t="shared" si="5"/>
        <v>#DIV/0!</v>
      </c>
    </row>
    <row r="19" spans="1:89" s="33" customFormat="1">
      <c r="A19" s="35" t="s">
        <v>454</v>
      </c>
      <c r="B19" s="1">
        <v>43373</v>
      </c>
      <c r="C19" s="1">
        <v>43281</v>
      </c>
      <c r="D19" s="1">
        <v>43190</v>
      </c>
      <c r="E19" s="1">
        <v>43100</v>
      </c>
      <c r="F19" s="1">
        <v>43008</v>
      </c>
      <c r="G19" s="1">
        <v>42916</v>
      </c>
      <c r="H19" s="1">
        <v>42825</v>
      </c>
      <c r="I19" s="1">
        <v>42735</v>
      </c>
      <c r="J19" s="1">
        <v>42643</v>
      </c>
      <c r="K19" s="1">
        <v>42551</v>
      </c>
      <c r="L19" s="1">
        <v>42460</v>
      </c>
      <c r="M19" s="1">
        <v>42369</v>
      </c>
      <c r="N19" s="1">
        <v>42277</v>
      </c>
      <c r="O19" s="1">
        <v>42185</v>
      </c>
      <c r="P19" s="1">
        <v>42094</v>
      </c>
      <c r="Q19" s="1">
        <v>42004</v>
      </c>
      <c r="R19" s="1">
        <v>41912</v>
      </c>
      <c r="S19" s="1">
        <v>41820</v>
      </c>
      <c r="T19" s="1">
        <v>41729</v>
      </c>
      <c r="U19" s="1">
        <v>41639</v>
      </c>
      <c r="V19" s="1">
        <v>41547</v>
      </c>
      <c r="W19" s="1">
        <v>41455</v>
      </c>
      <c r="X19" s="1">
        <v>41364</v>
      </c>
      <c r="Y19" s="1">
        <v>41274</v>
      </c>
      <c r="Z19" s="1">
        <v>41182</v>
      </c>
      <c r="AA19" s="1">
        <v>41090</v>
      </c>
      <c r="AB19" s="1">
        <v>40999</v>
      </c>
      <c r="AC19" s="1">
        <v>40908</v>
      </c>
      <c r="AD19" s="1">
        <v>40816</v>
      </c>
      <c r="AE19" s="1">
        <v>40724</v>
      </c>
      <c r="AF19" s="1">
        <v>40633</v>
      </c>
      <c r="AG19" s="1">
        <v>40543</v>
      </c>
      <c r="AH19" s="1">
        <v>40451</v>
      </c>
      <c r="AI19" s="1">
        <v>40359</v>
      </c>
      <c r="AJ19" s="1">
        <v>40268</v>
      </c>
      <c r="AK19" s="1">
        <v>40178</v>
      </c>
      <c r="AL19" s="1">
        <v>40086</v>
      </c>
      <c r="AM19" s="1">
        <v>39994</v>
      </c>
      <c r="AN19" s="1">
        <v>39903</v>
      </c>
      <c r="AO19" s="1">
        <v>39813</v>
      </c>
      <c r="AP19" s="1">
        <v>39721</v>
      </c>
      <c r="AQ19" s="1">
        <v>39629</v>
      </c>
      <c r="AR19" s="1">
        <v>39538</v>
      </c>
      <c r="AS19" s="1">
        <v>39447</v>
      </c>
      <c r="AT19" s="1">
        <v>39355</v>
      </c>
      <c r="AU19" s="1">
        <v>39263</v>
      </c>
      <c r="AV19" s="1">
        <v>39172</v>
      </c>
      <c r="AW19" s="1">
        <v>39082</v>
      </c>
      <c r="AX19" s="1">
        <v>38990</v>
      </c>
      <c r="AY19" s="1">
        <v>38898</v>
      </c>
      <c r="AZ19" s="1">
        <v>38807</v>
      </c>
      <c r="BA19" s="1">
        <v>38717</v>
      </c>
      <c r="BB19" s="1">
        <v>38625</v>
      </c>
      <c r="BC19" s="1">
        <v>38533</v>
      </c>
      <c r="BD19" s="1">
        <v>38442</v>
      </c>
      <c r="BE19" s="1">
        <v>38352</v>
      </c>
      <c r="BF19" s="1">
        <v>38260</v>
      </c>
      <c r="BG19" s="1">
        <v>38168</v>
      </c>
      <c r="BH19" s="1">
        <v>38077</v>
      </c>
      <c r="BI19" s="1">
        <v>37986</v>
      </c>
      <c r="BJ19" s="1">
        <v>37894</v>
      </c>
      <c r="BK19" s="1">
        <v>37802</v>
      </c>
      <c r="BL19" s="1">
        <v>37711</v>
      </c>
      <c r="BM19" s="1">
        <v>37621</v>
      </c>
      <c r="BN19" s="1">
        <v>37529</v>
      </c>
      <c r="BO19" s="1">
        <v>37437</v>
      </c>
      <c r="BP19" s="1">
        <v>37346</v>
      </c>
      <c r="BQ19" s="1">
        <v>37256</v>
      </c>
      <c r="BR19" s="1">
        <v>37072</v>
      </c>
      <c r="BS19" s="1">
        <v>36891</v>
      </c>
      <c r="BT19" s="1">
        <v>36707</v>
      </c>
      <c r="BU19" s="1">
        <v>36525</v>
      </c>
      <c r="BV19" s="1">
        <v>36341</v>
      </c>
      <c r="BW19" s="1">
        <v>36160</v>
      </c>
      <c r="BX19" s="1">
        <v>35976</v>
      </c>
      <c r="BY19" s="1">
        <v>35795</v>
      </c>
      <c r="BZ19" s="1">
        <v>35611</v>
      </c>
      <c r="CA19" s="1">
        <v>35430</v>
      </c>
      <c r="CB19" s="1">
        <v>35246</v>
      </c>
      <c r="CC19" s="1">
        <v>35064</v>
      </c>
      <c r="CD19" s="1">
        <v>34880</v>
      </c>
      <c r="CE19" s="1">
        <v>34699</v>
      </c>
      <c r="CF19" s="1">
        <v>34515</v>
      </c>
      <c r="CG19" s="1">
        <v>34150</v>
      </c>
      <c r="CH19" s="1">
        <v>33969</v>
      </c>
      <c r="CI19" s="1">
        <v>33603</v>
      </c>
      <c r="CJ19" s="1">
        <v>33238</v>
      </c>
      <c r="CK19" s="1">
        <v>25569</v>
      </c>
    </row>
    <row r="20" spans="1:89" s="33" customFormat="1">
      <c r="A20" s="33" t="s">
        <v>460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461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1725568523.9799993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1582533644.680001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1579479755.9100003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1082559808.3100016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866720872.99999905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462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8.9428386089100351E-2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7.6160485617095486E-2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7.9342625235767947E-2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6.1012483882301211E-2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5.9764047753991988E-2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455</v>
      </c>
      <c r="B25" s="1">
        <v>43373</v>
      </c>
      <c r="C25" s="1">
        <v>43281</v>
      </c>
      <c r="D25" s="1">
        <v>43190</v>
      </c>
      <c r="E25" s="1">
        <v>43100</v>
      </c>
      <c r="F25" s="1">
        <v>43008</v>
      </c>
      <c r="G25" s="1">
        <v>42916</v>
      </c>
      <c r="H25" s="1">
        <v>42825</v>
      </c>
      <c r="I25" s="1">
        <v>42735</v>
      </c>
      <c r="J25" s="1">
        <v>42643</v>
      </c>
      <c r="K25" s="1">
        <v>42551</v>
      </c>
      <c r="L25" s="1">
        <v>42460</v>
      </c>
      <c r="M25" s="1">
        <v>42369</v>
      </c>
      <c r="N25" s="1">
        <v>42277</v>
      </c>
      <c r="O25" s="1">
        <v>42185</v>
      </c>
      <c r="P25" s="1">
        <v>42094</v>
      </c>
      <c r="Q25" s="1">
        <v>42004</v>
      </c>
      <c r="R25" s="1">
        <v>41912</v>
      </c>
      <c r="S25" s="1">
        <v>41820</v>
      </c>
      <c r="T25" s="1">
        <v>41729</v>
      </c>
      <c r="U25" s="1">
        <v>41639</v>
      </c>
      <c r="V25" s="1">
        <v>41547</v>
      </c>
      <c r="W25" s="1">
        <v>41455</v>
      </c>
      <c r="X25" s="1">
        <v>41364</v>
      </c>
      <c r="Y25" s="1">
        <v>41274</v>
      </c>
      <c r="Z25" s="1">
        <v>41182</v>
      </c>
      <c r="AA25" s="1">
        <v>41090</v>
      </c>
      <c r="AB25" s="1">
        <v>40999</v>
      </c>
      <c r="AC25" s="1">
        <v>40908</v>
      </c>
      <c r="AD25" s="1">
        <v>40816</v>
      </c>
      <c r="AE25" s="1">
        <v>40724</v>
      </c>
      <c r="AF25" s="1">
        <v>40633</v>
      </c>
      <c r="AG25" s="1">
        <v>40543</v>
      </c>
      <c r="AH25" s="1">
        <v>40451</v>
      </c>
      <c r="AI25" s="1">
        <v>40359</v>
      </c>
      <c r="AJ25" s="1">
        <v>40268</v>
      </c>
      <c r="AK25" s="1">
        <v>40178</v>
      </c>
      <c r="AL25" s="1">
        <v>40086</v>
      </c>
      <c r="AM25" s="1">
        <v>39994</v>
      </c>
      <c r="AN25" s="1">
        <v>39903</v>
      </c>
      <c r="AO25" s="1">
        <v>39813</v>
      </c>
      <c r="AP25" s="1">
        <v>39721</v>
      </c>
      <c r="AQ25" s="1">
        <v>39629</v>
      </c>
      <c r="AR25" s="1">
        <v>39538</v>
      </c>
      <c r="AS25" s="1">
        <v>39447</v>
      </c>
      <c r="AT25" s="1">
        <v>39355</v>
      </c>
      <c r="AU25" s="1">
        <v>39263</v>
      </c>
      <c r="AV25" s="1">
        <v>39172</v>
      </c>
      <c r="AW25" s="1">
        <v>39082</v>
      </c>
      <c r="AX25" s="1">
        <v>38990</v>
      </c>
      <c r="AY25" s="1">
        <v>38898</v>
      </c>
      <c r="AZ25" s="1">
        <v>38807</v>
      </c>
      <c r="BA25" s="1">
        <v>38717</v>
      </c>
      <c r="BB25" s="1">
        <v>38625</v>
      </c>
      <c r="BC25" s="1">
        <v>38533</v>
      </c>
      <c r="BD25" s="1">
        <v>38442</v>
      </c>
      <c r="BE25" s="1">
        <v>38352</v>
      </c>
      <c r="BF25" s="1">
        <v>38260</v>
      </c>
      <c r="BG25" s="1">
        <v>38168</v>
      </c>
      <c r="BH25" s="1">
        <v>38077</v>
      </c>
      <c r="BI25" s="1">
        <v>37986</v>
      </c>
      <c r="BJ25" s="1">
        <v>37894</v>
      </c>
      <c r="BK25" s="1">
        <v>37802</v>
      </c>
      <c r="BL25" s="1">
        <v>37711</v>
      </c>
      <c r="BM25" s="1">
        <v>37621</v>
      </c>
      <c r="BN25" s="1">
        <v>37529</v>
      </c>
      <c r="BO25" s="1">
        <v>37437</v>
      </c>
      <c r="BP25" s="1">
        <v>37346</v>
      </c>
      <c r="BQ25" s="1">
        <v>37256</v>
      </c>
      <c r="BR25" s="1">
        <v>37072</v>
      </c>
      <c r="BS25" s="1">
        <v>36891</v>
      </c>
      <c r="BT25" s="1">
        <v>36707</v>
      </c>
      <c r="BU25" s="1">
        <v>36525</v>
      </c>
      <c r="BV25" s="1">
        <v>36341</v>
      </c>
      <c r="BW25" s="1">
        <v>36160</v>
      </c>
      <c r="BX25" s="1">
        <v>35976</v>
      </c>
      <c r="BY25" s="1">
        <v>35795</v>
      </c>
      <c r="BZ25" s="1">
        <v>35611</v>
      </c>
      <c r="CA25" s="1">
        <v>35430</v>
      </c>
      <c r="CB25" s="1">
        <v>35246</v>
      </c>
      <c r="CC25" s="1">
        <v>35064</v>
      </c>
      <c r="CD25" s="1">
        <v>34880</v>
      </c>
      <c r="CE25" s="1">
        <v>34699</v>
      </c>
      <c r="CF25" s="1">
        <v>34515</v>
      </c>
      <c r="CG25" s="1">
        <v>34150</v>
      </c>
      <c r="CH25" s="1">
        <v>33969</v>
      </c>
      <c r="CI25" s="1">
        <v>33603</v>
      </c>
      <c r="CJ25" s="1">
        <v>33238</v>
      </c>
      <c r="CK25" s="1">
        <v>25569</v>
      </c>
    </row>
    <row r="26" spans="1:89" s="33" customFormat="1">
      <c r="A26" s="33" t="s">
        <v>456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457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458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459</v>
      </c>
      <c r="B31" s="1">
        <v>43373</v>
      </c>
      <c r="C31" s="1">
        <v>43281</v>
      </c>
      <c r="D31" s="1">
        <v>43190</v>
      </c>
      <c r="E31" s="1">
        <v>43100</v>
      </c>
      <c r="F31" s="1">
        <v>43008</v>
      </c>
      <c r="G31" s="1">
        <v>42916</v>
      </c>
      <c r="H31" s="1">
        <v>42825</v>
      </c>
      <c r="I31" s="1">
        <v>42735</v>
      </c>
      <c r="J31" s="1">
        <v>42643</v>
      </c>
      <c r="K31" s="1">
        <v>42551</v>
      </c>
      <c r="L31" s="1">
        <v>42460</v>
      </c>
      <c r="M31" s="1">
        <v>42369</v>
      </c>
      <c r="N31" s="1">
        <v>42277</v>
      </c>
      <c r="O31" s="1">
        <v>42185</v>
      </c>
      <c r="P31" s="1">
        <v>42094</v>
      </c>
      <c r="Q31" s="1">
        <v>42004</v>
      </c>
      <c r="R31" s="1">
        <v>41912</v>
      </c>
      <c r="S31" s="1">
        <v>41820</v>
      </c>
      <c r="T31" s="1">
        <v>41729</v>
      </c>
      <c r="U31" s="1">
        <v>41639</v>
      </c>
      <c r="V31" s="1">
        <v>41547</v>
      </c>
      <c r="W31" s="1">
        <v>41455</v>
      </c>
      <c r="X31" s="1">
        <v>41364</v>
      </c>
      <c r="Y31" s="1">
        <v>41274</v>
      </c>
      <c r="Z31" s="1">
        <v>41182</v>
      </c>
      <c r="AA31" s="1">
        <v>41090</v>
      </c>
      <c r="AB31" s="1">
        <v>40999</v>
      </c>
      <c r="AC31" s="1">
        <v>40908</v>
      </c>
      <c r="AD31" s="1">
        <v>40816</v>
      </c>
      <c r="AE31" s="1">
        <v>40724</v>
      </c>
      <c r="AF31" s="1">
        <v>40633</v>
      </c>
      <c r="AG31" s="1">
        <v>40543</v>
      </c>
      <c r="AH31" s="1">
        <v>40451</v>
      </c>
      <c r="AI31" s="1">
        <v>40359</v>
      </c>
      <c r="AJ31" s="1">
        <v>40268</v>
      </c>
      <c r="AK31" s="1">
        <v>40178</v>
      </c>
      <c r="AL31" s="1">
        <v>40086</v>
      </c>
      <c r="AM31" s="1">
        <v>39994</v>
      </c>
      <c r="AN31" s="1">
        <v>39903</v>
      </c>
      <c r="AO31" s="1">
        <v>39813</v>
      </c>
      <c r="AP31" s="1">
        <v>39721</v>
      </c>
      <c r="AQ31" s="1">
        <v>39629</v>
      </c>
      <c r="AR31" s="1">
        <v>39538</v>
      </c>
      <c r="AS31" s="1">
        <v>39447</v>
      </c>
      <c r="AT31" s="1">
        <v>39355</v>
      </c>
      <c r="AU31" s="1">
        <v>39263</v>
      </c>
      <c r="AV31" s="1">
        <v>39172</v>
      </c>
      <c r="AW31" s="1">
        <v>39082</v>
      </c>
      <c r="AX31" s="1">
        <v>38990</v>
      </c>
      <c r="AY31" s="1">
        <v>38898</v>
      </c>
      <c r="AZ31" s="1">
        <v>38807</v>
      </c>
      <c r="BA31" s="1">
        <v>38717</v>
      </c>
      <c r="BB31" s="1">
        <v>38625</v>
      </c>
      <c r="BC31" s="1">
        <v>38533</v>
      </c>
      <c r="BD31" s="1">
        <v>38442</v>
      </c>
      <c r="BE31" s="1">
        <v>38352</v>
      </c>
      <c r="BF31" s="1">
        <v>38260</v>
      </c>
      <c r="BG31" s="1">
        <v>38168</v>
      </c>
      <c r="BH31" s="1">
        <v>38077</v>
      </c>
      <c r="BI31" s="1">
        <v>37986</v>
      </c>
      <c r="BJ31" s="1">
        <v>37894</v>
      </c>
      <c r="BK31" s="1">
        <v>37802</v>
      </c>
      <c r="BL31" s="1">
        <v>37711</v>
      </c>
      <c r="BM31" s="1">
        <v>37621</v>
      </c>
      <c r="BN31" s="1">
        <v>37529</v>
      </c>
      <c r="BO31" s="1">
        <v>37437</v>
      </c>
      <c r="BP31" s="1">
        <v>37346</v>
      </c>
      <c r="BQ31" s="1">
        <v>37256</v>
      </c>
      <c r="BR31" s="1">
        <v>37072</v>
      </c>
      <c r="BS31" s="1">
        <v>36891</v>
      </c>
      <c r="BT31" s="1">
        <v>36707</v>
      </c>
      <c r="BU31" s="1">
        <v>36525</v>
      </c>
      <c r="BV31" s="1">
        <v>36341</v>
      </c>
      <c r="BW31" s="1">
        <v>36160</v>
      </c>
      <c r="BX31" s="1">
        <v>35976</v>
      </c>
      <c r="BY31" s="1">
        <v>35795</v>
      </c>
      <c r="BZ31" s="1">
        <v>35611</v>
      </c>
      <c r="CA31" s="1">
        <v>35430</v>
      </c>
      <c r="CB31" s="1">
        <v>35246</v>
      </c>
      <c r="CC31" s="1">
        <v>35064</v>
      </c>
      <c r="CD31" s="1">
        <v>34880</v>
      </c>
      <c r="CE31" s="1">
        <v>34699</v>
      </c>
      <c r="CF31" s="1">
        <v>34515</v>
      </c>
      <c r="CG31" s="1">
        <v>34150</v>
      </c>
      <c r="CH31" s="1">
        <v>33969</v>
      </c>
      <c r="CI31" s="1">
        <v>33603</v>
      </c>
      <c r="CJ31" s="1">
        <v>33238</v>
      </c>
      <c r="CK31" s="1">
        <v>25569</v>
      </c>
    </row>
    <row r="32" spans="1:89" s="33" customFormat="1">
      <c r="A32" s="33" t="s">
        <v>463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824923862.32174969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19428399.705751717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-135354046.0987694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87796644.888671756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7693086.1184991682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464</v>
      </c>
    </row>
    <row r="34" spans="1:89" s="33" customFormat="1">
      <c r="A34" s="33" t="s">
        <v>465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466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467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468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469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470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471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472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473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474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5" customFormat="1">
      <c r="A44" s="85" t="s">
        <v>475</v>
      </c>
      <c r="E44" s="85">
        <f>E32/E43</f>
        <v>1.3316156043005276E-2</v>
      </c>
      <c r="F44" s="85">
        <f t="shared" ref="F44:X44" si="12">F32/F43</f>
        <v>5.7300671345922326E-5</v>
      </c>
      <c r="G44" s="85">
        <f t="shared" si="12"/>
        <v>5.246466309347474E-4</v>
      </c>
      <c r="H44" s="85">
        <f t="shared" si="12"/>
        <v>6.2636236124496091E-4</v>
      </c>
      <c r="I44" s="85">
        <f t="shared" si="12"/>
        <v>3.5538857807214379E-2</v>
      </c>
      <c r="J44" s="85">
        <f t="shared" si="12"/>
        <v>1.144063747281066E-2</v>
      </c>
      <c r="K44" s="85">
        <f t="shared" si="12"/>
        <v>1.0304722082478889E-2</v>
      </c>
      <c r="L44" s="85">
        <f t="shared" si="12"/>
        <v>-1.649235407772176E-3</v>
      </c>
      <c r="M44" s="85">
        <f t="shared" si="12"/>
        <v>6.2660415534628547E-2</v>
      </c>
      <c r="N44" s="85">
        <f t="shared" si="12"/>
        <v>7.0195350442496626E-2</v>
      </c>
      <c r="O44" s="85">
        <f t="shared" si="12"/>
        <v>6.9967553666241611E-3</v>
      </c>
      <c r="P44" s="85">
        <f t="shared" si="12"/>
        <v>1.3512029139627153E-3</v>
      </c>
      <c r="Q44" s="85">
        <f t="shared" si="12"/>
        <v>1.5624116883960332E-3</v>
      </c>
      <c r="R44" s="85">
        <f t="shared" si="12"/>
        <v>9.9577935047835014E-4</v>
      </c>
      <c r="S44" s="85">
        <f t="shared" si="12"/>
        <v>-7.7505533542535901E-4</v>
      </c>
      <c r="T44" s="85">
        <f t="shared" si="12"/>
        <v>-1.7618065690859949E-4</v>
      </c>
      <c r="U44" s="85">
        <f t="shared" si="12"/>
        <v>-1.1785725585561914E-2</v>
      </c>
      <c r="V44" s="85">
        <f t="shared" si="12"/>
        <v>-9.5530048112064409E-3</v>
      </c>
      <c r="W44" s="85">
        <f t="shared" si="12"/>
        <v>-1.0970189286226098E-2</v>
      </c>
      <c r="X44" s="85">
        <f t="shared" si="12"/>
        <v>6.6174939501001905E-5</v>
      </c>
    </row>
    <row r="48" spans="1:89" s="33" customFormat="1">
      <c r="A48" s="35" t="s">
        <v>476</v>
      </c>
      <c r="B48" s="1">
        <v>43373</v>
      </c>
      <c r="C48" s="1">
        <v>43281</v>
      </c>
      <c r="D48" s="1">
        <v>43190</v>
      </c>
      <c r="E48" s="1">
        <v>43100</v>
      </c>
      <c r="F48" s="1">
        <v>43008</v>
      </c>
      <c r="G48" s="1">
        <v>42916</v>
      </c>
      <c r="H48" s="1">
        <v>42825</v>
      </c>
      <c r="I48" s="1">
        <v>42735</v>
      </c>
      <c r="J48" s="1">
        <v>42643</v>
      </c>
      <c r="K48" s="1">
        <v>42551</v>
      </c>
      <c r="L48" s="1">
        <v>42460</v>
      </c>
      <c r="M48" s="1">
        <v>42369</v>
      </c>
      <c r="N48" s="1">
        <v>42277</v>
      </c>
      <c r="O48" s="1">
        <v>42185</v>
      </c>
      <c r="P48" s="1">
        <v>42094</v>
      </c>
      <c r="Q48" s="1">
        <v>42004</v>
      </c>
      <c r="R48" s="1">
        <v>41912</v>
      </c>
      <c r="S48" s="1">
        <v>41820</v>
      </c>
      <c r="T48" s="1">
        <v>41729</v>
      </c>
      <c r="U48" s="1">
        <v>41639</v>
      </c>
      <c r="V48" s="1">
        <v>41547</v>
      </c>
      <c r="W48" s="1">
        <v>41455</v>
      </c>
      <c r="X48" s="1">
        <v>41364</v>
      </c>
      <c r="Y48" s="1">
        <v>41274</v>
      </c>
      <c r="Z48" s="1">
        <v>41182</v>
      </c>
      <c r="AA48" s="1">
        <v>41090</v>
      </c>
      <c r="AB48" s="1">
        <v>40999</v>
      </c>
      <c r="AC48" s="1">
        <v>40908</v>
      </c>
      <c r="AD48" s="1">
        <v>40816</v>
      </c>
      <c r="AE48" s="1">
        <v>40724</v>
      </c>
      <c r="AF48" s="1">
        <v>40633</v>
      </c>
      <c r="AG48" s="1">
        <v>40543</v>
      </c>
      <c r="AH48" s="1">
        <v>40451</v>
      </c>
      <c r="AI48" s="1">
        <v>40359</v>
      </c>
      <c r="AJ48" s="1">
        <v>40268</v>
      </c>
      <c r="AK48" s="1">
        <v>40178</v>
      </c>
      <c r="AL48" s="1">
        <v>40086</v>
      </c>
      <c r="AM48" s="1">
        <v>39994</v>
      </c>
      <c r="AN48" s="1">
        <v>39903</v>
      </c>
      <c r="AO48" s="1">
        <v>39813</v>
      </c>
      <c r="AP48" s="1">
        <v>39721</v>
      </c>
      <c r="AQ48" s="1">
        <v>39629</v>
      </c>
      <c r="AR48" s="1">
        <v>39538</v>
      </c>
      <c r="AS48" s="1">
        <v>39447</v>
      </c>
      <c r="AT48" s="1">
        <v>39355</v>
      </c>
      <c r="AU48" s="1">
        <v>39263</v>
      </c>
      <c r="AV48" s="1">
        <v>39172</v>
      </c>
      <c r="AW48" s="1">
        <v>39082</v>
      </c>
      <c r="AX48" s="1">
        <v>38990</v>
      </c>
      <c r="AY48" s="1">
        <v>38898</v>
      </c>
      <c r="AZ48" s="1">
        <v>38807</v>
      </c>
      <c r="BA48" s="1">
        <v>38717</v>
      </c>
      <c r="BB48" s="1">
        <v>38625</v>
      </c>
      <c r="BC48" s="1">
        <v>38533</v>
      </c>
      <c r="BD48" s="1">
        <v>38442</v>
      </c>
      <c r="BE48" s="1">
        <v>38352</v>
      </c>
      <c r="BF48" s="1">
        <v>38260</v>
      </c>
      <c r="BG48" s="1">
        <v>38168</v>
      </c>
      <c r="BH48" s="1">
        <v>38077</v>
      </c>
      <c r="BI48" s="1">
        <v>37986</v>
      </c>
      <c r="BJ48" s="1">
        <v>37894</v>
      </c>
      <c r="BK48" s="1">
        <v>37802</v>
      </c>
      <c r="BL48" s="1">
        <v>37711</v>
      </c>
      <c r="BM48" s="1">
        <v>37621</v>
      </c>
      <c r="BN48" s="1">
        <v>37529</v>
      </c>
      <c r="BO48" s="1">
        <v>37437</v>
      </c>
      <c r="BP48" s="1">
        <v>37346</v>
      </c>
      <c r="BQ48" s="1">
        <v>37256</v>
      </c>
      <c r="BR48" s="1">
        <v>37072</v>
      </c>
      <c r="BS48" s="1">
        <v>36891</v>
      </c>
      <c r="BT48" s="1">
        <v>36707</v>
      </c>
      <c r="BU48" s="1">
        <v>36525</v>
      </c>
      <c r="BV48" s="1">
        <v>36341</v>
      </c>
      <c r="BW48" s="1">
        <v>36160</v>
      </c>
      <c r="BX48" s="1">
        <v>35976</v>
      </c>
      <c r="BY48" s="1">
        <v>35795</v>
      </c>
      <c r="BZ48" s="1">
        <v>35611</v>
      </c>
      <c r="CA48" s="1">
        <v>35430</v>
      </c>
      <c r="CB48" s="1">
        <v>35246</v>
      </c>
      <c r="CC48" s="1">
        <v>35064</v>
      </c>
      <c r="CD48" s="1">
        <v>34880</v>
      </c>
      <c r="CE48" s="1">
        <v>34699</v>
      </c>
      <c r="CF48" s="1">
        <v>34515</v>
      </c>
      <c r="CG48" s="1">
        <v>34150</v>
      </c>
      <c r="CH48" s="1">
        <v>33969</v>
      </c>
      <c r="CI48" s="1">
        <v>33603</v>
      </c>
      <c r="CJ48" s="1">
        <v>33238</v>
      </c>
      <c r="CK48" s="1">
        <v>25569</v>
      </c>
    </row>
    <row r="49" spans="1:89" s="33" customFormat="1">
      <c r="A49" s="33" t="s">
        <v>477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478</v>
      </c>
      <c r="E50" s="33">
        <f>资产资本表!E50</f>
        <v>-6863838358.7100048</v>
      </c>
      <c r="F50" s="33">
        <f>资产资本表!F50</f>
        <v>-6584266877.9099979</v>
      </c>
      <c r="G50" s="33">
        <f>资产资本表!G50</f>
        <v>-6631884144.5600014</v>
      </c>
      <c r="H50" s="33">
        <f>资产资本表!H50</f>
        <v>-6562795888.1799965</v>
      </c>
      <c r="I50" s="33">
        <f>资产资本表!I50</f>
        <v>-7177342361.8000031</v>
      </c>
      <c r="J50" s="33">
        <f>资产资本表!J50</f>
        <v>-7388445557.7699947</v>
      </c>
      <c r="K50" s="33">
        <f>资产资本表!K50</f>
        <v>-7345285479.2699966</v>
      </c>
      <c r="L50" s="33">
        <f>资产资本表!L50</f>
        <v>-6536923590.4499969</v>
      </c>
      <c r="M50" s="33">
        <f>资产资本表!M50</f>
        <v>-6870905797.6199932</v>
      </c>
      <c r="N50" s="33">
        <f>资产资本表!N50</f>
        <v>-7375454184.4500027</v>
      </c>
      <c r="O50" s="33">
        <f>资产资本表!O50</f>
        <v>-7861996015.6899986</v>
      </c>
      <c r="P50" s="33">
        <f>资产资本表!P50</f>
        <v>-6356976308.7800026</v>
      </c>
      <c r="Q50" s="33">
        <f>资产资本表!Q50</f>
        <v>-6912709808.4000015</v>
      </c>
      <c r="R50" s="33">
        <f>资产资本表!R50</f>
        <v>-6656983209.1000023</v>
      </c>
      <c r="S50" s="33">
        <f>资产资本表!S50</f>
        <v>-6373931922.5800018</v>
      </c>
      <c r="T50" s="33">
        <f>资产资本表!T50</f>
        <v>-5898484899.0600014</v>
      </c>
      <c r="U50" s="33">
        <f>资产资本表!U50</f>
        <v>-6128363510.2699986</v>
      </c>
      <c r="V50" s="33">
        <f>资产资本表!V50</f>
        <v>-6237158822.0899982</v>
      </c>
      <c r="W50" s="33">
        <f>资产资本表!W50</f>
        <v>-6198760115.329998</v>
      </c>
      <c r="X50" s="33">
        <f>资产资本表!X50</f>
        <v>-4873749311.2800007</v>
      </c>
      <c r="Y50" s="33">
        <f>资产资本表!Y50</f>
        <v>-5803677586.2600021</v>
      </c>
      <c r="Z50" s="33">
        <f>资产资本表!Z50</f>
        <v>-5051820431.8699989</v>
      </c>
      <c r="AA50" s="33">
        <f>资产资本表!AA50</f>
        <v>-4725018082.9699993</v>
      </c>
      <c r="AB50" s="33">
        <f>资产资本表!AB50</f>
        <v>-3468232702.96</v>
      </c>
      <c r="AC50" s="33">
        <f>资产资本表!AC50</f>
        <v>-3267938829.9099979</v>
      </c>
      <c r="AD50" s="33">
        <f>资产资本表!AD50</f>
        <v>-3449114423.2699986</v>
      </c>
      <c r="AE50" s="33">
        <f>资产资本表!AE50</f>
        <v>-3090252461.8400002</v>
      </c>
      <c r="AF50" s="33">
        <f>资产资本表!AF50</f>
        <v>-2345145728.5199986</v>
      </c>
      <c r="AG50" s="33">
        <f>资产资本表!AG50</f>
        <v>-2843265205.7599993</v>
      </c>
      <c r="AH50" s="33">
        <f>资产资本表!AH50</f>
        <v>-2914875938.670002</v>
      </c>
      <c r="AI50" s="33">
        <f>资产资本表!AI50</f>
        <v>-2532871811.8200006</v>
      </c>
      <c r="AJ50" s="33">
        <f>资产资本表!AJ50</f>
        <v>-1701500948.7800007</v>
      </c>
      <c r="AK50" s="33">
        <f>资产资本表!AK50</f>
        <v>-1874646667.5299997</v>
      </c>
      <c r="AL50" s="33">
        <f>资产资本表!AL50</f>
        <v>-1443282493.5900002</v>
      </c>
      <c r="AM50" s="33">
        <f>资产资本表!AM50</f>
        <v>-1014469760.1699991</v>
      </c>
      <c r="AN50" s="33">
        <f>资产资本表!AN50</f>
        <v>-834128635.53000021</v>
      </c>
      <c r="AO50" s="33">
        <f>资产资本表!AO50</f>
        <v>-479398258.43000031</v>
      </c>
      <c r="AP50" s="33">
        <f>资产资本表!AP50</f>
        <v>-611376969.57999992</v>
      </c>
      <c r="AQ50" s="33">
        <f>资产资本表!AQ50</f>
        <v>-422692133.28999949</v>
      </c>
      <c r="AR50" s="33">
        <f>资产资本表!AR50</f>
        <v>-419668466.51000023</v>
      </c>
      <c r="AS50" s="33">
        <f>资产资本表!AS50</f>
        <v>-908302667.10999966</v>
      </c>
      <c r="AT50" s="33">
        <f>资产资本表!AT50</f>
        <v>-707025177.14000082</v>
      </c>
      <c r="AU50" s="33">
        <f>资产资本表!AU50</f>
        <v>-490669672.11999989</v>
      </c>
      <c r="AV50" s="33">
        <f>资产资本表!AV50</f>
        <v>-376704464.38000059</v>
      </c>
      <c r="AW50" s="33">
        <f>资产资本表!AW50</f>
        <v>-553377756.11000013</v>
      </c>
      <c r="AX50" s="33">
        <f>资产资本表!AX50</f>
        <v>-370235741.53000021</v>
      </c>
      <c r="AY50" s="33">
        <f>资产资本表!AY50</f>
        <v>-214462078.68000031</v>
      </c>
      <c r="AZ50" s="33">
        <f>资产资本表!AZ50</f>
        <v>183567049.87999988</v>
      </c>
      <c r="BA50" s="33">
        <f>资产资本表!BA50</f>
        <v>-151177794.12999988</v>
      </c>
      <c r="BB50" s="33">
        <f>资产资本表!BB50</f>
        <v>227882912.94999981</v>
      </c>
      <c r="BC50" s="33">
        <f>资产资本表!BC50</f>
        <v>45139833.839999676</v>
      </c>
      <c r="BD50" s="33">
        <f>资产资本表!BD50</f>
        <v>-88287062.889999866</v>
      </c>
      <c r="BE50" s="33">
        <f>资产资本表!BE50</f>
        <v>-422605446.88000035</v>
      </c>
      <c r="BF50" s="33">
        <f>资产资本表!BF50</f>
        <v>-399367975.78000021</v>
      </c>
      <c r="BG50" s="33">
        <f>资产资本表!BG50</f>
        <v>-315666770.86999989</v>
      </c>
      <c r="BH50" s="33">
        <f>资产资本表!BH50</f>
        <v>-558720759.6500001</v>
      </c>
      <c r="BI50" s="33">
        <f>资产资本表!BI50</f>
        <v>-720888217.81000042</v>
      </c>
      <c r="BJ50" s="33">
        <f>资产资本表!BJ50</f>
        <v>-504647867.76000023</v>
      </c>
      <c r="BK50" s="33">
        <f>资产资本表!BK50</f>
        <v>-261040509.58999968</v>
      </c>
      <c r="BL50" s="33">
        <f>资产资本表!BL50</f>
        <v>-321336102.35000038</v>
      </c>
      <c r="BM50" s="33">
        <f>资产资本表!BM50</f>
        <v>-639720714.26000023</v>
      </c>
      <c r="BN50" s="33">
        <f>资产资本表!BN50</f>
        <v>-307644367.59999943</v>
      </c>
      <c r="BO50" s="33">
        <f>资产资本表!BO50</f>
        <v>-582905645.82999992</v>
      </c>
      <c r="BP50" s="33">
        <f>资产资本表!BP50</f>
        <v>-551696434.3599999</v>
      </c>
      <c r="BQ50" s="33">
        <f>资产资本表!BQ50</f>
        <v>-549778418.66000032</v>
      </c>
      <c r="BR50" s="33">
        <f>资产资本表!BR50</f>
        <v>-489989987.17000008</v>
      </c>
      <c r="BS50" s="33">
        <f>资产资本表!BS50</f>
        <v>-416076469.86999989</v>
      </c>
      <c r="BT50" s="33">
        <f>资产资本表!BT50</f>
        <v>156095064.63000011</v>
      </c>
      <c r="BU50" s="33">
        <f>资产资本表!BU50</f>
        <v>-53098508.289999962</v>
      </c>
      <c r="BV50" s="33">
        <f>资产资本表!BV50</f>
        <v>11363854.050000191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479</v>
      </c>
      <c r="E51" s="35">
        <f>E49/E50</f>
        <v>-2.8367722830100885</v>
      </c>
      <c r="F51" s="35">
        <f t="shared" ref="F51:BQ51" si="13">F49/F50</f>
        <v>-2.2316117920001557</v>
      </c>
      <c r="G51" s="35">
        <f t="shared" si="13"/>
        <v>-1.4495457469587321</v>
      </c>
      <c r="H51" s="35">
        <f t="shared" si="13"/>
        <v>-0.57819074295213357</v>
      </c>
      <c r="I51" s="35">
        <f t="shared" si="13"/>
        <v>-2.6386580072460704</v>
      </c>
      <c r="J51" s="35">
        <f t="shared" si="13"/>
        <v>-1.924417090838179</v>
      </c>
      <c r="K51" s="35">
        <f t="shared" si="13"/>
        <v>-1.2622130556144728</v>
      </c>
      <c r="L51" s="35">
        <f t="shared" si="13"/>
        <v>-0.5775438262542254</v>
      </c>
      <c r="M51" s="35">
        <f t="shared" si="13"/>
        <v>-2.808295621445394</v>
      </c>
      <c r="N51" s="35">
        <f t="shared" si="13"/>
        <v>-2.0003234324558647</v>
      </c>
      <c r="O51" s="35">
        <f t="shared" si="13"/>
        <v>-1.2502547418179182</v>
      </c>
      <c r="P51" s="35">
        <f t="shared" si="13"/>
        <v>-0.65302990976486663</v>
      </c>
      <c r="Q51" s="35">
        <f t="shared" si="13"/>
        <v>-3.0059027207059108</v>
      </c>
      <c r="R51" s="35">
        <f t="shared" si="13"/>
        <v>-2.3396759162737477</v>
      </c>
      <c r="S51" s="35">
        <f t="shared" si="13"/>
        <v>-1.590276890395008</v>
      </c>
      <c r="T51" s="35">
        <f t="shared" si="13"/>
        <v>-0.70072914094578498</v>
      </c>
      <c r="U51" s="35">
        <f t="shared" si="13"/>
        <v>-3.2483512183553471</v>
      </c>
      <c r="V51" s="35">
        <f t="shared" si="13"/>
        <v>-2.3438187226923017</v>
      </c>
      <c r="W51" s="35">
        <f t="shared" si="13"/>
        <v>-1.5134542808099234</v>
      </c>
      <c r="X51" s="35">
        <f t="shared" si="13"/>
        <v>-0.79689434078421539</v>
      </c>
      <c r="Y51" s="35">
        <f t="shared" si="13"/>
        <v>-3.0572426906667785</v>
      </c>
      <c r="Z51" s="35">
        <f t="shared" si="13"/>
        <v>-2.6632251762855654</v>
      </c>
      <c r="AA51" s="35">
        <f t="shared" si="13"/>
        <v>-1.5229733169522115</v>
      </c>
      <c r="AB51" s="35">
        <f t="shared" si="13"/>
        <v>-0.92232880738651313</v>
      </c>
      <c r="AC51" s="35">
        <f t="shared" si="13"/>
        <v>-4.4377755480047982</v>
      </c>
      <c r="AD51" s="35">
        <f t="shared" si="13"/>
        <v>-3.3143515474537595</v>
      </c>
      <c r="AE51" s="35">
        <f t="shared" si="13"/>
        <v>-2.3836325130646818</v>
      </c>
      <c r="AF51" s="35">
        <f t="shared" si="13"/>
        <v>-1.376582598535292</v>
      </c>
      <c r="AG51" s="35">
        <f t="shared" si="13"/>
        <v>-4.6636447434299866</v>
      </c>
      <c r="AH51" s="35">
        <f t="shared" si="13"/>
        <v>-3.3430075962224977</v>
      </c>
      <c r="AI51" s="35">
        <f t="shared" si="13"/>
        <v>-2.4915972752743816</v>
      </c>
      <c r="AJ51" s="35">
        <f t="shared" si="13"/>
        <v>-1.6098082269210399</v>
      </c>
      <c r="AK51" s="35">
        <f t="shared" si="13"/>
        <v>-5.8604298655891585</v>
      </c>
      <c r="AL51" s="35">
        <f t="shared" si="13"/>
        <v>-5.5888047887050787</v>
      </c>
      <c r="AM51" s="35">
        <f t="shared" si="13"/>
        <v>-5.1068057829460063</v>
      </c>
      <c r="AN51" s="35">
        <f t="shared" si="13"/>
        <v>-2.8106875007478136</v>
      </c>
      <c r="AO51" s="35">
        <f t="shared" si="13"/>
        <v>-21.792701385012396</v>
      </c>
      <c r="AP51" s="35">
        <f t="shared" si="13"/>
        <v>-12.952595495852732</v>
      </c>
      <c r="AQ51" s="35">
        <f t="shared" si="13"/>
        <v>-12.282508882033248</v>
      </c>
      <c r="AR51" s="35">
        <f t="shared" si="13"/>
        <v>-5.5198128932682167</v>
      </c>
      <c r="AS51" s="35">
        <f t="shared" si="13"/>
        <v>-10.113580898477656</v>
      </c>
      <c r="AT51" s="35">
        <f t="shared" si="13"/>
        <v>-9.4300894187673041</v>
      </c>
      <c r="AU51" s="35">
        <f t="shared" si="13"/>
        <v>-8.5816384137355133</v>
      </c>
      <c r="AV51" s="35">
        <f t="shared" si="13"/>
        <v>-5.0264502929541761</v>
      </c>
      <c r="AW51" s="35">
        <f t="shared" si="13"/>
        <v>-13.166816399775289</v>
      </c>
      <c r="AX51" s="35">
        <f t="shared" si="13"/>
        <v>-14.169107375995798</v>
      </c>
      <c r="AY51" s="35">
        <f t="shared" si="13"/>
        <v>-15.958549414727676</v>
      </c>
      <c r="AZ51" s="35">
        <f t="shared" si="13"/>
        <v>8.4840098669019426</v>
      </c>
      <c r="BA51" s="35">
        <f t="shared" si="13"/>
        <v>-45.18873485688956</v>
      </c>
      <c r="BB51" s="35">
        <f t="shared" si="13"/>
        <v>22.201413660225043</v>
      </c>
      <c r="BC51" s="35">
        <f t="shared" si="13"/>
        <v>74.365886505665173</v>
      </c>
      <c r="BD51" s="35">
        <f t="shared" si="13"/>
        <v>-17.340661674944098</v>
      </c>
      <c r="BE51" s="35">
        <f t="shared" si="13"/>
        <v>-15.511576759164166</v>
      </c>
      <c r="BF51" s="35">
        <f t="shared" si="13"/>
        <v>-12.024970448370379</v>
      </c>
      <c r="BG51" s="35">
        <f t="shared" si="13"/>
        <v>-10.455340554578662</v>
      </c>
      <c r="BH51" s="35">
        <f t="shared" si="13"/>
        <v>-2.8630192589086119</v>
      </c>
      <c r="BI51" s="35">
        <f t="shared" si="13"/>
        <v>-7.7123396472757193</v>
      </c>
      <c r="BJ51" s="35">
        <f t="shared" si="13"/>
        <v>-8.0716448935977532</v>
      </c>
      <c r="BK51" s="35">
        <f t="shared" si="13"/>
        <v>-10.211271948390786</v>
      </c>
      <c r="BL51" s="35">
        <f t="shared" si="13"/>
        <v>-3.8999135950962298</v>
      </c>
      <c r="BM51" s="35">
        <f t="shared" si="13"/>
        <v>-6.9848245258851263</v>
      </c>
      <c r="BN51" s="35">
        <f t="shared" si="13"/>
        <v>-11.11631539683032</v>
      </c>
      <c r="BO51" s="35">
        <f t="shared" si="13"/>
        <v>-3.9278198338084538</v>
      </c>
      <c r="BP51" s="35">
        <f t="shared" si="13"/>
        <v>-1.9263031143618579</v>
      </c>
      <c r="BQ51" s="35">
        <f t="shared" si="13"/>
        <v>-6.9933074480643125</v>
      </c>
      <c r="BR51" s="35">
        <f t="shared" ref="BR51:CJ51" si="14">BR49/BR50</f>
        <v>-3.854521358504273</v>
      </c>
      <c r="BS51" s="35">
        <f t="shared" si="14"/>
        <v>-8.7109833632803806</v>
      </c>
      <c r="BT51" s="35">
        <f t="shared" si="14"/>
        <v>11.274366377896152</v>
      </c>
      <c r="BU51" s="35">
        <f t="shared" si="14"/>
        <v>-65.97485769293732</v>
      </c>
      <c r="BV51" s="35">
        <f t="shared" si="14"/>
        <v>144.40252957665999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480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481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482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483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457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484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485</v>
      </c>
      <c r="B61" s="1">
        <v>43373</v>
      </c>
      <c r="C61" s="1">
        <v>43281</v>
      </c>
      <c r="D61" s="1">
        <v>43190</v>
      </c>
      <c r="E61" s="1">
        <v>43100</v>
      </c>
      <c r="F61" s="1">
        <v>43008</v>
      </c>
      <c r="G61" s="1">
        <v>42916</v>
      </c>
      <c r="H61" s="1">
        <v>42825</v>
      </c>
      <c r="I61" s="1">
        <v>42735</v>
      </c>
      <c r="J61" s="1">
        <v>42643</v>
      </c>
      <c r="K61" s="1">
        <v>42551</v>
      </c>
      <c r="L61" s="1">
        <v>42460</v>
      </c>
      <c r="M61" s="1">
        <v>42369</v>
      </c>
      <c r="N61" s="1">
        <v>42277</v>
      </c>
      <c r="O61" s="1">
        <v>42185</v>
      </c>
      <c r="P61" s="1">
        <v>42094</v>
      </c>
      <c r="Q61" s="1">
        <v>42004</v>
      </c>
      <c r="R61" s="1">
        <v>41912</v>
      </c>
      <c r="S61" s="1">
        <v>41820</v>
      </c>
      <c r="T61" s="1">
        <v>41729</v>
      </c>
      <c r="U61" s="1">
        <v>41639</v>
      </c>
      <c r="V61" s="1">
        <v>41547</v>
      </c>
      <c r="W61" s="1">
        <v>41455</v>
      </c>
      <c r="X61" s="1">
        <v>41364</v>
      </c>
      <c r="Y61" s="1">
        <v>41274</v>
      </c>
      <c r="Z61" s="1">
        <v>41182</v>
      </c>
      <c r="AA61" s="1">
        <v>41090</v>
      </c>
      <c r="AB61" s="1">
        <v>40999</v>
      </c>
      <c r="AC61" s="1">
        <v>40908</v>
      </c>
      <c r="AD61" s="1">
        <v>40816</v>
      </c>
      <c r="AE61" s="1">
        <v>40724</v>
      </c>
      <c r="AF61" s="1">
        <v>40633</v>
      </c>
      <c r="AG61" s="1">
        <v>40543</v>
      </c>
      <c r="AH61" s="1">
        <v>40451</v>
      </c>
      <c r="AI61" s="1">
        <v>40359</v>
      </c>
      <c r="AJ61" s="1">
        <v>40268</v>
      </c>
      <c r="AK61" s="1">
        <v>40178</v>
      </c>
      <c r="AL61" s="1">
        <v>40086</v>
      </c>
      <c r="AM61" s="1">
        <v>39994</v>
      </c>
      <c r="AN61" s="1">
        <v>39903</v>
      </c>
      <c r="AO61" s="1">
        <v>39813</v>
      </c>
      <c r="AP61" s="1">
        <v>39721</v>
      </c>
      <c r="AQ61" s="1">
        <v>39629</v>
      </c>
      <c r="AR61" s="1">
        <v>39538</v>
      </c>
      <c r="AS61" s="1">
        <v>39447</v>
      </c>
      <c r="AT61" s="1">
        <v>39355</v>
      </c>
      <c r="AU61" s="1">
        <v>39263</v>
      </c>
      <c r="AV61" s="1">
        <v>39172</v>
      </c>
      <c r="AW61" s="1">
        <v>39082</v>
      </c>
      <c r="AX61" s="1">
        <v>38990</v>
      </c>
      <c r="AY61" s="1">
        <v>38898</v>
      </c>
      <c r="AZ61" s="1">
        <v>38807</v>
      </c>
      <c r="BA61" s="1">
        <v>38717</v>
      </c>
      <c r="BB61" s="1">
        <v>38625</v>
      </c>
      <c r="BC61" s="1">
        <v>38533</v>
      </c>
      <c r="BD61" s="1">
        <v>38442</v>
      </c>
      <c r="BE61" s="1">
        <v>38352</v>
      </c>
      <c r="BF61" s="1">
        <v>38260</v>
      </c>
      <c r="BG61" s="1">
        <v>38168</v>
      </c>
      <c r="BH61" s="1">
        <v>38077</v>
      </c>
      <c r="BI61" s="1">
        <v>37986</v>
      </c>
      <c r="BJ61" s="1">
        <v>37894</v>
      </c>
      <c r="BK61" s="1">
        <v>37802</v>
      </c>
      <c r="BL61" s="1">
        <v>37711</v>
      </c>
      <c r="BM61" s="1">
        <v>37621</v>
      </c>
      <c r="BN61" s="1">
        <v>37529</v>
      </c>
      <c r="BO61" s="1">
        <v>37437</v>
      </c>
      <c r="BP61" s="1">
        <v>37346</v>
      </c>
      <c r="BQ61" s="1">
        <v>37256</v>
      </c>
      <c r="BR61" s="1">
        <v>37072</v>
      </c>
      <c r="BS61" s="1">
        <v>36891</v>
      </c>
      <c r="BT61" s="1">
        <v>36707</v>
      </c>
      <c r="BU61" s="1">
        <v>36525</v>
      </c>
      <c r="BV61" s="1">
        <v>36341</v>
      </c>
      <c r="BW61" s="1">
        <v>36160</v>
      </c>
      <c r="BX61" s="1">
        <v>35976</v>
      </c>
      <c r="BY61" s="1">
        <v>35795</v>
      </c>
      <c r="BZ61" s="1">
        <v>35611</v>
      </c>
      <c r="CA61" s="1">
        <v>35430</v>
      </c>
      <c r="CB61" s="1">
        <v>35246</v>
      </c>
      <c r="CC61" s="1">
        <v>35064</v>
      </c>
      <c r="CD61" s="1">
        <v>34880</v>
      </c>
      <c r="CE61" s="1">
        <v>34699</v>
      </c>
      <c r="CF61" s="1">
        <v>34515</v>
      </c>
      <c r="CG61" s="1">
        <v>34150</v>
      </c>
      <c r="CH61" s="1">
        <v>33969</v>
      </c>
      <c r="CI61" s="1">
        <v>33603</v>
      </c>
      <c r="CJ61" s="1">
        <v>33238</v>
      </c>
      <c r="CK61" s="1">
        <v>25569</v>
      </c>
    </row>
    <row r="62" spans="1:89" s="33" customFormat="1">
      <c r="A62" s="33" t="s">
        <v>486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477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487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499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488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489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490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491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492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493</v>
      </c>
      <c r="E71" s="33">
        <f>资产资本表!E35+资产资本表!E36-资产资本表!E24</f>
        <v>357269456.21000004</v>
      </c>
      <c r="F71" s="33">
        <f>资产资本表!F35+资产资本表!F36-资产资本表!F24</f>
        <v>-158010838.50999999</v>
      </c>
      <c r="G71" s="33">
        <f>资产资本表!G35+资产资本表!G36-资产资本表!G24</f>
        <v>-836995958.85000014</v>
      </c>
      <c r="H71" s="33">
        <f>资产资本表!H35+资产资本表!H36-资产资本表!H24</f>
        <v>-975372780.47999978</v>
      </c>
      <c r="I71" s="33">
        <f>资产资本表!I35+资产资本表!I36-资产资本表!I24</f>
        <v>-888270580.42000008</v>
      </c>
      <c r="J71" s="33">
        <f>资产资本表!J35+资产资本表!J36-资产资本表!J24</f>
        <v>-110708167.75999999</v>
      </c>
      <c r="K71" s="33">
        <f>资产资本表!K35+资产资本表!K36-资产资本表!K24</f>
        <v>-558630252.72000003</v>
      </c>
      <c r="L71" s="33">
        <f>资产资本表!L35+资产资本表!L36-资产资本表!L24</f>
        <v>-1312899295.55</v>
      </c>
      <c r="M71" s="33">
        <f>资产资本表!M35+资产资本表!M36-资产资本表!M24</f>
        <v>-1058815284.3</v>
      </c>
      <c r="N71" s="33">
        <f>资产资本表!N35+资产资本表!N36-资产资本表!N24</f>
        <v>-165023168.97000003</v>
      </c>
      <c r="O71" s="33">
        <f>资产资本表!O35+资产资本表!O36-资产资本表!O24</f>
        <v>-672427058.66000032</v>
      </c>
      <c r="P71" s="33">
        <f>资产资本表!P35+资产资本表!P36-资产资本表!P24</f>
        <v>-615827667.80999994</v>
      </c>
      <c r="Q71" s="33">
        <f>资产资本表!Q35+资产资本表!Q36-资产资本表!Q24</f>
        <v>-3091015.0699999332</v>
      </c>
      <c r="R71" s="33">
        <f>资产资本表!R35+资产资本表!R36-资产资本表!R24</f>
        <v>15715453.039999962</v>
      </c>
      <c r="S71" s="33">
        <f>资产资本表!S35+资产资本表!S36-资产资本表!S24</f>
        <v>116650309.26999998</v>
      </c>
      <c r="T71" s="33">
        <f>资产资本表!T35+资产资本表!T36-资产资本表!T24</f>
        <v>-366848327.32000017</v>
      </c>
      <c r="U71" s="33">
        <f>资产资本表!U35+资产资本表!U36-资产资本表!U24</f>
        <v>57486667.089999914</v>
      </c>
      <c r="V71" s="33">
        <f>资产资本表!V35+资产资本表!V36-资产资本表!V24</f>
        <v>109772622.37000012</v>
      </c>
      <c r="W71" s="33">
        <f>资产资本表!W35+资产资本表!W36-资产资本表!W24</f>
        <v>52935552.75999999</v>
      </c>
      <c r="X71" s="33">
        <f>资产资本表!X35+资产资本表!X36-资产资本表!X24</f>
        <v>-417801396.96999979</v>
      </c>
      <c r="Y71" s="33">
        <f>资产资本表!Y35+资产资本表!Y36-资产资本表!Y24</f>
        <v>255504498.08999991</v>
      </c>
      <c r="Z71" s="33">
        <f>资产资本表!Z35+资产资本表!Z36-资产资本表!Z24</f>
        <v>651231333.3599999</v>
      </c>
      <c r="AA71" s="33">
        <f>资产资本表!AA35+资产资本表!AA36-资产资本表!AA24</f>
        <v>414639359.36000013</v>
      </c>
      <c r="AB71" s="33">
        <f>资产资本表!AB35+资产资本表!AB36-资产资本表!AB24</f>
        <v>257778065.31999993</v>
      </c>
      <c r="AC71" s="33">
        <f>资产资本表!AC35+资产资本表!AC36-资产资本表!AC24</f>
        <v>1388934931.9099998</v>
      </c>
      <c r="AD71" s="33">
        <f>资产资本表!AD35+资产资本表!AD36-资产资本表!AD24</f>
        <v>807877883.38</v>
      </c>
      <c r="AE71" s="33">
        <f>资产资本表!AE35+资产资本表!AE36-资产资本表!AE24</f>
        <v>1112681829.9899998</v>
      </c>
      <c r="AF71" s="33">
        <f>资产资本表!AF35+资产资本表!AF36-资产资本表!AF24</f>
        <v>950993830.85000002</v>
      </c>
      <c r="AG71" s="33">
        <f>资产资本表!AG35+资产资本表!AG36-资产资本表!AG24</f>
        <v>1341306168.8500001</v>
      </c>
      <c r="AH71" s="33">
        <f>资产资本表!AH35+资产资本表!AH36-资产资本表!AH24</f>
        <v>1262367511.6499999</v>
      </c>
      <c r="AI71" s="33">
        <f>资产资本表!AI35+资产资本表!AI36-资产资本表!AI24</f>
        <v>1242389290.29</v>
      </c>
      <c r="AJ71" s="33">
        <f>资产资本表!AJ35+资产资本表!AJ36-资产资本表!AJ24</f>
        <v>861701057.68999994</v>
      </c>
      <c r="AK71" s="33">
        <f>资产资本表!AK35+资产资本表!AK36-资产资本表!AK24</f>
        <v>1093407604.8099999</v>
      </c>
      <c r="AL71" s="33">
        <f>资产资本表!AL35+资产资本表!AL36-资产资本表!AL24</f>
        <v>1074384241.4400001</v>
      </c>
      <c r="AM71" s="33">
        <f>资产资本表!AM35+资产资本表!AM36-资产资本表!AM24</f>
        <v>1030444895.3</v>
      </c>
      <c r="AN71" s="33">
        <f>资产资本表!AN35+资产资本表!AN36-资产资本表!AN24</f>
        <v>904203804.5</v>
      </c>
      <c r="AO71" s="33">
        <f>资产资本表!AO35+资产资本表!AO36-资产资本表!AO24</f>
        <v>1013300716.6200001</v>
      </c>
      <c r="AP71" s="33">
        <f>资产资本表!AP35+资产资本表!AP36-资产资本表!AP24</f>
        <v>908653678.91000009</v>
      </c>
      <c r="AQ71" s="33">
        <f>资产资本表!AQ35+资产资本表!AQ36-资产资本表!AQ24</f>
        <v>828478315.28000009</v>
      </c>
      <c r="AR71" s="33">
        <f>资产资本表!AR35+资产资本表!AR36-资产资本表!AR24</f>
        <v>608601958.69000006</v>
      </c>
      <c r="AS71" s="33">
        <f>资产资本表!AS35+资产资本表!AS36-资产资本表!AS24</f>
        <v>776137629.24000001</v>
      </c>
      <c r="AT71" s="33">
        <f>资产资本表!AT35+资产资本表!AT36-资产资本表!AT24</f>
        <v>458716925.13999999</v>
      </c>
      <c r="AU71" s="33">
        <f>资产资本表!AU35+资产资本表!AU36-资产资本表!AU24</f>
        <v>409905985.13000005</v>
      </c>
      <c r="AV71" s="33">
        <f>资产资本表!AV35+资产资本表!AV36-资产资本表!AV24</f>
        <v>462865842.37</v>
      </c>
      <c r="AW71" s="33">
        <f>资产资本表!AW35+资产资本表!AW36-资产资本表!AW24</f>
        <v>359056374.96999997</v>
      </c>
      <c r="AX71" s="33">
        <f>资产资本表!AX35+资产资本表!AX36-资产资本表!AX24</f>
        <v>192611637.22999996</v>
      </c>
      <c r="AY71" s="33">
        <f>资产资本表!AY35+资产资本表!AY36-资产资本表!AY24</f>
        <v>217251832.06999999</v>
      </c>
      <c r="AZ71" s="33">
        <f>资产资本表!AZ35+资产资本表!AZ36-资产资本表!AZ24</f>
        <v>154661250.83000001</v>
      </c>
      <c r="BA71" s="33">
        <f>资产资本表!BA35+资产资本表!BA36-资产资本表!BA24</f>
        <v>259357252.39000002</v>
      </c>
      <c r="BB71" s="33">
        <f>资产资本表!BB35+资产资本表!BB36-资产资本表!BB24</f>
        <v>187172895.76999998</v>
      </c>
      <c r="BC71" s="33">
        <f>资产资本表!BC35+资产资本表!BC36-资产资本表!BC24</f>
        <v>147506228.86999997</v>
      </c>
      <c r="BD71" s="33">
        <f>资产资本表!BD35+资产资本表!BD36-资产资本表!BD24</f>
        <v>159145091.45000002</v>
      </c>
      <c r="BE71" s="33">
        <f>资产资本表!BE35+资产资本表!BE36-资产资本表!BE24</f>
        <v>276477913.27999997</v>
      </c>
      <c r="BF71" s="33">
        <f>资产资本表!BF35+资产资本表!BF36-资产资本表!BF24</f>
        <v>222009886.98000002</v>
      </c>
      <c r="BG71" s="33">
        <f>资产资本表!BG35+资产资本表!BG36-资产资本表!BG24</f>
        <v>317129990.76999998</v>
      </c>
      <c r="BH71" s="33">
        <f>资产资本表!BH35+资产资本表!BH36-资产资本表!BH24</f>
        <v>189719537.12</v>
      </c>
      <c r="BI71" s="33">
        <f>资产资本表!BI35+资产资本表!BI36-资产资本表!BI24</f>
        <v>245028143.50999999</v>
      </c>
      <c r="BJ71" s="33">
        <f>资产资本表!BJ35+资产资本表!BJ36-资产资本表!BJ24</f>
        <v>267333763.44</v>
      </c>
      <c r="BK71" s="33">
        <f>资产资本表!BK35+资产资本表!BK36-资产资本表!BK24</f>
        <v>232875154.44</v>
      </c>
      <c r="BL71" s="33">
        <f>资产资本表!BL35+资产资本表!BL36-资产资本表!BL24</f>
        <v>293650659.38999993</v>
      </c>
      <c r="BM71" s="33">
        <f>资产资本表!BM35+资产资本表!BM36-资产资本表!BM24</f>
        <v>296637556.46999997</v>
      </c>
      <c r="BN71" s="33">
        <f>资产资本表!BN35+资产资本表!BN36-资产资本表!BN24</f>
        <v>562163343.80999994</v>
      </c>
      <c r="BO71" s="33">
        <f>资产资本表!BO35+资产资本表!BO36-资产资本表!BO24</f>
        <v>833062475.5</v>
      </c>
      <c r="BP71" s="33">
        <f>资产资本表!BP35+资产资本表!BP36-资产资本表!BP24</f>
        <v>912066991.93999994</v>
      </c>
      <c r="BQ71" s="33">
        <f>资产资本表!BQ35+资产资本表!BQ36-资产资本表!BQ24</f>
        <v>891191694.12000012</v>
      </c>
      <c r="BR71" s="33">
        <f>资产资本表!BR35+资产资本表!BR36-资产资本表!BR24</f>
        <v>864258631.55000007</v>
      </c>
      <c r="BS71" s="33">
        <f>资产资本表!BS35+资产资本表!BS36-资产资本表!BS24</f>
        <v>921859267.29999995</v>
      </c>
      <c r="BT71" s="33">
        <f>资产资本表!BT35+资产资本表!BT36-资产资本表!BT24</f>
        <v>1095192424.9900002</v>
      </c>
      <c r="BU71" s="33">
        <f>资产资本表!BU35+资产资本表!BU36-资产资本表!BU24</f>
        <v>1079434373.49</v>
      </c>
      <c r="BV71" s="33">
        <f>资产资本表!BV35+资产资本表!BV36-资产资本表!BV24</f>
        <v>969056747.28999996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494</v>
      </c>
      <c r="E72" s="35">
        <f>E67/(E71+I71)*2</f>
        <v>-57.351762317166262</v>
      </c>
      <c r="F72" s="35">
        <f t="shared" ref="F72:BQ72" si="31">F67/(F71+J71)*2</f>
        <v>-86.549999379171197</v>
      </c>
      <c r="G72" s="35">
        <f t="shared" si="31"/>
        <v>-10.93945154165961</v>
      </c>
      <c r="H72" s="35">
        <f t="shared" si="31"/>
        <v>-2.6016001118924428</v>
      </c>
      <c r="I72" s="35">
        <f t="shared" si="31"/>
        <v>-15.182656468584216</v>
      </c>
      <c r="J72" s="35">
        <f t="shared" si="31"/>
        <v>-81.098968013478711</v>
      </c>
      <c r="K72" s="35">
        <f t="shared" si="31"/>
        <v>-11.845690613439388</v>
      </c>
      <c r="L72" s="35">
        <f t="shared" si="31"/>
        <v>-3.0897816920744101</v>
      </c>
      <c r="M72" s="35">
        <f t="shared" si="31"/>
        <v>-28.47309298675227</v>
      </c>
      <c r="N72" s="35">
        <f t="shared" si="31"/>
        <v>-155.95066659553305</v>
      </c>
      <c r="O72" s="35">
        <f t="shared" si="31"/>
        <v>-28.075876601758306</v>
      </c>
      <c r="P72" s="35">
        <f t="shared" si="31"/>
        <v>-6.7407952090085352</v>
      </c>
      <c r="Q72" s="35">
        <f t="shared" si="31"/>
        <v>597.18478775686549</v>
      </c>
      <c r="R72" s="35">
        <f t="shared" si="31"/>
        <v>195.62041648145143</v>
      </c>
      <c r="S72" s="35">
        <f t="shared" si="31"/>
        <v>94.796702923832783</v>
      </c>
      <c r="T72" s="35">
        <f t="shared" si="31"/>
        <v>-8.333925860022557</v>
      </c>
      <c r="U72" s="35">
        <f t="shared" si="31"/>
        <v>100.13554625567664</v>
      </c>
      <c r="V72" s="35">
        <f t="shared" si="31"/>
        <v>30.516823082059695</v>
      </c>
      <c r="W72" s="35">
        <f t="shared" si="31"/>
        <v>32.263819432143393</v>
      </c>
      <c r="X72" s="35">
        <f t="shared" si="31"/>
        <v>-39.428383388866941</v>
      </c>
      <c r="Y72" s="35">
        <f t="shared" si="31"/>
        <v>17.38610610840194</v>
      </c>
      <c r="Z72" s="35">
        <f t="shared" si="31"/>
        <v>14.950116163502402</v>
      </c>
      <c r="AA72" s="35">
        <f t="shared" si="31"/>
        <v>7.5868725043692136</v>
      </c>
      <c r="AB72" s="35">
        <f t="shared" si="31"/>
        <v>4.2050166091759857</v>
      </c>
      <c r="AC72" s="35">
        <f t="shared" si="31"/>
        <v>8.5374835316161324</v>
      </c>
      <c r="AD72" s="35">
        <f t="shared" si="31"/>
        <v>8.8827662021842198</v>
      </c>
      <c r="AE72" s="35">
        <f t="shared" si="31"/>
        <v>5.05477119062318</v>
      </c>
      <c r="AF72" s="35">
        <f t="shared" si="31"/>
        <v>2.8641546841904906</v>
      </c>
      <c r="AG72" s="35">
        <f t="shared" si="31"/>
        <v>8.7897607077030155</v>
      </c>
      <c r="AH72" s="35">
        <f t="shared" si="31"/>
        <v>6.7339493845557596</v>
      </c>
      <c r="AI72" s="35">
        <f t="shared" si="31"/>
        <v>4.4776828613910373</v>
      </c>
      <c r="AJ72" s="35">
        <f t="shared" si="31"/>
        <v>2.491523589455189</v>
      </c>
      <c r="AK72" s="35">
        <f t="shared" si="31"/>
        <v>8.4379587432842715</v>
      </c>
      <c r="AL72" s="35">
        <f t="shared" si="31"/>
        <v>6.5906340328243838</v>
      </c>
      <c r="AM72" s="35">
        <f t="shared" si="31"/>
        <v>4.5013343538645829</v>
      </c>
      <c r="AN72" s="35">
        <f t="shared" si="31"/>
        <v>2.4773805094959158</v>
      </c>
      <c r="AO72" s="35">
        <f t="shared" si="31"/>
        <v>9.4880052151225769</v>
      </c>
      <c r="AP72" s="35">
        <f t="shared" si="31"/>
        <v>9.3525462541773141</v>
      </c>
      <c r="AQ72" s="35">
        <f t="shared" si="31"/>
        <v>6.7433338447969922</v>
      </c>
      <c r="AR72" s="35">
        <f t="shared" si="31"/>
        <v>3.4753516330179282</v>
      </c>
      <c r="AS72" s="35">
        <f t="shared" si="31"/>
        <v>12.821163806752766</v>
      </c>
      <c r="AT72" s="35">
        <f t="shared" si="31"/>
        <v>16.241074735842467</v>
      </c>
      <c r="AU72" s="35">
        <f t="shared" si="31"/>
        <v>10.628988596428835</v>
      </c>
      <c r="AV72" s="35">
        <f t="shared" si="31"/>
        <v>4.9843680916897455</v>
      </c>
      <c r="AW72" s="35">
        <f t="shared" si="31"/>
        <v>18.618171537118243</v>
      </c>
      <c r="AX72" s="35">
        <f t="shared" si="31"/>
        <v>22.176206337344446</v>
      </c>
      <c r="AY72" s="35">
        <f t="shared" si="31"/>
        <v>15.165602502448703</v>
      </c>
      <c r="AZ72" s="35">
        <f t="shared" si="31"/>
        <v>7.9615350521206798</v>
      </c>
      <c r="BA72" s="35">
        <f t="shared" si="31"/>
        <v>20.168017020770613</v>
      </c>
      <c r="BB72" s="35">
        <f t="shared" si="31"/>
        <v>19.180780578334339</v>
      </c>
      <c r="BC72" s="35">
        <f t="shared" si="31"/>
        <v>11.050886489947596</v>
      </c>
      <c r="BD72" s="35">
        <f t="shared" si="31"/>
        <v>6.7382916849889796</v>
      </c>
      <c r="BE72" s="35">
        <f t="shared" si="31"/>
        <v>18.953883708737663</v>
      </c>
      <c r="BF72" s="35">
        <f t="shared" si="31"/>
        <v>14.96088999519341</v>
      </c>
      <c r="BG72" s="35">
        <f t="shared" si="31"/>
        <v>9.154773219398697</v>
      </c>
      <c r="BH72" s="35">
        <f t="shared" si="31"/>
        <v>5.0748213195830578</v>
      </c>
      <c r="BI72" s="35">
        <f t="shared" si="31"/>
        <v>14.8134109602219</v>
      </c>
      <c r="BJ72" s="35">
        <f t="shared" si="31"/>
        <v>7.0989216026587894</v>
      </c>
      <c r="BK72" s="35">
        <f t="shared" si="31"/>
        <v>3.6640995357484902</v>
      </c>
      <c r="BL72" s="35">
        <f t="shared" si="31"/>
        <v>1.5179431168824109</v>
      </c>
      <c r="BM72" s="35">
        <f t="shared" si="31"/>
        <v>4.8525212111395737</v>
      </c>
      <c r="BN72" s="35">
        <f t="shared" si="31"/>
        <v>3.2457484535258443</v>
      </c>
      <c r="BO72" s="35">
        <f t="shared" si="31"/>
        <v>1.8197024943145514</v>
      </c>
      <c r="BP72" s="35">
        <f t="shared" si="31"/>
        <v>0.77093880683682725</v>
      </c>
      <c r="BQ72" s="35">
        <f t="shared" si="31"/>
        <v>2.5923418151144713</v>
      </c>
      <c r="BR72" s="35">
        <f t="shared" ref="BR72:CJ72" si="32">BR67/(BR71+BV71)*2</f>
        <v>1.4235136507234647</v>
      </c>
      <c r="BS72" s="35">
        <f t="shared" si="32"/>
        <v>2.6874962784192915</v>
      </c>
      <c r="BT72" s="35">
        <f t="shared" si="32"/>
        <v>1.6744493551715547</v>
      </c>
      <c r="BU72" s="35">
        <f t="shared" si="32"/>
        <v>3.1265153664117427</v>
      </c>
      <c r="BV72" s="35">
        <f t="shared" si="32"/>
        <v>2.3870787427970379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495</v>
      </c>
      <c r="E73" s="35">
        <f>E62/E72</f>
        <v>-6.3642333775460971</v>
      </c>
      <c r="F73" s="35">
        <f t="shared" ref="F73:BQ73" si="33">F62/F72</f>
        <v>-4.2172155126304895</v>
      </c>
      <c r="G73" s="35">
        <f t="shared" si="33"/>
        <v>-33.365475280913977</v>
      </c>
      <c r="H73" s="35">
        <f t="shared" si="33"/>
        <v>-140.29827194867914</v>
      </c>
      <c r="I73" s="35">
        <f t="shared" si="33"/>
        <v>-24.040588730651578</v>
      </c>
      <c r="J73" s="35">
        <f t="shared" si="33"/>
        <v>-4.5006737932760963</v>
      </c>
      <c r="K73" s="35">
        <f t="shared" si="33"/>
        <v>-30.812893220923193</v>
      </c>
      <c r="L73" s="35">
        <f t="shared" si="33"/>
        <v>-118.13132330230981</v>
      </c>
      <c r="M73" s="35">
        <f t="shared" si="33"/>
        <v>-12.81912014861976</v>
      </c>
      <c r="N73" s="35">
        <f t="shared" si="33"/>
        <v>-2.34048374378962</v>
      </c>
      <c r="O73" s="35">
        <f t="shared" si="33"/>
        <v>-13.000484550396591</v>
      </c>
      <c r="P73" s="35">
        <f t="shared" si="33"/>
        <v>-54.14791410844326</v>
      </c>
      <c r="Q73" s="35">
        <f t="shared" si="33"/>
        <v>0.61120110137266936</v>
      </c>
      <c r="R73" s="35">
        <f t="shared" si="33"/>
        <v>1.8658584137847851</v>
      </c>
      <c r="S73" s="35">
        <f t="shared" si="33"/>
        <v>3.8503448827040962</v>
      </c>
      <c r="T73" s="35">
        <f t="shared" si="33"/>
        <v>-43.796885901143845</v>
      </c>
      <c r="U73" s="35">
        <f t="shared" si="33"/>
        <v>3.6450592586576946</v>
      </c>
      <c r="V73" s="35">
        <f t="shared" si="33"/>
        <v>11.960615920553575</v>
      </c>
      <c r="W73" s="35">
        <f t="shared" si="33"/>
        <v>11.312981736947188</v>
      </c>
      <c r="X73" s="35">
        <f t="shared" si="33"/>
        <v>-9.2572905259682035</v>
      </c>
      <c r="Y73" s="35">
        <f t="shared" si="33"/>
        <v>20.993775013463857</v>
      </c>
      <c r="Z73" s="35">
        <f t="shared" si="33"/>
        <v>24.414526014926327</v>
      </c>
      <c r="AA73" s="35">
        <f t="shared" si="33"/>
        <v>48.109415281435098</v>
      </c>
      <c r="AB73" s="35">
        <f t="shared" si="33"/>
        <v>86.80108402033764</v>
      </c>
      <c r="AC73" s="35">
        <f t="shared" si="33"/>
        <v>42.752644693055828</v>
      </c>
      <c r="AD73" s="35">
        <f t="shared" si="33"/>
        <v>41.090803438038101</v>
      </c>
      <c r="AE73" s="35">
        <f t="shared" si="33"/>
        <v>72.20900536053756</v>
      </c>
      <c r="AF73" s="35">
        <f t="shared" si="33"/>
        <v>127.4372512122758</v>
      </c>
      <c r="AG73" s="35">
        <f t="shared" si="33"/>
        <v>41.525590074383679</v>
      </c>
      <c r="AH73" s="35">
        <f t="shared" si="33"/>
        <v>54.202961613748329</v>
      </c>
      <c r="AI73" s="35">
        <f t="shared" si="33"/>
        <v>81.515375541046936</v>
      </c>
      <c r="AJ73" s="35">
        <f t="shared" si="33"/>
        <v>146.49670649107239</v>
      </c>
      <c r="AK73" s="35">
        <f t="shared" si="33"/>
        <v>43.256907399612693</v>
      </c>
      <c r="AL73" s="35">
        <f t="shared" si="33"/>
        <v>55.381621583315415</v>
      </c>
      <c r="AM73" s="35">
        <f t="shared" si="33"/>
        <v>81.087066924195994</v>
      </c>
      <c r="AN73" s="35">
        <f t="shared" si="33"/>
        <v>147.33303931347561</v>
      </c>
      <c r="AO73" s="35">
        <f t="shared" si="33"/>
        <v>38.469624723460328</v>
      </c>
      <c r="AP73" s="35">
        <f t="shared" si="33"/>
        <v>39.026805115983549</v>
      </c>
      <c r="AQ73" s="35">
        <f t="shared" si="33"/>
        <v>54.127529260860477</v>
      </c>
      <c r="AR73" s="35">
        <f t="shared" si="33"/>
        <v>105.02534377594507</v>
      </c>
      <c r="AS73" s="35">
        <f t="shared" si="33"/>
        <v>28.468554454296772</v>
      </c>
      <c r="AT73" s="35">
        <f t="shared" si="33"/>
        <v>22.473882174464762</v>
      </c>
      <c r="AU73" s="35">
        <f t="shared" si="33"/>
        <v>34.340050014037459</v>
      </c>
      <c r="AV73" s="35">
        <f t="shared" si="33"/>
        <v>73.228941620212836</v>
      </c>
      <c r="AW73" s="35">
        <f t="shared" si="33"/>
        <v>19.604503013215627</v>
      </c>
      <c r="AX73" s="35">
        <f t="shared" si="33"/>
        <v>16.459082065147665</v>
      </c>
      <c r="AY73" s="35">
        <f t="shared" si="33"/>
        <v>24.06762276283224</v>
      </c>
      <c r="AZ73" s="35">
        <f t="shared" si="33"/>
        <v>45.845430260685283</v>
      </c>
      <c r="BA73" s="35">
        <f t="shared" si="33"/>
        <v>18.097961719493505</v>
      </c>
      <c r="BB73" s="35">
        <f t="shared" si="33"/>
        <v>19.02946538121008</v>
      </c>
      <c r="BC73" s="35">
        <f t="shared" si="33"/>
        <v>33.029024443606502</v>
      </c>
      <c r="BD73" s="35">
        <f t="shared" si="33"/>
        <v>54.16803205671809</v>
      </c>
      <c r="BE73" s="35">
        <f t="shared" si="33"/>
        <v>19.257267038719693</v>
      </c>
      <c r="BF73" s="35">
        <f t="shared" si="33"/>
        <v>24.396944307274907</v>
      </c>
      <c r="BG73" s="35">
        <f t="shared" si="33"/>
        <v>39.869911711911733</v>
      </c>
      <c r="BH73" s="35">
        <f t="shared" si="33"/>
        <v>71.923714553557531</v>
      </c>
      <c r="BI73" s="35">
        <f t="shared" si="33"/>
        <v>24.639834875311692</v>
      </c>
      <c r="BJ73" s="35">
        <f t="shared" si="33"/>
        <v>51.416260163134496</v>
      </c>
      <c r="BK73" s="35">
        <f t="shared" si="33"/>
        <v>99.615197796595609</v>
      </c>
      <c r="BL73" s="35">
        <f t="shared" si="33"/>
        <v>240.45696834124195</v>
      </c>
      <c r="BM73" s="35">
        <f t="shared" si="33"/>
        <v>75.218630505333294</v>
      </c>
      <c r="BN73" s="35">
        <f t="shared" si="33"/>
        <v>112.45480209764928</v>
      </c>
      <c r="BO73" s="35">
        <f t="shared" si="33"/>
        <v>200.58223865736295</v>
      </c>
      <c r="BP73" s="35">
        <f t="shared" si="33"/>
        <v>473.44873129113859</v>
      </c>
      <c r="BQ73" s="35">
        <f t="shared" si="33"/>
        <v>140.79933358783649</v>
      </c>
      <c r="BR73" s="35">
        <f t="shared" ref="BR73:CJ73" si="34">BR62/BR72</f>
        <v>256.40779757503412</v>
      </c>
      <c r="BS73" s="35">
        <f t="shared" si="34"/>
        <v>135.81414156029365</v>
      </c>
      <c r="BT73" s="35">
        <f t="shared" si="34"/>
        <v>217.98210789277897</v>
      </c>
      <c r="BU73" s="35">
        <f t="shared" si="34"/>
        <v>116.74338911658872</v>
      </c>
      <c r="BV73" s="35">
        <f t="shared" si="34"/>
        <v>152.90656041464075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496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497</v>
      </c>
      <c r="E75" s="33">
        <f>E74-E73</f>
        <v>-52.828451192127346</v>
      </c>
      <c r="F75" s="33">
        <f t="shared" ref="F75:BQ75" si="37">F74-F73</f>
        <v>-85.006465448445127</v>
      </c>
      <c r="G75" s="33">
        <f t="shared" si="37"/>
        <v>-127.50132240996942</v>
      </c>
      <c r="H75" s="33">
        <f t="shared" si="37"/>
        <v>-238.16762158001018</v>
      </c>
      <c r="I75" s="33">
        <f t="shared" si="37"/>
        <v>-58.330338459765599</v>
      </c>
      <c r="J75" s="33">
        <f t="shared" si="37"/>
        <v>-98.890613576756294</v>
      </c>
      <c r="K75" s="33">
        <f t="shared" si="37"/>
        <v>-123.52416322575786</v>
      </c>
      <c r="L75" s="33">
        <f t="shared" si="37"/>
        <v>-244.48217012721585</v>
      </c>
      <c r="M75" s="33">
        <f t="shared" si="37"/>
        <v>-52.328992068367626</v>
      </c>
      <c r="N75" s="33">
        <f t="shared" si="37"/>
        <v>-82.150949694297495</v>
      </c>
      <c r="O75" s="33">
        <f t="shared" si="37"/>
        <v>-98.649372034713863</v>
      </c>
      <c r="P75" s="33">
        <f t="shared" si="37"/>
        <v>-204.77450575602677</v>
      </c>
      <c r="Q75" s="33">
        <f t="shared" si="37"/>
        <v>-44.146362231765949</v>
      </c>
      <c r="R75" s="33">
        <f t="shared" si="37"/>
        <v>-67.601330815888545</v>
      </c>
      <c r="S75" s="33">
        <f t="shared" si="37"/>
        <v>-106.32815752837396</v>
      </c>
      <c r="T75" s="33">
        <f t="shared" si="37"/>
        <v>-168.78278852803268</v>
      </c>
      <c r="U75" s="33">
        <f t="shared" si="37"/>
        <v>-48.206104099587023</v>
      </c>
      <c r="V75" s="33">
        <f t="shared" si="37"/>
        <v>-68.692707920545416</v>
      </c>
      <c r="W75" s="33">
        <f t="shared" si="37"/>
        <v>-127.53523942003451</v>
      </c>
      <c r="X75" s="33">
        <f t="shared" si="37"/>
        <v>-177.80535344062113</v>
      </c>
      <c r="Y75" s="33">
        <f t="shared" si="37"/>
        <v>-43.678632575081863</v>
      </c>
      <c r="Z75" s="33">
        <f t="shared" si="37"/>
        <v>-65.46303379804074</v>
      </c>
      <c r="AA75" s="33">
        <f t="shared" si="37"/>
        <v>-131.63750725851463</v>
      </c>
      <c r="AB75" s="33">
        <f t="shared" si="37"/>
        <v>-170.82008630870425</v>
      </c>
      <c r="AC75" s="33">
        <f t="shared" si="37"/>
        <v>-41.002592471758859</v>
      </c>
      <c r="AD75" s="33">
        <f t="shared" si="37"/>
        <v>-66.00237097778458</v>
      </c>
      <c r="AE75" s="33">
        <f t="shared" si="37"/>
        <v>-86.137650100575826</v>
      </c>
      <c r="AF75" s="33">
        <f t="shared" si="37"/>
        <v>-104.45010617490142</v>
      </c>
      <c r="AG75" s="33">
        <f t="shared" si="37"/>
        <v>-37.124677496231435</v>
      </c>
      <c r="AH75" s="33">
        <f t="shared" si="37"/>
        <v>-49.178994092531539</v>
      </c>
      <c r="AI75" s="33">
        <f t="shared" si="37"/>
        <v>-59.707698693467648</v>
      </c>
      <c r="AJ75" s="33">
        <f t="shared" si="37"/>
        <v>-45.743619406356913</v>
      </c>
      <c r="AK75" s="33">
        <f t="shared" si="37"/>
        <v>-14.795766280766699</v>
      </c>
      <c r="AL75" s="33">
        <f t="shared" si="37"/>
        <v>-12.403279763732264</v>
      </c>
      <c r="AM75" s="33">
        <f t="shared" si="37"/>
        <v>-8.8102244994488217</v>
      </c>
      <c r="AN75" s="33">
        <f t="shared" si="37"/>
        <v>27.201125658633515</v>
      </c>
      <c r="AO75" s="33">
        <f t="shared" si="37"/>
        <v>-1.1018888553358721</v>
      </c>
      <c r="AP75" s="33">
        <f t="shared" si="37"/>
        <v>10.66371476762631</v>
      </c>
      <c r="AQ75" s="33">
        <f t="shared" si="37"/>
        <v>24.491361117363574</v>
      </c>
      <c r="AR75" s="33">
        <f t="shared" si="37"/>
        <v>64.839117391513284</v>
      </c>
      <c r="AS75" s="33">
        <f t="shared" si="37"/>
        <v>6.6884025709962174</v>
      </c>
      <c r="AT75" s="33">
        <f t="shared" si="37"/>
        <v>17.327151560184568</v>
      </c>
      <c r="AU75" s="33">
        <f t="shared" si="37"/>
        <v>37.877459383053804</v>
      </c>
      <c r="AV75" s="33">
        <f t="shared" si="37"/>
        <v>106.58507310616893</v>
      </c>
      <c r="AW75" s="33">
        <f t="shared" si="37"/>
        <v>23.30792649804706</v>
      </c>
      <c r="AX75" s="33">
        <f t="shared" si="37"/>
        <v>36.633703833411047</v>
      </c>
      <c r="AY75" s="33">
        <f t="shared" si="37"/>
        <v>55.525340134861608</v>
      </c>
      <c r="AZ75" s="33">
        <f t="shared" si="37"/>
        <v>145.34935548293925</v>
      </c>
      <c r="BA75" s="33">
        <f t="shared" si="37"/>
        <v>20.566209142745564</v>
      </c>
      <c r="BB75" s="33">
        <f t="shared" si="37"/>
        <v>39.883783081062283</v>
      </c>
      <c r="BC75" s="33">
        <f t="shared" si="37"/>
        <v>54.81881719753946</v>
      </c>
      <c r="BD75" s="33">
        <f t="shared" si="37"/>
        <v>90.682413980139899</v>
      </c>
      <c r="BE75" s="33">
        <f t="shared" si="37"/>
        <v>10.353060052703338</v>
      </c>
      <c r="BF75" s="33">
        <f t="shared" si="37"/>
        <v>12.923474171973865</v>
      </c>
      <c r="BG75" s="33">
        <f t="shared" si="37"/>
        <v>35.230282201084087</v>
      </c>
      <c r="BH75" s="33">
        <f t="shared" si="37"/>
        <v>59.695516360263312</v>
      </c>
      <c r="BI75" s="33">
        <f t="shared" si="37"/>
        <v>17.010900408715443</v>
      </c>
      <c r="BJ75" s="33">
        <f t="shared" si="37"/>
        <v>3.6642530552378219</v>
      </c>
      <c r="BK75" s="33">
        <f t="shared" si="37"/>
        <v>1.9312547257169825</v>
      </c>
      <c r="BL75" s="33">
        <f t="shared" si="37"/>
        <v>11.666958456731578</v>
      </c>
      <c r="BM75" s="33">
        <f t="shared" si="37"/>
        <v>1.820270800333617</v>
      </c>
      <c r="BN75" s="33">
        <f t="shared" si="37"/>
        <v>-9.4855773818332807</v>
      </c>
      <c r="BO75" s="33">
        <f t="shared" si="37"/>
        <v>-52.248726533656992</v>
      </c>
      <c r="BP75" s="33">
        <f t="shared" si="37"/>
        <v>-42.561378172566037</v>
      </c>
      <c r="BQ75" s="33">
        <f t="shared" si="37"/>
        <v>-20.80972577530973</v>
      </c>
      <c r="BR75" s="33">
        <f t="shared" ref="BR75:CJ75" si="38">BR74-BR73</f>
        <v>-19.810205449312235</v>
      </c>
      <c r="BS75" s="33">
        <f t="shared" si="38"/>
        <v>-25.957436643611203</v>
      </c>
      <c r="BT75" s="33">
        <f t="shared" si="38"/>
        <v>87.579529658784679</v>
      </c>
      <c r="BU75" s="33">
        <f t="shared" si="38"/>
        <v>34.479686080865477</v>
      </c>
      <c r="BV75" s="33">
        <f t="shared" si="38"/>
        <v>-3.771832538631827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79" customFormat="1">
      <c r="A76" s="79" t="s">
        <v>498</v>
      </c>
      <c r="E76" s="79">
        <f>E71-E64-E68</f>
        <v>4889699864.3399982</v>
      </c>
      <c r="F76" s="79">
        <f t="shared" ref="F76:BQ76" si="39">F71-F64-F68</f>
        <v>5062025514.3800011</v>
      </c>
      <c r="G76" s="79">
        <f t="shared" si="39"/>
        <v>5058776847.0199986</v>
      </c>
      <c r="H76" s="79">
        <f t="shared" si="39"/>
        <v>4915813131.9700012</v>
      </c>
      <c r="I76" s="79">
        <f t="shared" si="39"/>
        <v>5391615712.5699997</v>
      </c>
      <c r="J76" s="79">
        <f t="shared" si="39"/>
        <v>5957691664.1100006</v>
      </c>
      <c r="K76" s="79">
        <f t="shared" si="39"/>
        <v>5792429125.5100002</v>
      </c>
      <c r="L76" s="79">
        <f t="shared" si="39"/>
        <v>5061740179.0699997</v>
      </c>
      <c r="M76" s="79">
        <f t="shared" si="39"/>
        <v>5220302504.1400013</v>
      </c>
      <c r="N76" s="79">
        <f t="shared" si="39"/>
        <v>5667120139.0299997</v>
      </c>
      <c r="O76" s="79">
        <f t="shared" si="39"/>
        <v>4598660853.0299997</v>
      </c>
      <c r="P76" s="79">
        <f t="shared" si="39"/>
        <v>4525531038.9100008</v>
      </c>
      <c r="Q76" s="79">
        <f t="shared" si="39"/>
        <v>4621990459.5200005</v>
      </c>
      <c r="R76" s="79">
        <f t="shared" si="39"/>
        <v>4773514403.9400015</v>
      </c>
      <c r="S76" s="79">
        <f t="shared" si="39"/>
        <v>4488662215.1400013</v>
      </c>
      <c r="T76" s="79">
        <f t="shared" si="39"/>
        <v>4148080585.4700003</v>
      </c>
      <c r="U76" s="79">
        <f t="shared" si="39"/>
        <v>4313015383.9299994</v>
      </c>
      <c r="V76" s="79">
        <f t="shared" si="39"/>
        <v>4495528698.8000021</v>
      </c>
      <c r="W76" s="79">
        <f t="shared" si="39"/>
        <v>4550091366.1900015</v>
      </c>
      <c r="X76" s="79">
        <f t="shared" si="39"/>
        <v>3309401702.9199991</v>
      </c>
      <c r="Y76" s="79">
        <f t="shared" si="39"/>
        <v>3912738546.9899988</v>
      </c>
      <c r="Z76" s="79">
        <f t="shared" si="39"/>
        <v>3522275431.3599987</v>
      </c>
      <c r="AA76" s="79">
        <f t="shared" si="39"/>
        <v>3949462844.8100009</v>
      </c>
      <c r="AB76" s="79">
        <f t="shared" si="39"/>
        <v>2664491769.559999</v>
      </c>
      <c r="AC76" s="79">
        <f t="shared" si="39"/>
        <v>2147769965.9399991</v>
      </c>
      <c r="AD76" s="79">
        <f t="shared" si="39"/>
        <v>2638727003.21</v>
      </c>
      <c r="AE76" s="79">
        <f t="shared" si="39"/>
        <v>2322266522.6799994</v>
      </c>
      <c r="AF76" s="79">
        <f t="shared" si="39"/>
        <v>1654987486.8800001</v>
      </c>
      <c r="AG76" s="79">
        <f t="shared" si="39"/>
        <v>2102825380.8400002</v>
      </c>
      <c r="AH76" s="79">
        <f t="shared" si="39"/>
        <v>2154957668.5500002</v>
      </c>
      <c r="AI76" s="79">
        <f t="shared" si="39"/>
        <v>1744047879.2800004</v>
      </c>
      <c r="AJ76" s="79">
        <f t="shared" si="39"/>
        <v>990761634.26999998</v>
      </c>
      <c r="AK76" s="79">
        <f t="shared" si="39"/>
        <v>1121002435.2599998</v>
      </c>
      <c r="AL76" s="79">
        <f t="shared" si="39"/>
        <v>887015271.01999998</v>
      </c>
      <c r="AM76" s="79">
        <f t="shared" si="39"/>
        <v>664189798.81999969</v>
      </c>
      <c r="AN76" s="79">
        <f t="shared" si="39"/>
        <v>241811302.0599997</v>
      </c>
      <c r="AO76" s="79">
        <f t="shared" si="39"/>
        <v>204241056.10000014</v>
      </c>
      <c r="AP76" s="79">
        <f t="shared" si="39"/>
        <v>118185122.93000031</v>
      </c>
      <c r="AQ76" s="79">
        <f t="shared" si="39"/>
        <v>2346992.620000124</v>
      </c>
      <c r="AR76" s="79">
        <f t="shared" si="39"/>
        <v>-55660631.139999866</v>
      </c>
      <c r="AS76" s="79">
        <f t="shared" si="39"/>
        <v>284141511.85999966</v>
      </c>
      <c r="AT76" s="79">
        <f t="shared" si="39"/>
        <v>-13366410.409999609</v>
      </c>
      <c r="AU76" s="79">
        <f t="shared" si="39"/>
        <v>-121371983.58999991</v>
      </c>
      <c r="AV76" s="79">
        <f t="shared" si="39"/>
        <v>-194000901.5</v>
      </c>
      <c r="AW76" s="79">
        <f t="shared" si="39"/>
        <v>-63438160.799999952</v>
      </c>
      <c r="AX76" s="79">
        <f t="shared" si="39"/>
        <v>-42923729.340000153</v>
      </c>
      <c r="AY76" s="79">
        <f t="shared" si="39"/>
        <v>-195654375.88999987</v>
      </c>
      <c r="AZ76" s="79">
        <f t="shared" si="39"/>
        <v>-440798350.21999991</v>
      </c>
      <c r="BA76" s="79">
        <f t="shared" si="39"/>
        <v>-314730810.93999994</v>
      </c>
      <c r="BB76" s="79">
        <f t="shared" si="39"/>
        <v>-490237502.7900002</v>
      </c>
      <c r="BC76" s="79">
        <f t="shared" si="39"/>
        <v>-368523913.52999997</v>
      </c>
      <c r="BD76" s="79">
        <f t="shared" si="39"/>
        <v>-264726565.62000012</v>
      </c>
      <c r="BE76" s="79">
        <f t="shared" si="39"/>
        <v>62557182.560000181</v>
      </c>
      <c r="BF76" s="79">
        <f t="shared" si="39"/>
        <v>102193340.23999977</v>
      </c>
      <c r="BG76" s="79">
        <f t="shared" si="39"/>
        <v>53074393.360000134</v>
      </c>
      <c r="BH76" s="79">
        <f t="shared" si="39"/>
        <v>192501499.0999999</v>
      </c>
      <c r="BI76" s="79">
        <f t="shared" si="39"/>
        <v>288578537.04999995</v>
      </c>
      <c r="BJ76" s="79">
        <f t="shared" si="39"/>
        <v>303483489.50999999</v>
      </c>
      <c r="BK76" s="79">
        <f t="shared" si="39"/>
        <v>-53908332.690000057</v>
      </c>
      <c r="BL76" s="79">
        <f t="shared" si="39"/>
        <v>-113938854.70000005</v>
      </c>
      <c r="BM76" s="79">
        <f t="shared" si="39"/>
        <v>22784271.220000029</v>
      </c>
      <c r="BN76" s="79">
        <f t="shared" si="39"/>
        <v>149938629.12999988</v>
      </c>
      <c r="BO76" s="79">
        <f t="shared" si="39"/>
        <v>310805024.98000002</v>
      </c>
      <c r="BP76" s="79">
        <f t="shared" si="39"/>
        <v>291318705.07999992</v>
      </c>
      <c r="BQ76" s="79">
        <f t="shared" si="39"/>
        <v>323754737.3900001</v>
      </c>
      <c r="BR76" s="79">
        <f t="shared" ref="BR76:CJ76" si="40">BR71-BR64-BR68</f>
        <v>61963264.940000176</v>
      </c>
      <c r="BS76" s="79">
        <f t="shared" si="40"/>
        <v>182523210.19999993</v>
      </c>
      <c r="BT76" s="79">
        <f t="shared" si="40"/>
        <v>-264769285.0999999</v>
      </c>
      <c r="BU76" s="79">
        <f t="shared" si="40"/>
        <v>-206151947.57999992</v>
      </c>
      <c r="BV76" s="79">
        <f t="shared" si="40"/>
        <v>-176648929.36000013</v>
      </c>
      <c r="BW76" s="79">
        <f t="shared" si="40"/>
        <v>16450246.01000005</v>
      </c>
      <c r="BX76" s="79">
        <f t="shared" si="40"/>
        <v>-814553949.6400001</v>
      </c>
      <c r="BY76" s="79">
        <f t="shared" si="40"/>
        <v>-740991565.13000011</v>
      </c>
      <c r="BZ76" s="79">
        <f t="shared" si="40"/>
        <v>0</v>
      </c>
      <c r="CA76" s="79">
        <f t="shared" si="40"/>
        <v>-535445692.98000002</v>
      </c>
      <c r="CB76" s="79">
        <f t="shared" si="40"/>
        <v>0</v>
      </c>
      <c r="CC76" s="79">
        <f t="shared" si="40"/>
        <v>-619103541.55000007</v>
      </c>
      <c r="CD76" s="79">
        <f t="shared" si="40"/>
        <v>0</v>
      </c>
      <c r="CE76" s="79">
        <f t="shared" si="40"/>
        <v>-210796000</v>
      </c>
      <c r="CF76" s="79">
        <f t="shared" si="40"/>
        <v>0</v>
      </c>
      <c r="CG76" s="79">
        <f t="shared" si="40"/>
        <v>-160494962.24000001</v>
      </c>
      <c r="CH76" s="79">
        <f t="shared" si="40"/>
        <v>0</v>
      </c>
      <c r="CI76" s="79">
        <f t="shared" si="40"/>
        <v>0</v>
      </c>
      <c r="CJ76" s="79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7" tint="-0.499984740745262"/>
          <x14:colorNegative theme="8"/>
          <x14:colorAxis rgb="FF000000"/>
          <x14:colorMarkers theme="7" tint="-0.499984740745262"/>
          <x14:colorFirst theme="7" tint="0.39997558519241921"/>
          <x14:colorLast theme="7" tint="0.39997558519241921"/>
          <x14:colorHigh theme="7"/>
          <x14:colorLow theme="7"/>
          <x14:sparklines>
            <x14:sparkline>
              <xm:f>股东权益回报率分析表!5:5</xm:f>
              <xm:sqref>A16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tabSelected="1" workbookViewId="0">
      <selection activeCell="Q61" sqref="Q61"/>
    </sheetView>
  </sheetViews>
  <sheetFormatPr defaultRowHeight="13.5"/>
  <cols>
    <col min="1" max="1" width="60.75" style="23" bestFit="1" customWidth="1"/>
    <col min="2" max="4" width="9.5" hidden="1" customWidth="1"/>
    <col min="5" max="5" width="22" bestFit="1" customWidth="1"/>
    <col min="6" max="6" width="22" hidden="1" customWidth="1"/>
    <col min="7" max="7" width="20.5" hidden="1" customWidth="1"/>
    <col min="8" max="8" width="20.75" hidden="1" customWidth="1"/>
    <col min="9" max="9" width="22" bestFit="1" customWidth="1"/>
    <col min="10" max="11" width="22" hidden="1" customWidth="1"/>
    <col min="12" max="12" width="19.5" hidden="1" customWidth="1"/>
    <col min="13" max="13" width="20.5" bestFit="1" customWidth="1"/>
    <col min="14" max="14" width="22" hidden="1" customWidth="1"/>
    <col min="15" max="15" width="20.5" hidden="1" customWidth="1"/>
    <col min="16" max="16" width="20.75" hidden="1" customWidth="1"/>
    <col min="17" max="17" width="22" bestFit="1" customWidth="1"/>
    <col min="18" max="18" width="22" hidden="1" customWidth="1"/>
    <col min="19" max="19" width="20.5" hidden="1" customWidth="1"/>
    <col min="20" max="20" width="19.5" hidden="1" customWidth="1"/>
    <col min="21" max="21" width="22" bestFit="1" customWidth="1"/>
    <col min="22" max="22" width="22" hidden="1" customWidth="1"/>
    <col min="23" max="23" width="20.5" hidden="1" customWidth="1"/>
    <col min="24" max="24" width="20.75" hidden="1" customWidth="1"/>
    <col min="25" max="25" width="22" bestFit="1" customWidth="1"/>
    <col min="26" max="27" width="22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22" hidden="1" customWidth="1"/>
    <col min="36" max="36" width="19.375" hidden="1" customWidth="1"/>
    <col min="37" max="37" width="22" bestFit="1" customWidth="1"/>
    <col min="38" max="38" width="22" hidden="1" customWidth="1"/>
    <col min="39" max="40" width="19.5" hidden="1" customWidth="1"/>
    <col min="41" max="41" width="20.5" bestFit="1" customWidth="1"/>
    <col min="42" max="42" width="19.5" hidden="1" customWidth="1"/>
    <col min="43" max="44" width="20.75" hidden="1" customWidth="1"/>
    <col min="45" max="45" width="20.5" bestFit="1" customWidth="1"/>
    <col min="46" max="48" width="19.5" hidden="1" customWidth="1"/>
    <col min="49" max="49" width="19.5" bestFit="1" customWidth="1"/>
    <col min="50" max="51" width="19.5" hidden="1" customWidth="1"/>
    <col min="52" max="52" width="20.75" hidden="1" customWidth="1"/>
    <col min="53" max="53" width="19.5" bestFit="1" customWidth="1"/>
    <col min="54" max="56" width="20.75" hidden="1" customWidth="1"/>
    <col min="57" max="57" width="19.5" bestFit="1" customWidth="1"/>
    <col min="58" max="59" width="19.5" hidden="1" customWidth="1"/>
    <col min="60" max="60" width="19.375" hidden="1" customWidth="1"/>
    <col min="61" max="61" width="19.5" bestFit="1" customWidth="1"/>
    <col min="62" max="64" width="19.5" hidden="1" customWidth="1"/>
    <col min="65" max="65" width="19.5" bestFit="1" customWidth="1"/>
    <col min="66" max="66" width="19.5" hidden="1" customWidth="1"/>
    <col min="67" max="67" width="19.5" bestFit="1" customWidth="1"/>
    <col min="68" max="68" width="19.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20.75" bestFit="1" customWidth="1"/>
    <col min="74" max="74" width="19.375" hidden="1" customWidth="1"/>
    <col min="75" max="78" width="17.25" bestFit="1" customWidth="1"/>
    <col min="79" max="79" width="19.375" bestFit="1" customWidth="1"/>
    <col min="80" max="80" width="17.25" bestFit="1" customWidth="1"/>
    <col min="81" max="83" width="19.375" bestFit="1" customWidth="1"/>
    <col min="84" max="88" width="17.25" bestFit="1" customWidth="1"/>
    <col min="89" max="90" width="9.625" bestFit="1" customWidth="1"/>
  </cols>
  <sheetData>
    <row r="1" spans="1:90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</row>
    <row r="2" spans="1:90" s="33" customFormat="1">
      <c r="A2" s="33" t="s">
        <v>500</v>
      </c>
      <c r="E2" s="33">
        <f>现金流量表!E4</f>
        <v>21615471586.720001</v>
      </c>
      <c r="F2" s="33">
        <f>现金流量表!F4</f>
        <v>16309796642.459999</v>
      </c>
      <c r="G2" s="33">
        <f>现金流量表!G4</f>
        <v>10616235400.49</v>
      </c>
      <c r="H2" s="33">
        <f>现金流量表!H4</f>
        <v>5200700279.9200001</v>
      </c>
      <c r="I2" s="33">
        <f>现金流量表!I4</f>
        <v>21700262235.91</v>
      </c>
      <c r="J2" s="33">
        <f>现金流量表!J4</f>
        <v>16059469594.370001</v>
      </c>
      <c r="K2" s="33">
        <f>现金流量表!K4</f>
        <v>10414146211.309999</v>
      </c>
      <c r="L2" s="33">
        <f>现金流量表!L4</f>
        <v>4861017188.1800003</v>
      </c>
      <c r="M2" s="33">
        <f>现金流量表!M4</f>
        <v>22118931049.43</v>
      </c>
      <c r="N2" s="33">
        <f>现金流量表!N4</f>
        <v>16794904023.219999</v>
      </c>
      <c r="O2" s="33">
        <f>现金流量表!O4</f>
        <v>10925609399.530001</v>
      </c>
      <c r="P2" s="33">
        <f>现金流量表!P4</f>
        <v>5222057975.54</v>
      </c>
      <c r="Q2" s="33">
        <f>现金流量表!Q4</f>
        <v>25080462458.5</v>
      </c>
      <c r="R2" s="33">
        <f>现金流量表!R4</f>
        <v>19423122089.759998</v>
      </c>
      <c r="S2" s="33">
        <f>现金流量表!S4</f>
        <v>12152925253.75</v>
      </c>
      <c r="T2" s="33">
        <f>现金流量表!T4</f>
        <v>5753362301.7600002</v>
      </c>
      <c r="U2" s="33">
        <f>现金流量表!U4</f>
        <v>24362876491.75</v>
      </c>
      <c r="V2" s="33">
        <f>现金流量表!V4</f>
        <v>17953117397.18</v>
      </c>
      <c r="W2" s="33">
        <f>现金流量表!W4</f>
        <v>11479746545.02</v>
      </c>
      <c r="X2" s="33">
        <f>现金流量表!X4</f>
        <v>5435592112.2799997</v>
      </c>
      <c r="Y2" s="33">
        <f>现金流量表!Y4</f>
        <v>23713487437.599998</v>
      </c>
      <c r="Z2" s="33">
        <f>现金流量表!Z4</f>
        <v>17116459111.469999</v>
      </c>
      <c r="AA2" s="33">
        <f>现金流量表!AA4</f>
        <v>9320542419.0400009</v>
      </c>
      <c r="AB2" s="33">
        <f>现金流量表!AB4</f>
        <v>4030440463.96</v>
      </c>
      <c r="AC2" s="33">
        <f>现金流量表!AC4</f>
        <v>18465684448.189999</v>
      </c>
      <c r="AD2" s="33">
        <f>现金流量表!AD4</f>
        <v>13831613296.459999</v>
      </c>
      <c r="AE2" s="33">
        <f>现金流量表!AE4</f>
        <v>8828234047.4699993</v>
      </c>
      <c r="AF2" s="33">
        <f>现金流量表!AF4</f>
        <v>3743149907.7800002</v>
      </c>
      <c r="AG2" s="33">
        <f>现金流量表!AG4</f>
        <v>16173840511.33</v>
      </c>
      <c r="AH2" s="33">
        <f>现金流量表!AH4</f>
        <v>11733350434.34</v>
      </c>
      <c r="AI2" s="33">
        <f>现金流量表!AI4</f>
        <v>7404760641.7200003</v>
      </c>
      <c r="AJ2" s="33">
        <f>现金流量表!AJ4</f>
        <v>3294722423.1999998</v>
      </c>
      <c r="AK2" s="33">
        <f>现金流量表!AK4</f>
        <v>13826033590.67</v>
      </c>
      <c r="AL2" s="33">
        <f>现金流量表!AL4</f>
        <v>9980752809.7299995</v>
      </c>
      <c r="AM2" s="33">
        <f>现金流量表!AM4</f>
        <v>6157262463.6800003</v>
      </c>
      <c r="AN2" s="33">
        <f>现金流量表!AN4</f>
        <v>2689765070.9099998</v>
      </c>
      <c r="AO2" s="33">
        <f>现金流量表!AO4</f>
        <v>11500866679.030001</v>
      </c>
      <c r="AP2" s="33">
        <f>现金流量表!AP4</f>
        <v>8583509185.2200003</v>
      </c>
      <c r="AQ2" s="33">
        <f>现金流量表!AQ4</f>
        <v>5684145774.6400003</v>
      </c>
      <c r="AR2" s="33">
        <f>现金流量表!AR4</f>
        <v>2438831482.8099999</v>
      </c>
      <c r="AS2" s="33">
        <f>现金流量表!AS4</f>
        <v>11066783694.620001</v>
      </c>
      <c r="AT2" s="33">
        <f>现金流量表!AT4</f>
        <v>7604383352.4200001</v>
      </c>
      <c r="AU2" s="33">
        <f>现金流量表!AU4</f>
        <v>4729115156.0200005</v>
      </c>
      <c r="AV2" s="33">
        <f>现金流量表!AV4</f>
        <v>1972689134.8599999</v>
      </c>
      <c r="AW2" s="33">
        <f>现金流量表!AW4</f>
        <v>8875481920.0499992</v>
      </c>
      <c r="AX2" s="33">
        <f>现金流量表!AX4</f>
        <v>6107895469.0100002</v>
      </c>
      <c r="AY2" s="33">
        <f>现金流量表!AY4</f>
        <v>3961296543.5599999</v>
      </c>
      <c r="AZ2" s="33">
        <f>现金流量表!AZ4</f>
        <v>1648944862.27</v>
      </c>
      <c r="BA2" s="33">
        <f>现金流量表!BA4</f>
        <v>7556068715.5500002</v>
      </c>
      <c r="BB2" s="33">
        <f>现金流量表!BB4</f>
        <v>5313191711.25</v>
      </c>
      <c r="BC2" s="33">
        <f>现金流量表!BC4</f>
        <v>3613762709.4499998</v>
      </c>
      <c r="BD2" s="33">
        <f>现金流量表!BD4</f>
        <v>1589031548.52</v>
      </c>
      <c r="BE2" s="33">
        <f>现金流量表!BE4</f>
        <v>7641177156.1599998</v>
      </c>
      <c r="BF2" s="33">
        <f>现金流量表!BF4</f>
        <v>5367719831.0699997</v>
      </c>
      <c r="BG2" s="33">
        <f>现金流量表!BG4</f>
        <v>3436517133.8200002</v>
      </c>
      <c r="BH2" s="33">
        <f>现金流量表!BH4</f>
        <v>1630715396.5899999</v>
      </c>
      <c r="BI2" s="33">
        <f>现金流量表!BI4</f>
        <v>7021176568.6300001</v>
      </c>
      <c r="BJ2" s="33">
        <f>现金流量表!BJ4</f>
        <v>4952219867.7700005</v>
      </c>
      <c r="BK2" s="33">
        <f>现金流量表!BK4</f>
        <v>3020753474.52</v>
      </c>
      <c r="BL2" s="33">
        <f>现金流量表!BL4</f>
        <v>1256172399.1199999</v>
      </c>
      <c r="BM2" s="33">
        <f>现金流量表!BM4</f>
        <v>5800437064.4300003</v>
      </c>
      <c r="BN2" s="33">
        <f>现金流量表!BN4</f>
        <v>2499687582.1500001</v>
      </c>
      <c r="BO2" s="33">
        <f>现金流量表!BO4</f>
        <v>4718592246.3800001</v>
      </c>
      <c r="BP2" s="33">
        <f>现金流量表!BP4</f>
        <v>2179640256.3099999</v>
      </c>
      <c r="BQ2" s="33">
        <f>现金流量表!BQ4</f>
        <v>4248239660.5100002</v>
      </c>
      <c r="BR2" s="33">
        <f>现金流量表!BR4</f>
        <v>1982968753.8900001</v>
      </c>
      <c r="BS2" s="33">
        <f>现金流量表!BS4</f>
        <v>3947232350.0599999</v>
      </c>
      <c r="BT2" s="33">
        <f>现金流量表!BT4</f>
        <v>1574224982.78</v>
      </c>
      <c r="BU2" s="33">
        <f>现金流量表!BU4</f>
        <v>328128663.93000001</v>
      </c>
      <c r="BV2" s="33">
        <f>现金流量表!BV4</f>
        <v>0</v>
      </c>
      <c r="BW2" s="33">
        <f>现金流量表!BW4</f>
        <v>0</v>
      </c>
      <c r="BX2" s="33">
        <f>现金流量表!BX4</f>
        <v>0</v>
      </c>
      <c r="BY2" s="33">
        <f>现金流量表!BY4</f>
        <v>0</v>
      </c>
      <c r="BZ2" s="33">
        <f>现金流量表!BZ4</f>
        <v>0</v>
      </c>
      <c r="CA2" s="33">
        <f>现金流量表!CA4</f>
        <v>0</v>
      </c>
      <c r="CB2" s="33">
        <f>现金流量表!CB4</f>
        <v>0</v>
      </c>
      <c r="CC2" s="33">
        <f>现金流量表!CC4</f>
        <v>0</v>
      </c>
      <c r="CD2" s="33">
        <f>现金流量表!CD4</f>
        <v>0</v>
      </c>
      <c r="CE2" s="33">
        <f>现金流量表!CE4</f>
        <v>0</v>
      </c>
      <c r="CF2" s="33">
        <f>现金流量表!CF4</f>
        <v>0</v>
      </c>
      <c r="CG2" s="33">
        <f>现金流量表!CG4</f>
        <v>0</v>
      </c>
      <c r="CH2" s="33">
        <f>现金流量表!CH4</f>
        <v>0</v>
      </c>
      <c r="CI2" s="33">
        <f>现金流量表!CI4</f>
        <v>0</v>
      </c>
      <c r="CJ2" s="33">
        <f>现金流量表!CJ4</f>
        <v>0</v>
      </c>
      <c r="CK2" s="33">
        <f>现金流量表!CK4</f>
        <v>0</v>
      </c>
      <c r="CL2" s="33">
        <f>现金流量表!CL4</f>
        <v>0</v>
      </c>
    </row>
    <row r="3" spans="1:90" s="33" customFormat="1">
      <c r="A3" s="33" t="s">
        <v>501</v>
      </c>
      <c r="E3" s="33">
        <f>利润表!E3</f>
        <v>19471146411.049999</v>
      </c>
      <c r="F3" s="33">
        <f>利润表!F3</f>
        <v>14693527606.42</v>
      </c>
      <c r="G3" s="33">
        <f>利润表!G3</f>
        <v>9613219456.0699997</v>
      </c>
      <c r="H3" s="33">
        <f>利润表!H3</f>
        <v>3794547830.4299998</v>
      </c>
      <c r="I3" s="33">
        <f>利润表!I3</f>
        <v>18938551893.709999</v>
      </c>
      <c r="J3" s="33">
        <f>利润表!J3</f>
        <v>14218450906.1</v>
      </c>
      <c r="K3" s="33">
        <f>利润表!K3</f>
        <v>9271315229.1499996</v>
      </c>
      <c r="L3" s="33">
        <f>利润表!L3</f>
        <v>3775359862.3600001</v>
      </c>
      <c r="M3" s="33">
        <f>利润表!M3</f>
        <v>19295534666.82</v>
      </c>
      <c r="N3" s="33">
        <f>利润表!N3</f>
        <v>14753293830.16</v>
      </c>
      <c r="O3" s="33">
        <f>利润表!O3</f>
        <v>9829497798.7700005</v>
      </c>
      <c r="P3" s="33">
        <f>利润表!P3</f>
        <v>4151295665.3000002</v>
      </c>
      <c r="Q3" s="33">
        <f>利润表!Q3</f>
        <v>20778933220.52</v>
      </c>
      <c r="R3" s="33">
        <f>利润表!R3</f>
        <v>15575183289.370001</v>
      </c>
      <c r="S3" s="33">
        <f>利润表!S3</f>
        <v>10136316637.43</v>
      </c>
      <c r="T3" s="33">
        <f>利润表!T3</f>
        <v>4133240256.1999998</v>
      </c>
      <c r="U3" s="33">
        <f>利润表!U3</f>
        <v>19907077075.110001</v>
      </c>
      <c r="V3" s="33">
        <f>利润表!V3</f>
        <v>14618769623.620001</v>
      </c>
      <c r="W3" s="33">
        <f>利润表!W3</f>
        <v>9381540032.2600002</v>
      </c>
      <c r="X3" s="33">
        <f>利润表!X3</f>
        <v>3883863244.5599999</v>
      </c>
      <c r="Y3" s="33">
        <f>利润表!Y3</f>
        <v>17743250879.580002</v>
      </c>
      <c r="Z3" s="33">
        <f>利润表!Z3</f>
        <v>13454135360.23</v>
      </c>
      <c r="AA3" s="33">
        <f>利润表!AA3</f>
        <v>7196076462.4799995</v>
      </c>
      <c r="AB3" s="33">
        <f>利润表!AB3</f>
        <v>3198850932.6599998</v>
      </c>
      <c r="AC3" s="33">
        <f>利润表!AC3</f>
        <v>14502379031.75</v>
      </c>
      <c r="AD3" s="33">
        <f>利润表!AD3</f>
        <v>11431577726.110001</v>
      </c>
      <c r="AE3" s="33">
        <f>利润表!AE3</f>
        <v>7366026241.6199999</v>
      </c>
      <c r="AF3" s="33">
        <f>利润表!AF3</f>
        <v>3228286800.9099998</v>
      </c>
      <c r="AG3" s="33">
        <f>利润表!AG3</f>
        <v>13259978831.02</v>
      </c>
      <c r="AH3" s="33">
        <f>利润表!AH3</f>
        <v>9744452405.0200005</v>
      </c>
      <c r="AI3" s="33">
        <f>利润表!AI3</f>
        <v>6310896504.9499998</v>
      </c>
      <c r="AJ3" s="33">
        <f>利润表!AJ3</f>
        <v>2739090225.46</v>
      </c>
      <c r="AK3" s="33">
        <f>利润表!AK3</f>
        <v>10986235317.82</v>
      </c>
      <c r="AL3" s="33">
        <f>利润表!AL3</f>
        <v>8066224111.6300001</v>
      </c>
      <c r="AM3" s="33">
        <f>利润表!AM3</f>
        <v>5180700037.8599997</v>
      </c>
      <c r="AN3" s="33">
        <f>利润表!AN3</f>
        <v>2344474929.9000001</v>
      </c>
      <c r="AO3" s="33">
        <f>利润表!AO3</f>
        <v>10447383090.459999</v>
      </c>
      <c r="AP3" s="33">
        <f>利润表!AP3</f>
        <v>7918918582.4499998</v>
      </c>
      <c r="AQ3" s="33">
        <f>利润表!AQ3</f>
        <v>5191719881.5</v>
      </c>
      <c r="AR3" s="33">
        <f>利润表!AR3</f>
        <v>2316491412.3400002</v>
      </c>
      <c r="AS3" s="33">
        <f>利润表!AS3</f>
        <v>9186192504.1200008</v>
      </c>
      <c r="AT3" s="33">
        <f>利润表!AT3</f>
        <v>6667310641.75</v>
      </c>
      <c r="AU3" s="33">
        <f>利润表!AU3</f>
        <v>4210749706.7199998</v>
      </c>
      <c r="AV3" s="33">
        <f>利润表!AV3</f>
        <v>1893486265.3399999</v>
      </c>
      <c r="AW3" s="33">
        <f>利润表!AW3</f>
        <v>7320231691.2600002</v>
      </c>
      <c r="AX3" s="33">
        <f>利润表!AX3</f>
        <v>5267808344.0600004</v>
      </c>
      <c r="AY3" s="33">
        <f>利润表!AY3</f>
        <v>3436760967.7199998</v>
      </c>
      <c r="AZ3" s="33">
        <f>利润表!AZ3</f>
        <v>1565250469.4200001</v>
      </c>
      <c r="BA3" s="33">
        <f>利润表!BA3</f>
        <v>6862759168.2600002</v>
      </c>
      <c r="BB3" s="33">
        <f>利润表!BB3</f>
        <v>5083625856.7600002</v>
      </c>
      <c r="BC3" s="33">
        <f>利润表!BC3</f>
        <v>3372574348.5999999</v>
      </c>
      <c r="BD3" s="33">
        <f>利润表!BD3</f>
        <v>1538316693.9000001</v>
      </c>
      <c r="BE3" s="33">
        <f>利润表!BE3</f>
        <v>6590388687.0100002</v>
      </c>
      <c r="BF3" s="33">
        <f>利润表!BF3</f>
        <v>4823804231.5500002</v>
      </c>
      <c r="BG3" s="33">
        <f>利润表!BG3</f>
        <v>3315008125.4699998</v>
      </c>
      <c r="BH3" s="33">
        <f>利润表!BH3</f>
        <v>1605545778.1400001</v>
      </c>
      <c r="BI3" s="33">
        <f>利润表!BI3</f>
        <v>5552422445.6400003</v>
      </c>
      <c r="BJ3" s="33">
        <f>利润表!BJ3</f>
        <v>4090488924.1599998</v>
      </c>
      <c r="BK3" s="33">
        <f>利润表!BK3</f>
        <v>2677769870.98</v>
      </c>
      <c r="BL3" s="33">
        <f>利润表!BL3</f>
        <v>1258205557.53</v>
      </c>
      <c r="BM3" s="33">
        <f>利润表!BM3</f>
        <v>4475659918.7700005</v>
      </c>
      <c r="BN3" s="33">
        <f>利润表!BN3</f>
        <v>3426653697.6500001</v>
      </c>
      <c r="BO3" s="33">
        <f>利润表!BO3</f>
        <v>2289833659.5</v>
      </c>
      <c r="BP3" s="33">
        <f>利润表!BP3</f>
        <v>1068391795.14</v>
      </c>
      <c r="BQ3" s="33">
        <f>利润表!BQ3</f>
        <v>3857977486.4000001</v>
      </c>
      <c r="BR3" s="33">
        <f>利润表!BR3</f>
        <v>1895795757.6400001</v>
      </c>
      <c r="BS3" s="33">
        <f>利润表!BS3</f>
        <v>3636493097.6999998</v>
      </c>
      <c r="BT3" s="33">
        <f>利润表!BT3</f>
        <v>1765141891.22</v>
      </c>
      <c r="BU3" s="33">
        <f>利润表!BU3</f>
        <v>3510059294.4499998</v>
      </c>
      <c r="BV3" s="33">
        <f>利润表!BV3</f>
        <v>1642695043.8199999</v>
      </c>
      <c r="BW3" s="33">
        <f>利润表!BW3</f>
        <v>444399064.31</v>
      </c>
      <c r="BX3" s="33">
        <f>利润表!BX3</f>
        <v>213570809.87</v>
      </c>
      <c r="BY3" s="33">
        <f>利润表!BY3</f>
        <v>918221399.26999998</v>
      </c>
      <c r="BZ3" s="33">
        <f>利润表!BZ3</f>
        <v>393349759.06999999</v>
      </c>
      <c r="CA3" s="33">
        <f>利润表!CA3</f>
        <v>1350938321.28</v>
      </c>
      <c r="CB3" s="33">
        <f>利润表!CB3</f>
        <v>953254408.08000004</v>
      </c>
      <c r="CC3" s="33">
        <f>利润表!CC3</f>
        <v>1925366523.1800001</v>
      </c>
      <c r="CD3" s="33">
        <f>利润表!CD3</f>
        <v>1099700000</v>
      </c>
      <c r="CE3" s="33">
        <f>利润表!CE3</f>
        <v>1434362000</v>
      </c>
      <c r="CF3" s="33">
        <f>利润表!CF3</f>
        <v>765920060.38</v>
      </c>
      <c r="CG3" s="33">
        <f>利润表!CG3</f>
        <v>587340000</v>
      </c>
      <c r="CH3" s="33">
        <f>利润表!CH3</f>
        <v>778590000</v>
      </c>
      <c r="CI3" s="33">
        <f>利润表!CI3</f>
        <v>635150000</v>
      </c>
      <c r="CJ3" s="33">
        <f>利润表!CJ3</f>
        <v>544300000</v>
      </c>
      <c r="CK3" s="33">
        <f>利润表!CK3</f>
        <v>0</v>
      </c>
    </row>
    <row r="4" spans="1:90" s="85" customFormat="1">
      <c r="A4" s="85" t="s">
        <v>526</v>
      </c>
      <c r="E4" s="85">
        <f>$E$32</f>
        <v>0.17</v>
      </c>
      <c r="F4" s="85">
        <f t="shared" ref="F4:BQ4" si="0">$E$32</f>
        <v>0.17</v>
      </c>
      <c r="G4" s="85">
        <f t="shared" si="0"/>
        <v>0.17</v>
      </c>
      <c r="H4" s="85">
        <f t="shared" si="0"/>
        <v>0.17</v>
      </c>
      <c r="I4" s="85">
        <f t="shared" si="0"/>
        <v>0.17</v>
      </c>
      <c r="J4" s="85">
        <f t="shared" si="0"/>
        <v>0.17</v>
      </c>
      <c r="K4" s="85">
        <f t="shared" si="0"/>
        <v>0.17</v>
      </c>
      <c r="L4" s="85">
        <f t="shared" si="0"/>
        <v>0.17</v>
      </c>
      <c r="M4" s="85">
        <f t="shared" si="0"/>
        <v>0.17</v>
      </c>
      <c r="N4" s="85">
        <f t="shared" si="0"/>
        <v>0.17</v>
      </c>
      <c r="O4" s="85">
        <f t="shared" si="0"/>
        <v>0.17</v>
      </c>
      <c r="P4" s="85">
        <f t="shared" si="0"/>
        <v>0.17</v>
      </c>
      <c r="Q4" s="85">
        <f t="shared" si="0"/>
        <v>0.17</v>
      </c>
      <c r="R4" s="85">
        <f t="shared" si="0"/>
        <v>0.17</v>
      </c>
      <c r="S4" s="85">
        <f t="shared" si="0"/>
        <v>0.17</v>
      </c>
      <c r="T4" s="85">
        <f t="shared" si="0"/>
        <v>0.17</v>
      </c>
      <c r="U4" s="85">
        <f t="shared" si="0"/>
        <v>0.17</v>
      </c>
      <c r="V4" s="85">
        <f t="shared" si="0"/>
        <v>0.17</v>
      </c>
      <c r="W4" s="85">
        <f t="shared" si="0"/>
        <v>0.17</v>
      </c>
      <c r="X4" s="85">
        <f t="shared" si="0"/>
        <v>0.17</v>
      </c>
      <c r="Y4" s="85">
        <f t="shared" si="0"/>
        <v>0.17</v>
      </c>
      <c r="Z4" s="85">
        <f t="shared" si="0"/>
        <v>0.17</v>
      </c>
      <c r="AA4" s="85">
        <f t="shared" si="0"/>
        <v>0.17</v>
      </c>
      <c r="AB4" s="85">
        <f t="shared" si="0"/>
        <v>0.17</v>
      </c>
      <c r="AC4" s="85">
        <f t="shared" si="0"/>
        <v>0.17</v>
      </c>
      <c r="AD4" s="85">
        <f t="shared" si="0"/>
        <v>0.17</v>
      </c>
      <c r="AE4" s="85">
        <f t="shared" si="0"/>
        <v>0.17</v>
      </c>
      <c r="AF4" s="85">
        <f t="shared" si="0"/>
        <v>0.17</v>
      </c>
      <c r="AG4" s="85">
        <f t="shared" si="0"/>
        <v>0.17</v>
      </c>
      <c r="AH4" s="85">
        <f t="shared" si="0"/>
        <v>0.17</v>
      </c>
      <c r="AI4" s="85">
        <f t="shared" si="0"/>
        <v>0.17</v>
      </c>
      <c r="AJ4" s="85">
        <f t="shared" si="0"/>
        <v>0.17</v>
      </c>
      <c r="AK4" s="85">
        <f t="shared" si="0"/>
        <v>0.17</v>
      </c>
      <c r="AL4" s="85">
        <f t="shared" si="0"/>
        <v>0.17</v>
      </c>
      <c r="AM4" s="85">
        <f t="shared" si="0"/>
        <v>0.17</v>
      </c>
      <c r="AN4" s="85">
        <f t="shared" si="0"/>
        <v>0.17</v>
      </c>
      <c r="AO4" s="85">
        <f t="shared" si="0"/>
        <v>0.17</v>
      </c>
      <c r="AP4" s="85">
        <f t="shared" si="0"/>
        <v>0.17</v>
      </c>
      <c r="AQ4" s="85">
        <f t="shared" si="0"/>
        <v>0.17</v>
      </c>
      <c r="AR4" s="85">
        <f t="shared" si="0"/>
        <v>0.17</v>
      </c>
      <c r="AS4" s="85">
        <f t="shared" si="0"/>
        <v>0.17</v>
      </c>
      <c r="AT4" s="85">
        <f t="shared" si="0"/>
        <v>0.17</v>
      </c>
      <c r="AU4" s="85">
        <f t="shared" si="0"/>
        <v>0.17</v>
      </c>
      <c r="AV4" s="85">
        <f t="shared" si="0"/>
        <v>0.17</v>
      </c>
      <c r="AW4" s="85">
        <f t="shared" si="0"/>
        <v>0.17</v>
      </c>
      <c r="AX4" s="85">
        <f t="shared" si="0"/>
        <v>0.17</v>
      </c>
      <c r="AY4" s="85">
        <f t="shared" si="0"/>
        <v>0.17</v>
      </c>
      <c r="AZ4" s="85">
        <f t="shared" si="0"/>
        <v>0.17</v>
      </c>
      <c r="BA4" s="85">
        <f t="shared" si="0"/>
        <v>0.17</v>
      </c>
      <c r="BB4" s="85">
        <f t="shared" si="0"/>
        <v>0.17</v>
      </c>
      <c r="BC4" s="85">
        <f t="shared" si="0"/>
        <v>0.17</v>
      </c>
      <c r="BD4" s="85">
        <f t="shared" si="0"/>
        <v>0.17</v>
      </c>
      <c r="BE4" s="85">
        <f t="shared" si="0"/>
        <v>0.17</v>
      </c>
      <c r="BF4" s="85">
        <f t="shared" si="0"/>
        <v>0.17</v>
      </c>
      <c r="BG4" s="85">
        <f t="shared" si="0"/>
        <v>0.17</v>
      </c>
      <c r="BH4" s="85">
        <f t="shared" si="0"/>
        <v>0.17</v>
      </c>
      <c r="BI4" s="85">
        <f t="shared" si="0"/>
        <v>0.17</v>
      </c>
      <c r="BJ4" s="85">
        <f t="shared" si="0"/>
        <v>0.17</v>
      </c>
      <c r="BK4" s="85">
        <f t="shared" si="0"/>
        <v>0.17</v>
      </c>
      <c r="BL4" s="85">
        <f t="shared" si="0"/>
        <v>0.17</v>
      </c>
      <c r="BM4" s="85">
        <f t="shared" si="0"/>
        <v>0.17</v>
      </c>
      <c r="BN4" s="85">
        <f t="shared" si="0"/>
        <v>0.17</v>
      </c>
      <c r="BO4" s="85">
        <f t="shared" si="0"/>
        <v>0.17</v>
      </c>
      <c r="BP4" s="85">
        <f t="shared" si="0"/>
        <v>0.17</v>
      </c>
      <c r="BQ4" s="85">
        <f t="shared" si="0"/>
        <v>0.17</v>
      </c>
      <c r="BR4" s="85">
        <f t="shared" ref="BR4:CK4" si="1">$E$32</f>
        <v>0.17</v>
      </c>
      <c r="BS4" s="85">
        <f t="shared" si="1"/>
        <v>0.17</v>
      </c>
      <c r="BT4" s="85">
        <f t="shared" si="1"/>
        <v>0.17</v>
      </c>
      <c r="BU4" s="85">
        <f t="shared" si="1"/>
        <v>0.17</v>
      </c>
      <c r="BV4" s="85">
        <f t="shared" si="1"/>
        <v>0.17</v>
      </c>
      <c r="BW4" s="85">
        <f t="shared" si="1"/>
        <v>0.17</v>
      </c>
      <c r="BX4" s="85">
        <f t="shared" si="1"/>
        <v>0.17</v>
      </c>
      <c r="BY4" s="85">
        <f t="shared" si="1"/>
        <v>0.17</v>
      </c>
      <c r="BZ4" s="85">
        <f t="shared" si="1"/>
        <v>0.17</v>
      </c>
      <c r="CA4" s="85">
        <f t="shared" si="1"/>
        <v>0.17</v>
      </c>
      <c r="CB4" s="85">
        <f t="shared" si="1"/>
        <v>0.17</v>
      </c>
      <c r="CC4" s="85">
        <f t="shared" si="1"/>
        <v>0.17</v>
      </c>
      <c r="CD4" s="85">
        <f t="shared" si="1"/>
        <v>0.17</v>
      </c>
      <c r="CE4" s="85">
        <f t="shared" si="1"/>
        <v>0.17</v>
      </c>
      <c r="CF4" s="85">
        <f t="shared" si="1"/>
        <v>0.17</v>
      </c>
      <c r="CG4" s="85">
        <f t="shared" si="1"/>
        <v>0.17</v>
      </c>
      <c r="CH4" s="85">
        <f t="shared" si="1"/>
        <v>0.17</v>
      </c>
      <c r="CI4" s="85">
        <f t="shared" si="1"/>
        <v>0.17</v>
      </c>
      <c r="CJ4" s="85">
        <f t="shared" si="1"/>
        <v>0.17</v>
      </c>
      <c r="CK4" s="85">
        <f t="shared" si="1"/>
        <v>0.17</v>
      </c>
    </row>
    <row r="5" spans="1:90" s="35" customFormat="1">
      <c r="A5" s="35" t="s">
        <v>502</v>
      </c>
      <c r="E5" s="35">
        <f>(E2/(1+E4))/E3</f>
        <v>0.94882764732574143</v>
      </c>
      <c r="F5" s="35">
        <f t="shared" ref="F5:BQ5" si="2">(F2/(1+F4))/F3</f>
        <v>0.9487168434771871</v>
      </c>
      <c r="G5" s="35">
        <f t="shared" si="2"/>
        <v>0.94387790812108585</v>
      </c>
      <c r="H5" s="35">
        <f t="shared" si="2"/>
        <v>1.1714288955969978</v>
      </c>
      <c r="I5" s="35">
        <f t="shared" si="2"/>
        <v>0.97933742687185021</v>
      </c>
      <c r="J5" s="35">
        <f t="shared" si="2"/>
        <v>0.9653683427961679</v>
      </c>
      <c r="K5" s="35">
        <f t="shared" si="2"/>
        <v>0.96005576854950414</v>
      </c>
      <c r="L5" s="35">
        <f t="shared" si="2"/>
        <v>1.1004819929551972</v>
      </c>
      <c r="M5" s="35">
        <f t="shared" si="2"/>
        <v>0.97976395054373189</v>
      </c>
      <c r="N5" s="35">
        <f t="shared" si="2"/>
        <v>0.97297722044415358</v>
      </c>
      <c r="O5" s="35">
        <f t="shared" si="2"/>
        <v>0.95001066006388424</v>
      </c>
      <c r="P5" s="35">
        <f t="shared" si="2"/>
        <v>1.0751576796370887</v>
      </c>
      <c r="Q5" s="35">
        <f t="shared" si="2"/>
        <v>1.0316358627305988</v>
      </c>
      <c r="R5" s="35">
        <f t="shared" si="2"/>
        <v>1.0658596269879539</v>
      </c>
      <c r="S5" s="35">
        <f t="shared" si="2"/>
        <v>1.0247426134203041</v>
      </c>
      <c r="T5" s="35">
        <f t="shared" si="2"/>
        <v>1.1897212288450152</v>
      </c>
      <c r="U5" s="35">
        <f t="shared" si="2"/>
        <v>1.0460084763777417</v>
      </c>
      <c r="V5" s="35">
        <f t="shared" si="2"/>
        <v>1.0496468019525989</v>
      </c>
      <c r="W5" s="35">
        <f t="shared" si="2"/>
        <v>1.0458569861705469</v>
      </c>
      <c r="X5" s="35">
        <f t="shared" si="2"/>
        <v>1.1961814645966662</v>
      </c>
      <c r="Y5" s="35">
        <f t="shared" si="2"/>
        <v>1.1422899962588176</v>
      </c>
      <c r="Z5" s="35">
        <f t="shared" si="2"/>
        <v>1.0873572950120483</v>
      </c>
      <c r="AA5" s="35">
        <f t="shared" si="2"/>
        <v>1.1070304232264405</v>
      </c>
      <c r="AB5" s="35">
        <f t="shared" si="2"/>
        <v>1.0768932288141937</v>
      </c>
      <c r="AC5" s="35">
        <f t="shared" si="2"/>
        <v>1.0882791193052817</v>
      </c>
      <c r="AD5" s="35">
        <f t="shared" si="2"/>
        <v>1.0341434917924393</v>
      </c>
      <c r="AE5" s="35">
        <f t="shared" si="2"/>
        <v>1.0243649612918462</v>
      </c>
      <c r="AF5" s="35">
        <f t="shared" si="2"/>
        <v>0.99101276396854532</v>
      </c>
      <c r="AG5" s="35">
        <f t="shared" si="2"/>
        <v>1.0425201642471771</v>
      </c>
      <c r="AH5" s="35">
        <f t="shared" si="2"/>
        <v>1.029150149019016</v>
      </c>
      <c r="AI5" s="35">
        <f t="shared" si="2"/>
        <v>1.002845672460204</v>
      </c>
      <c r="AJ5" s="35">
        <f t="shared" si="2"/>
        <v>1.0280793399706993</v>
      </c>
      <c r="AK5" s="35">
        <f t="shared" si="2"/>
        <v>1.0756298572906637</v>
      </c>
      <c r="AL5" s="35">
        <f t="shared" si="2"/>
        <v>1.0575652051044186</v>
      </c>
      <c r="AM5" s="35">
        <f t="shared" si="2"/>
        <v>1.0158120431343531</v>
      </c>
      <c r="AN5" s="35">
        <f t="shared" si="2"/>
        <v>0.9805796921655886</v>
      </c>
      <c r="AO5" s="35">
        <f t="shared" si="2"/>
        <v>0.94088639186052059</v>
      </c>
      <c r="AP5" s="35">
        <f t="shared" si="2"/>
        <v>0.92643112320904997</v>
      </c>
      <c r="AQ5" s="35">
        <f t="shared" si="2"/>
        <v>0.93576779231498308</v>
      </c>
      <c r="AR5" s="35">
        <f t="shared" si="2"/>
        <v>0.89983987927822029</v>
      </c>
      <c r="AS5" s="35">
        <f t="shared" si="2"/>
        <v>1.0296746424962178</v>
      </c>
      <c r="AT5" s="35">
        <f t="shared" si="2"/>
        <v>0.97482677799460959</v>
      </c>
      <c r="AU5" s="35">
        <f t="shared" si="2"/>
        <v>0.95991902804823681</v>
      </c>
      <c r="AV5" s="35">
        <f t="shared" si="2"/>
        <v>0.89045224171255233</v>
      </c>
      <c r="AW5" s="35">
        <f t="shared" si="2"/>
        <v>1.0362898748144669</v>
      </c>
      <c r="AX5" s="35">
        <f t="shared" si="2"/>
        <v>0.99100482341444596</v>
      </c>
      <c r="AY5" s="35">
        <f t="shared" si="2"/>
        <v>0.98514955602234244</v>
      </c>
      <c r="AZ5" s="35">
        <f t="shared" si="2"/>
        <v>0.90040195525958555</v>
      </c>
      <c r="BA5" s="35">
        <f t="shared" si="2"/>
        <v>0.94104692165620552</v>
      </c>
      <c r="BB5" s="35">
        <f t="shared" si="2"/>
        <v>0.89329734814299566</v>
      </c>
      <c r="BC5" s="35">
        <f t="shared" si="2"/>
        <v>0.91582445846898697</v>
      </c>
      <c r="BD5" s="35">
        <f t="shared" si="2"/>
        <v>0.88287842682343953</v>
      </c>
      <c r="BE5" s="35">
        <f t="shared" si="2"/>
        <v>0.99097655031536824</v>
      </c>
      <c r="BF5" s="35">
        <f t="shared" si="2"/>
        <v>0.95107398791266695</v>
      </c>
      <c r="BG5" s="35">
        <f t="shared" si="2"/>
        <v>0.8860292404422544</v>
      </c>
      <c r="BH5" s="35">
        <f t="shared" si="2"/>
        <v>0.86809972173697947</v>
      </c>
      <c r="BI5" s="35">
        <f t="shared" si="2"/>
        <v>1.0807905329548406</v>
      </c>
      <c r="BJ5" s="35">
        <f t="shared" si="2"/>
        <v>1.0347581015682057</v>
      </c>
      <c r="BK5" s="35">
        <f t="shared" si="2"/>
        <v>0.96417567636905577</v>
      </c>
      <c r="BL5" s="35">
        <f t="shared" si="2"/>
        <v>0.85331972725282412</v>
      </c>
      <c r="BM5" s="35">
        <f t="shared" si="2"/>
        <v>1.107688833956199</v>
      </c>
      <c r="BN5" s="35">
        <f t="shared" si="2"/>
        <v>0.62349023317235708</v>
      </c>
      <c r="BO5" s="35">
        <f t="shared" si="2"/>
        <v>1.7612566787259301</v>
      </c>
      <c r="BP5" s="35">
        <f t="shared" si="2"/>
        <v>1.7436865375444324</v>
      </c>
      <c r="BQ5" s="35">
        <f t="shared" si="2"/>
        <v>0.94115999422281293</v>
      </c>
      <c r="BR5" s="35">
        <f t="shared" ref="BR5:CL5" si="3">(BR2/(1+BR4))/BR3</f>
        <v>0.89400194190998539</v>
      </c>
      <c r="BS5" s="35">
        <f t="shared" si="3"/>
        <v>0.92773525829952397</v>
      </c>
      <c r="BT5" s="35">
        <f t="shared" si="3"/>
        <v>0.76225681627415853</v>
      </c>
      <c r="BU5" s="35">
        <f t="shared" si="3"/>
        <v>7.9899462084946138E-2</v>
      </c>
      <c r="BV5" s="35">
        <f t="shared" si="3"/>
        <v>0</v>
      </c>
      <c r="BW5" s="35">
        <f t="shared" si="3"/>
        <v>0</v>
      </c>
      <c r="BX5" s="35">
        <f t="shared" si="3"/>
        <v>0</v>
      </c>
      <c r="BY5" s="35">
        <f t="shared" si="3"/>
        <v>0</v>
      </c>
      <c r="BZ5" s="35">
        <f t="shared" si="3"/>
        <v>0</v>
      </c>
      <c r="CA5" s="35">
        <f t="shared" si="3"/>
        <v>0</v>
      </c>
      <c r="CB5" s="35">
        <f t="shared" si="3"/>
        <v>0</v>
      </c>
      <c r="CC5" s="35">
        <f t="shared" si="3"/>
        <v>0</v>
      </c>
      <c r="CD5" s="35">
        <f t="shared" si="3"/>
        <v>0</v>
      </c>
      <c r="CE5" s="35">
        <f t="shared" si="3"/>
        <v>0</v>
      </c>
      <c r="CF5" s="35">
        <f t="shared" si="3"/>
        <v>0</v>
      </c>
      <c r="CG5" s="35">
        <f t="shared" si="3"/>
        <v>0</v>
      </c>
      <c r="CH5" s="35">
        <f t="shared" si="3"/>
        <v>0</v>
      </c>
      <c r="CI5" s="35">
        <f t="shared" si="3"/>
        <v>0</v>
      </c>
      <c r="CJ5" s="35">
        <f t="shared" si="3"/>
        <v>0</v>
      </c>
      <c r="CK5" s="35" t="e">
        <f t="shared" si="3"/>
        <v>#DIV/0!</v>
      </c>
      <c r="CL5" s="35" t="e">
        <f t="shared" si="3"/>
        <v>#DIV/0!</v>
      </c>
    </row>
    <row r="6" spans="1:90" s="33" customFormat="1">
      <c r="A6" s="33" t="s">
        <v>503</v>
      </c>
      <c r="E6" s="33">
        <f>现金流量表!E8</f>
        <v>17203678491.950001</v>
      </c>
      <c r="F6" s="33">
        <f>现金流量表!F8</f>
        <v>12855392471.65</v>
      </c>
      <c r="G6" s="33">
        <f>现金流量表!G8</f>
        <v>8491554890.1300001</v>
      </c>
      <c r="H6" s="33">
        <f>现金流量表!H8</f>
        <v>4663129326.8100004</v>
      </c>
      <c r="I6" s="33">
        <f>现金流量表!I8</f>
        <v>16730042411.68</v>
      </c>
      <c r="J6" s="33">
        <f>现金流量表!J8</f>
        <v>11744213838.540001</v>
      </c>
      <c r="K6" s="33">
        <f>现金流量表!K8</f>
        <v>7486141286.8800001</v>
      </c>
      <c r="L6" s="33">
        <f>现金流量表!L8</f>
        <v>3756004039.3699999</v>
      </c>
      <c r="M6" s="33">
        <f>现金流量表!M8</f>
        <v>17029793769.049999</v>
      </c>
      <c r="N6" s="33">
        <f>现金流量表!N8</f>
        <v>12354665132.200001</v>
      </c>
      <c r="O6" s="33">
        <f>现金流量表!O8</f>
        <v>8503676192.8000002</v>
      </c>
      <c r="P6" s="33">
        <f>现金流量表!P8</f>
        <v>4264344591.1999998</v>
      </c>
      <c r="Q6" s="33">
        <f>现金流量表!Q8</f>
        <v>19202429859.580002</v>
      </c>
      <c r="R6" s="33">
        <f>现金流量表!R8</f>
        <v>14705895759.719999</v>
      </c>
      <c r="S6" s="33">
        <f>现金流量表!S8</f>
        <v>9289192319.0900002</v>
      </c>
      <c r="T6" s="33">
        <f>现金流量表!T8</f>
        <v>4840725271.75</v>
      </c>
      <c r="U6" s="33">
        <f>现金流量表!U8</f>
        <v>18615671437.509998</v>
      </c>
      <c r="V6" s="33">
        <f>现金流量表!V8</f>
        <v>13762574738.610001</v>
      </c>
      <c r="W6" s="33">
        <f>现金流量表!W8</f>
        <v>8770327332.8199997</v>
      </c>
      <c r="X6" s="33">
        <f>现金流量表!X8</f>
        <v>4671083077.4399996</v>
      </c>
      <c r="Y6" s="33">
        <f>现金流量表!Y8</f>
        <v>17046100647.559999</v>
      </c>
      <c r="Z6" s="33">
        <f>现金流量表!Z8</f>
        <v>12624415386.879999</v>
      </c>
      <c r="AA6" s="33">
        <f>现金流量表!AA8</f>
        <v>6625329657.4300003</v>
      </c>
      <c r="AB6" s="33">
        <f>现金流量表!AB8</f>
        <v>3574963099.9299998</v>
      </c>
      <c r="AC6" s="33">
        <f>现金流量表!AC8</f>
        <v>14548598306.969999</v>
      </c>
      <c r="AD6" s="33">
        <f>现金流量表!AD8</f>
        <v>10564596354.42</v>
      </c>
      <c r="AE6" s="33">
        <f>现金流量表!AE8</f>
        <v>6891803403.6800003</v>
      </c>
      <c r="AF6" s="33">
        <f>现金流量表!AF8</f>
        <v>3396718299.8600001</v>
      </c>
      <c r="AG6" s="33">
        <f>现金流量表!AG8</f>
        <v>12207379737.690001</v>
      </c>
      <c r="AH6" s="33">
        <f>现金流量表!AH8</f>
        <v>8299033371.4099998</v>
      </c>
      <c r="AI6" s="33">
        <f>现金流量表!AI8</f>
        <v>5173682553.9399996</v>
      </c>
      <c r="AJ6" s="33">
        <f>现金流量表!AJ8</f>
        <v>2701144427.3400002</v>
      </c>
      <c r="AK6" s="33">
        <f>现金流量表!AK8</f>
        <v>9888646141.4500008</v>
      </c>
      <c r="AL6" s="33">
        <f>现金流量表!AL8</f>
        <v>6984735961.5500002</v>
      </c>
      <c r="AM6" s="33">
        <f>现金流量表!AM8</f>
        <v>4374429893.7399998</v>
      </c>
      <c r="AN6" s="33">
        <f>现金流量表!AN8</f>
        <v>1958747407.95</v>
      </c>
      <c r="AO6" s="33">
        <f>现金流量表!AO8</f>
        <v>9297697606.5499992</v>
      </c>
      <c r="AP6" s="33">
        <f>现金流量表!AP8</f>
        <v>7006740701.7600002</v>
      </c>
      <c r="AQ6" s="33">
        <f>现金流量表!AQ8</f>
        <v>4795436914.6300001</v>
      </c>
      <c r="AR6" s="33">
        <f>现金流量表!AR8</f>
        <v>2343337224.8600001</v>
      </c>
      <c r="AS6" s="33">
        <f>现金流量表!AS8</f>
        <v>8439301660.3699999</v>
      </c>
      <c r="AT6" s="33">
        <f>现金流量表!AT8</f>
        <v>5645438824.8199997</v>
      </c>
      <c r="AU6" s="33">
        <f>现金流量表!AU8</f>
        <v>3653248410.1300001</v>
      </c>
      <c r="AV6" s="33">
        <f>现金流量表!AV8</f>
        <v>1655223903.1700001</v>
      </c>
      <c r="AW6" s="33">
        <f>现金流量表!AW8</f>
        <v>6716988667.6199999</v>
      </c>
      <c r="AX6" s="33">
        <f>现金流量表!AX8</f>
        <v>4366408879.6999998</v>
      </c>
      <c r="AY6" s="33">
        <f>现金流量表!AY8</f>
        <v>2990345555.2199998</v>
      </c>
      <c r="AZ6" s="33">
        <f>现金流量表!AZ8</f>
        <v>1340659418.1700001</v>
      </c>
      <c r="BA6" s="33">
        <f>现金流量表!BA8</f>
        <v>6028097285.9399996</v>
      </c>
      <c r="BB6" s="33">
        <f>现金流量表!BB8</f>
        <v>4407120300.3299999</v>
      </c>
      <c r="BC6" s="33">
        <f>现金流量表!BC8</f>
        <v>3144336036.7399998</v>
      </c>
      <c r="BD6" s="33">
        <f>现金流量表!BD8</f>
        <v>1522658299.3800001</v>
      </c>
      <c r="BE6" s="33">
        <f>现金流量表!BE8</f>
        <v>5614016180.96</v>
      </c>
      <c r="BF6" s="33">
        <f>现金流量表!BF8</f>
        <v>3872793846.8000002</v>
      </c>
      <c r="BG6" s="33">
        <f>现金流量表!BG8</f>
        <v>2530998557.7199998</v>
      </c>
      <c r="BH6" s="33">
        <f>现金流量表!BH8</f>
        <v>1154563908.27</v>
      </c>
      <c r="BI6" s="33">
        <f>现金流量表!BI8</f>
        <v>4870597418.2600002</v>
      </c>
      <c r="BJ6" s="33">
        <f>现金流量表!BJ8</f>
        <v>3317551949.3499999</v>
      </c>
      <c r="BK6" s="33">
        <f>现金流量表!BK8</f>
        <v>2135613025.21</v>
      </c>
      <c r="BL6" s="33">
        <f>现金流量表!BL8</f>
        <v>910503910.89999998</v>
      </c>
      <c r="BM6" s="33">
        <f>现金流量表!BM8</f>
        <v>3729495973.8099999</v>
      </c>
      <c r="BN6" s="33">
        <f>现金流量表!BN8</f>
        <v>1589793099.0599999</v>
      </c>
      <c r="BO6" s="33">
        <f>现金流量表!BO8</f>
        <v>2894800732.7600002</v>
      </c>
      <c r="BP6" s="33">
        <f>现金流量表!BP8</f>
        <v>1542140385.1500001</v>
      </c>
      <c r="BQ6" s="33">
        <f>现金流量表!BQ8</f>
        <v>2478344257.5999999</v>
      </c>
      <c r="BR6" s="33">
        <f>现金流量表!BR8</f>
        <v>1075836196.97</v>
      </c>
      <c r="BS6" s="33">
        <f>现金流量表!BS8</f>
        <v>2539752355.5</v>
      </c>
      <c r="BT6" s="33">
        <f>现金流量表!BT8</f>
        <v>991001146.80999994</v>
      </c>
      <c r="BU6" s="33">
        <f>现金流量表!BU8</f>
        <v>374003501.58999997</v>
      </c>
      <c r="BV6" s="33">
        <f>现金流量表!BV8</f>
        <v>0</v>
      </c>
      <c r="BW6" s="33">
        <f>现金流量表!BW8</f>
        <v>0</v>
      </c>
      <c r="BX6" s="33">
        <f>现金流量表!BX8</f>
        <v>0</v>
      </c>
      <c r="BY6" s="33">
        <f>现金流量表!BY8</f>
        <v>0</v>
      </c>
      <c r="BZ6" s="33">
        <f>现金流量表!BZ8</f>
        <v>0</v>
      </c>
      <c r="CA6" s="33">
        <f>现金流量表!CA8</f>
        <v>0</v>
      </c>
      <c r="CB6" s="33">
        <f>现金流量表!CB8</f>
        <v>0</v>
      </c>
      <c r="CC6" s="33">
        <f>现金流量表!CC8</f>
        <v>0</v>
      </c>
      <c r="CD6" s="33">
        <f>现金流量表!CD8</f>
        <v>0</v>
      </c>
      <c r="CE6" s="33">
        <f>现金流量表!CE8</f>
        <v>0</v>
      </c>
      <c r="CF6" s="33">
        <f>现金流量表!CF8</f>
        <v>0</v>
      </c>
      <c r="CG6" s="33">
        <f>现金流量表!CG8</f>
        <v>0</v>
      </c>
      <c r="CH6" s="33">
        <f>现金流量表!CH8</f>
        <v>0</v>
      </c>
      <c r="CI6" s="33">
        <f>现金流量表!CI8</f>
        <v>0</v>
      </c>
      <c r="CJ6" s="33">
        <f>现金流量表!CJ8</f>
        <v>0</v>
      </c>
      <c r="CK6" s="33">
        <f>现金流量表!CK8</f>
        <v>0</v>
      </c>
    </row>
    <row r="7" spans="1:90" s="33" customFormat="1">
      <c r="A7" s="33" t="s">
        <v>504</v>
      </c>
      <c r="E7" s="33">
        <f>现金流量表!E9</f>
        <v>970977152.42999995</v>
      </c>
      <c r="F7" s="33">
        <f>现金流量表!F9</f>
        <v>536436162.22000003</v>
      </c>
      <c r="G7" s="33">
        <f>现金流量表!G9</f>
        <v>568091793.37</v>
      </c>
      <c r="H7" s="33">
        <f>现金流量表!H9</f>
        <v>173803555.53</v>
      </c>
      <c r="I7" s="33">
        <f>现金流量表!I9</f>
        <v>964087653.13999999</v>
      </c>
      <c r="J7" s="33">
        <f>现金流量表!J9</f>
        <v>532972780.01999998</v>
      </c>
      <c r="K7" s="33">
        <f>现金流量表!K9</f>
        <v>552990103.37</v>
      </c>
      <c r="L7" s="33">
        <f>现金流量表!L9</f>
        <v>167790267.44999999</v>
      </c>
      <c r="M7" s="33">
        <f>现金流量表!M9</f>
        <v>1394786106.9300001</v>
      </c>
      <c r="N7" s="33">
        <f>现金流量表!N9</f>
        <v>847381449.77999997</v>
      </c>
      <c r="O7" s="33">
        <f>现金流量表!O9</f>
        <v>639311893.54999995</v>
      </c>
      <c r="P7" s="33">
        <f>现金流量表!P9</f>
        <v>390301208.66000003</v>
      </c>
      <c r="Q7" s="33">
        <f>现金流量表!Q9</f>
        <v>1616167806.3199999</v>
      </c>
      <c r="R7" s="33">
        <f>现金流量表!R9</f>
        <v>1032540176.22</v>
      </c>
      <c r="S7" s="33">
        <f>现金流量表!S9</f>
        <v>684322849.79999995</v>
      </c>
      <c r="T7" s="33">
        <f>现金流量表!T9</f>
        <v>317229935.70999998</v>
      </c>
      <c r="U7" s="33">
        <f>现金流量表!U9</f>
        <v>1621795627.21</v>
      </c>
      <c r="V7" s="33">
        <f>现金流量表!V9</f>
        <v>1131306384.22</v>
      </c>
      <c r="W7" s="33">
        <f>现金流量表!W9</f>
        <v>746372273.10000002</v>
      </c>
      <c r="X7" s="33">
        <f>现金流量表!X9</f>
        <v>364630420.81999999</v>
      </c>
      <c r="Y7" s="33">
        <f>现金流量表!Y9</f>
        <v>1500145832.7</v>
      </c>
      <c r="Z7" s="33">
        <f>现金流量表!Z9</f>
        <v>771151702.04999995</v>
      </c>
      <c r="AA7" s="33">
        <f>现金流量表!AA9</f>
        <v>333306321.48000002</v>
      </c>
      <c r="AB7" s="33">
        <f>现金流量表!AB9</f>
        <v>160353071.19</v>
      </c>
      <c r="AC7" s="33">
        <f>现金流量表!AC9</f>
        <v>870580080.11000001</v>
      </c>
      <c r="AD7" s="33">
        <f>现金流量表!AD9</f>
        <v>507042096.05000001</v>
      </c>
      <c r="AE7" s="33">
        <f>现金流量表!AE9</f>
        <v>343949636.23000002</v>
      </c>
      <c r="AF7" s="33">
        <f>现金流量表!AF9</f>
        <v>168430709.55000001</v>
      </c>
      <c r="AG7" s="33">
        <f>现金流量表!AG9</f>
        <v>757202675.89999998</v>
      </c>
      <c r="AH7" s="33">
        <f>现金流量表!AH9</f>
        <v>497495754.70999998</v>
      </c>
      <c r="AI7" s="33">
        <f>现金流量表!AI9</f>
        <v>314897446.24000001</v>
      </c>
      <c r="AJ7" s="33">
        <f>现金流量表!AJ9</f>
        <v>154438711.40000001</v>
      </c>
      <c r="AK7" s="33">
        <f>现金流量表!AK9</f>
        <v>685728443.04999995</v>
      </c>
      <c r="AL7" s="33">
        <f>现金流量表!AL9</f>
        <v>522690685.70999998</v>
      </c>
      <c r="AM7" s="33">
        <f>现金流量表!AM9</f>
        <v>279554711.61000001</v>
      </c>
      <c r="AN7" s="33">
        <f>现金流量表!AN9</f>
        <v>128319132.93000001</v>
      </c>
      <c r="AO7" s="33">
        <f>现金流量表!AO9</f>
        <v>681026271.62</v>
      </c>
      <c r="AP7" s="33">
        <f>现金流量表!AP9</f>
        <v>461699732.83999997</v>
      </c>
      <c r="AQ7" s="33">
        <f>现金流量表!AQ9</f>
        <v>369494424.77999997</v>
      </c>
      <c r="AR7" s="33">
        <f>现金流量表!AR9</f>
        <v>159193632.97</v>
      </c>
      <c r="AS7" s="33">
        <f>现金流量表!AS9</f>
        <v>537693276.05999994</v>
      </c>
      <c r="AT7" s="33">
        <f>现金流量表!AT9</f>
        <v>410989697.44999999</v>
      </c>
      <c r="AU7" s="33">
        <f>现金流量表!AU9</f>
        <v>264784676.43000001</v>
      </c>
      <c r="AV7" s="33">
        <f>现金流量表!AV9</f>
        <v>144720683.88</v>
      </c>
      <c r="AW7" s="33">
        <f>现金流量表!AW9</f>
        <v>529256769.47000003</v>
      </c>
      <c r="AX7" s="33">
        <f>现金流量表!AX9</f>
        <v>263415258.22999999</v>
      </c>
      <c r="AY7" s="33">
        <f>现金流量表!AY9</f>
        <v>290183651.72000003</v>
      </c>
      <c r="AZ7" s="33">
        <f>现金流量表!AZ9</f>
        <v>99344713.790000007</v>
      </c>
      <c r="BA7" s="33">
        <f>现金流量表!BA9</f>
        <v>611561770.66999996</v>
      </c>
      <c r="BB7" s="33">
        <f>现金流量表!BB9</f>
        <v>295360541.63999999</v>
      </c>
      <c r="BC7" s="33">
        <f>现金流量表!BC9</f>
        <v>317561457.06</v>
      </c>
      <c r="BD7" s="33">
        <f>现金流量表!BD9</f>
        <v>100022790.27</v>
      </c>
      <c r="BE7" s="33">
        <f>现金流量表!BE9</f>
        <v>532847423.85000002</v>
      </c>
      <c r="BF7" s="33">
        <f>现金流量表!BF9</f>
        <v>288258370.33999997</v>
      </c>
      <c r="BG7" s="33">
        <f>现金流量表!BG9</f>
        <v>199118978.84</v>
      </c>
      <c r="BH7" s="33">
        <f>现金流量表!BH9</f>
        <v>130604069.75</v>
      </c>
      <c r="BI7" s="33">
        <f>现金流量表!BI9</f>
        <v>688578280.36000001</v>
      </c>
      <c r="BJ7" s="33">
        <f>现金流量表!BJ9</f>
        <v>380356361.70999998</v>
      </c>
      <c r="BK7" s="33">
        <f>现金流量表!BK9</f>
        <v>236739696.03</v>
      </c>
      <c r="BL7" s="33">
        <f>现金流量表!BL9</f>
        <v>137738571.97</v>
      </c>
      <c r="BM7" s="33">
        <f>现金流量表!BM9</f>
        <v>436844762.80000001</v>
      </c>
      <c r="BN7" s="33">
        <f>现金流量表!BN9</f>
        <v>245613691.21000001</v>
      </c>
      <c r="BO7" s="33">
        <f>现金流量表!BO9</f>
        <v>263161682.46000001</v>
      </c>
      <c r="BP7" s="33">
        <f>现金流量表!BP9</f>
        <v>109853486.31999999</v>
      </c>
      <c r="BQ7" s="33">
        <f>现金流量表!BQ9</f>
        <v>250005190.52000001</v>
      </c>
      <c r="BR7" s="33">
        <f>现金流量表!BR9</f>
        <v>92185724.790000007</v>
      </c>
      <c r="BS7" s="33">
        <f>现金流量表!BS9</f>
        <v>212387043.30000001</v>
      </c>
      <c r="BT7" s="33">
        <f>现金流量表!BT9</f>
        <v>65516535.5</v>
      </c>
      <c r="BU7" s="33">
        <f>现金流量表!BU9</f>
        <v>45048845.920000002</v>
      </c>
      <c r="BV7" s="33">
        <f>现金流量表!BV9</f>
        <v>0</v>
      </c>
      <c r="BW7" s="33">
        <f>现金流量表!BW9</f>
        <v>0</v>
      </c>
      <c r="BX7" s="33">
        <f>现金流量表!BX9</f>
        <v>0</v>
      </c>
      <c r="BY7" s="33">
        <f>现金流量表!BY9</f>
        <v>0</v>
      </c>
      <c r="BZ7" s="33">
        <f>现金流量表!BZ9</f>
        <v>0</v>
      </c>
      <c r="CA7" s="33">
        <f>现金流量表!CA9</f>
        <v>0</v>
      </c>
      <c r="CB7" s="33">
        <f>现金流量表!CB9</f>
        <v>0</v>
      </c>
      <c r="CC7" s="33">
        <f>现金流量表!CC9</f>
        <v>0</v>
      </c>
      <c r="CD7" s="33">
        <f>现金流量表!CD9</f>
        <v>0</v>
      </c>
      <c r="CE7" s="33">
        <f>现金流量表!CE9</f>
        <v>0</v>
      </c>
      <c r="CF7" s="33">
        <f>现金流量表!CF9</f>
        <v>0</v>
      </c>
      <c r="CG7" s="33">
        <f>现金流量表!CG9</f>
        <v>0</v>
      </c>
      <c r="CH7" s="33">
        <f>现金流量表!CH9</f>
        <v>0</v>
      </c>
      <c r="CI7" s="33">
        <f>现金流量表!CI9</f>
        <v>0</v>
      </c>
      <c r="CJ7" s="33">
        <f>现金流量表!CJ9</f>
        <v>0</v>
      </c>
      <c r="CK7" s="33">
        <f>现金流量表!CK9</f>
        <v>0</v>
      </c>
      <c r="CL7" s="33">
        <f>现金流量表!CL9</f>
        <v>0</v>
      </c>
    </row>
    <row r="8" spans="1:90" s="79" customFormat="1">
      <c r="A8" s="79" t="s">
        <v>505</v>
      </c>
      <c r="E8" s="79">
        <f>利润表!E6</f>
        <v>15226925132.92</v>
      </c>
      <c r="F8" s="79">
        <f>利润表!F6</f>
        <v>11628814912.92</v>
      </c>
      <c r="G8" s="79">
        <f>利润表!G6</f>
        <v>7633692655.8699999</v>
      </c>
      <c r="H8" s="79">
        <f>利润表!H6</f>
        <v>2976584444.52</v>
      </c>
      <c r="I8" s="79">
        <f>利润表!I6</f>
        <v>14780967899.440001</v>
      </c>
      <c r="J8" s="79">
        <f>利润表!J6</f>
        <v>11180763428.889999</v>
      </c>
      <c r="K8" s="79">
        <f>利润表!K6</f>
        <v>7291362019.0100002</v>
      </c>
      <c r="L8" s="79">
        <f>利润表!L6</f>
        <v>2979672630.1999998</v>
      </c>
      <c r="M8" s="79">
        <f>利润表!M6</f>
        <v>15117878402.59</v>
      </c>
      <c r="N8" s="79">
        <f>利润表!N6</f>
        <v>11642318913.57</v>
      </c>
      <c r="O8" s="79">
        <f>利润表!O6</f>
        <v>7801959717</v>
      </c>
      <c r="P8" s="79">
        <f>利润表!P6</f>
        <v>3312008819.9899998</v>
      </c>
      <c r="Q8" s="79">
        <f>利润表!Q6</f>
        <v>16242127953.23</v>
      </c>
      <c r="R8" s="79">
        <f>利润表!R6</f>
        <v>12274014787.58</v>
      </c>
      <c r="S8" s="79">
        <f>利润表!S6</f>
        <v>8038090291.4700003</v>
      </c>
      <c r="T8" s="79">
        <f>利润表!T6</f>
        <v>3269606314.1599998</v>
      </c>
      <c r="U8" s="79">
        <f>利润表!U6</f>
        <v>15670770649.25</v>
      </c>
      <c r="V8" s="79">
        <f>利润表!V6</f>
        <v>11611711540.879999</v>
      </c>
      <c r="W8" s="79">
        <f>利润表!W6</f>
        <v>7542876267.8199997</v>
      </c>
      <c r="X8" s="79">
        <f>利润表!X6</f>
        <v>3154730635.73</v>
      </c>
      <c r="Y8" s="79">
        <f>利润表!Y6</f>
        <v>14295199209.41</v>
      </c>
      <c r="Z8" s="79">
        <f>利润表!Z6</f>
        <v>10906926142.75</v>
      </c>
      <c r="AA8" s="79">
        <f>利润表!AA6</f>
        <v>5793795568.4099998</v>
      </c>
      <c r="AB8" s="79">
        <f>利润表!AB6</f>
        <v>2541452950.0500002</v>
      </c>
      <c r="AC8" s="79">
        <f>利润表!AC6</f>
        <v>11654694217.540001</v>
      </c>
      <c r="AD8" s="79">
        <f>利润表!AD6</f>
        <v>9194752912.6000004</v>
      </c>
      <c r="AE8" s="79">
        <f>利润表!AE6</f>
        <v>5952172825.3299999</v>
      </c>
      <c r="AF8" s="79">
        <f>利润表!AF6</f>
        <v>2595919278.0100002</v>
      </c>
      <c r="AG8" s="79">
        <f>利润表!AG6</f>
        <v>10700275731.110001</v>
      </c>
      <c r="AH8" s="79">
        <f>利润表!AH6</f>
        <v>7867784014.79</v>
      </c>
      <c r="AI8" s="79">
        <f>利润表!AI6</f>
        <v>5088515339.8000002</v>
      </c>
      <c r="AJ8" s="79">
        <f>利润表!AJ6</f>
        <v>2199896810.4400001</v>
      </c>
      <c r="AK8" s="79">
        <f>利润表!AK6</f>
        <v>8888158950.1800003</v>
      </c>
      <c r="AL8" s="79">
        <f>利润表!AL6</f>
        <v>6534738603.1199999</v>
      </c>
      <c r="AM8" s="79">
        <f>利润表!AM6</f>
        <v>4183817454.4899998</v>
      </c>
      <c r="AN8" s="79">
        <f>利润表!AN6</f>
        <v>1873897756.1900001</v>
      </c>
      <c r="AO8" s="79">
        <f>利润表!AO6</f>
        <v>8489100178.8299999</v>
      </c>
      <c r="AP8" s="79">
        <f>利润表!AP6</f>
        <v>6394198410.4899998</v>
      </c>
      <c r="AQ8" s="79">
        <f>利润表!AQ6</f>
        <v>4175419382.9099998</v>
      </c>
      <c r="AR8" s="79">
        <f>利润表!AR6</f>
        <v>1861863686.0699999</v>
      </c>
      <c r="AS8" s="79">
        <f>利润表!AS6</f>
        <v>7277254140.21</v>
      </c>
      <c r="AT8" s="79">
        <f>利润表!AT6</f>
        <v>5289137929.5200005</v>
      </c>
      <c r="AU8" s="79">
        <f>利润表!AU6</f>
        <v>3333026643.5900002</v>
      </c>
      <c r="AV8" s="79">
        <f>利润表!AV6</f>
        <v>1538991169.55</v>
      </c>
      <c r="AW8" s="79">
        <f>利润表!AW6</f>
        <v>5756865497.54</v>
      </c>
      <c r="AX8" s="79">
        <f>利润表!AX6</f>
        <v>4211090083.77</v>
      </c>
      <c r="AY8" s="79">
        <f>利润表!AY6</f>
        <v>2765887880.8899999</v>
      </c>
      <c r="AZ8" s="79">
        <f>利润表!AZ6</f>
        <v>1249190096.8199999</v>
      </c>
      <c r="BA8" s="79">
        <f>利润表!BA6</f>
        <v>5403366370.7799997</v>
      </c>
      <c r="BB8" s="79">
        <f>利润表!BB6</f>
        <v>3924222586.1799998</v>
      </c>
      <c r="BC8" s="79">
        <f>利润表!BC6</f>
        <v>2567321061.1799998</v>
      </c>
      <c r="BD8" s="79">
        <f>利润表!BD6</f>
        <v>1175375812.9400001</v>
      </c>
      <c r="BE8" s="79">
        <f>利润表!BE6</f>
        <v>4942282576.8999996</v>
      </c>
      <c r="BF8" s="79">
        <f>利润表!BF6</f>
        <v>3660508261.8899999</v>
      </c>
      <c r="BG8" s="79">
        <f>利润表!BG6</f>
        <v>2517586186.9499998</v>
      </c>
      <c r="BH8" s="79">
        <f>利润表!BH6</f>
        <v>1226508689.25</v>
      </c>
      <c r="BI8" s="79">
        <f>利润表!BI6</f>
        <v>4011958308.4299998</v>
      </c>
      <c r="BJ8" s="79">
        <f>利润表!BJ6</f>
        <v>2944267467</v>
      </c>
      <c r="BK8" s="79">
        <f>利润表!BK6</f>
        <v>1952850787.5</v>
      </c>
      <c r="BL8" s="79">
        <f>利润表!BL6</f>
        <v>915105404.87</v>
      </c>
      <c r="BM8" s="79">
        <f>利润表!BM6</f>
        <v>2881983316.8499999</v>
      </c>
      <c r="BN8" s="79">
        <f>利润表!BN6</f>
        <v>2314903460.3000002</v>
      </c>
      <c r="BO8" s="79">
        <f>利润表!BO6</f>
        <v>1596717736.3499999</v>
      </c>
      <c r="BP8" s="79">
        <f>利润表!BP6</f>
        <v>773737089.95000005</v>
      </c>
      <c r="BQ8" s="79">
        <f>利润表!BQ6</f>
        <v>2554268178.5100002</v>
      </c>
      <c r="BR8" s="79">
        <f>利润表!BR6</f>
        <v>1304874733.9300001</v>
      </c>
      <c r="BS8" s="79">
        <f>利润表!BS6</f>
        <v>2483197627.2600002</v>
      </c>
      <c r="BT8" s="79">
        <f>利润表!BT6</f>
        <v>1254158982.9400001</v>
      </c>
      <c r="BU8" s="79">
        <f>利润表!BU6</f>
        <v>2461372469.0999999</v>
      </c>
      <c r="BV8" s="79">
        <f>利润表!BV6</f>
        <v>1156607381.01</v>
      </c>
      <c r="BW8" s="79">
        <f>利润表!BW6</f>
        <v>405519122.69999999</v>
      </c>
      <c r="BX8" s="79">
        <f>利润表!BX6</f>
        <v>157687789.38</v>
      </c>
      <c r="BY8" s="79">
        <f>利润表!BY6</f>
        <v>738657178.74000001</v>
      </c>
      <c r="BZ8" s="79">
        <f>利润表!BZ6</f>
        <v>0</v>
      </c>
      <c r="CA8" s="79">
        <f>利润表!CA6</f>
        <v>1121670089.03</v>
      </c>
      <c r="CB8" s="79">
        <f>利润表!CB6</f>
        <v>0</v>
      </c>
      <c r="CC8" s="79">
        <f>利润表!CC6</f>
        <v>1522442725.4100001</v>
      </c>
      <c r="CD8" s="79">
        <f>利润表!CD6</f>
        <v>0</v>
      </c>
      <c r="CE8" s="79">
        <f>利润表!CE6</f>
        <v>0</v>
      </c>
      <c r="CF8" s="79">
        <f>利润表!CF6</f>
        <v>0</v>
      </c>
      <c r="CG8" s="79">
        <f>利润表!CG6</f>
        <v>482620000</v>
      </c>
      <c r="CH8" s="79">
        <f>利润表!CH6</f>
        <v>622550000</v>
      </c>
      <c r="CI8" s="79">
        <f>利润表!CI6</f>
        <v>511020000</v>
      </c>
      <c r="CJ8" s="79">
        <f>利润表!CJ6</f>
        <v>438350000</v>
      </c>
      <c r="CK8" s="79">
        <f>利润表!CK6</f>
        <v>0</v>
      </c>
      <c r="CL8" s="79">
        <f>利润表!CL6</f>
        <v>0</v>
      </c>
    </row>
    <row r="9" spans="1:90" s="79" customFormat="1">
      <c r="A9" s="79" t="s">
        <v>506</v>
      </c>
      <c r="E9" s="79">
        <f>利润表!E7</f>
        <v>118281818.69</v>
      </c>
      <c r="F9" s="79">
        <f>利润表!F7</f>
        <v>85319248.390000001</v>
      </c>
      <c r="G9" s="79">
        <f>利润表!G7</f>
        <v>65982482.200000003</v>
      </c>
      <c r="H9" s="79">
        <f>利润表!H7</f>
        <v>29384721.870000001</v>
      </c>
      <c r="I9" s="79">
        <f>利润表!I7</f>
        <v>148289534.94999999</v>
      </c>
      <c r="J9" s="79">
        <f>利润表!J7</f>
        <v>103667800.89</v>
      </c>
      <c r="K9" s="79">
        <f>利润表!K7</f>
        <v>82012392.040000007</v>
      </c>
      <c r="L9" s="79">
        <f>利润表!L7</f>
        <v>42992139.280000001</v>
      </c>
      <c r="M9" s="79">
        <f>利润表!M7</f>
        <v>151298695.34999999</v>
      </c>
      <c r="N9" s="79">
        <f>利润表!N7</f>
        <v>121435065.36</v>
      </c>
      <c r="O9" s="79">
        <f>利润表!O7</f>
        <v>77594340.980000004</v>
      </c>
      <c r="P9" s="79">
        <f>利润表!P7</f>
        <v>37283240.600000001</v>
      </c>
      <c r="Q9" s="79">
        <f>利润表!Q7</f>
        <v>154535099.59</v>
      </c>
      <c r="R9" s="79">
        <f>利润表!R7</f>
        <v>129833994.84999999</v>
      </c>
      <c r="S9" s="79">
        <f>利润表!S7</f>
        <v>84670343.25</v>
      </c>
      <c r="T9" s="79">
        <f>利润表!T7</f>
        <v>40893605.850000001</v>
      </c>
      <c r="U9" s="79">
        <f>利润表!U7</f>
        <v>137698423</v>
      </c>
      <c r="V9" s="79">
        <f>利润表!V7</f>
        <v>108324837.53</v>
      </c>
      <c r="W9" s="79">
        <f>利润表!W7</f>
        <v>71322030.209999993</v>
      </c>
      <c r="X9" s="79">
        <f>利润表!X7</f>
        <v>30607092.649999999</v>
      </c>
      <c r="Y9" s="79">
        <f>利润表!Y7</f>
        <v>151094119.47</v>
      </c>
      <c r="Z9" s="79">
        <f>利润表!Z7</f>
        <v>108281857.06999999</v>
      </c>
      <c r="AA9" s="79">
        <f>利润表!AA7</f>
        <v>66375802.159999996</v>
      </c>
      <c r="AB9" s="79">
        <f>利润表!AB7</f>
        <v>24932592.219999999</v>
      </c>
      <c r="AC9" s="79">
        <f>利润表!AC7</f>
        <v>94762721.609999999</v>
      </c>
      <c r="AD9" s="79">
        <f>利润表!AD7</f>
        <v>81594878.359999999</v>
      </c>
      <c r="AE9" s="79">
        <f>利润表!AE7</f>
        <v>50935124.369999997</v>
      </c>
      <c r="AF9" s="79">
        <f>利润表!AF7</f>
        <v>14073529.74</v>
      </c>
      <c r="AG9" s="79">
        <f>利润表!AG7</f>
        <v>47049591.960000001</v>
      </c>
      <c r="AH9" s="79">
        <f>利润表!AH7</f>
        <v>36252827.310000002</v>
      </c>
      <c r="AI9" s="79">
        <f>利润表!AI7</f>
        <v>23807994.210000001</v>
      </c>
      <c r="AJ9" s="79">
        <f>利润表!AJ7</f>
        <v>12045757.27</v>
      </c>
      <c r="AK9" s="79">
        <f>利润表!AK7</f>
        <v>36433124.130000003</v>
      </c>
      <c r="AL9" s="79">
        <f>利润表!AL7</f>
        <v>27332568.32</v>
      </c>
      <c r="AM9" s="79">
        <f>利润表!AM7</f>
        <v>18394534.010000002</v>
      </c>
      <c r="AN9" s="79">
        <f>利润表!AN7</f>
        <v>8894401.1799999997</v>
      </c>
      <c r="AO9" s="79">
        <f>利润表!AO7</f>
        <v>30051094.940000001</v>
      </c>
      <c r="AP9" s="79">
        <f>利润表!AP7</f>
        <v>21453805.739999998</v>
      </c>
      <c r="AQ9" s="79">
        <f>利润表!AQ7</f>
        <v>14258088.619999999</v>
      </c>
      <c r="AR9" s="79">
        <f>利润表!AR7</f>
        <v>6704249.0499999998</v>
      </c>
      <c r="AS9" s="79">
        <f>利润表!AS7</f>
        <v>29132541.030000001</v>
      </c>
      <c r="AT9" s="79">
        <f>利润表!AT7</f>
        <v>21674399.34</v>
      </c>
      <c r="AU9" s="79">
        <f>利润表!AU7</f>
        <v>14030629.800000001</v>
      </c>
      <c r="AV9" s="79">
        <f>利润表!AV7</f>
        <v>6026209.2300000004</v>
      </c>
      <c r="AW9" s="79">
        <f>利润表!AW7</f>
        <v>23752289.66</v>
      </c>
      <c r="AX9" s="79">
        <f>利润表!AX7</f>
        <v>19284640.84</v>
      </c>
      <c r="AY9" s="79">
        <f>利润表!AY7</f>
        <v>11539457.869999999</v>
      </c>
      <c r="AZ9" s="79">
        <f>利润表!AZ7</f>
        <v>5355209.1900000004</v>
      </c>
      <c r="BA9" s="79">
        <f>利润表!BA7</f>
        <v>18167645.329999998</v>
      </c>
      <c r="BB9" s="79">
        <f>利润表!BB7</f>
        <v>13000135.689999999</v>
      </c>
      <c r="BC9" s="79">
        <f>利润表!BC7</f>
        <v>8146628.9400000004</v>
      </c>
      <c r="BD9" s="79">
        <f>利润表!BD7</f>
        <v>3962995.23</v>
      </c>
      <c r="BE9" s="79">
        <f>利润表!BE7</f>
        <v>16086266.32</v>
      </c>
      <c r="BF9" s="79">
        <f>利润表!BF7</f>
        <v>11113213.24</v>
      </c>
      <c r="BG9" s="79">
        <f>利润表!BG7</f>
        <v>7490047.04</v>
      </c>
      <c r="BH9" s="79">
        <f>利润表!BH7</f>
        <v>3860914.82</v>
      </c>
      <c r="BI9" s="79">
        <f>利润表!BI7</f>
        <v>13609027.49</v>
      </c>
      <c r="BJ9" s="79">
        <f>利润表!BJ7</f>
        <v>14003668.35</v>
      </c>
      <c r="BK9" s="79">
        <f>利润表!BK7</f>
        <v>6332369.0800000001</v>
      </c>
      <c r="BL9" s="79">
        <f>利润表!BL7</f>
        <v>3138194.45</v>
      </c>
      <c r="BM9" s="79">
        <f>利润表!BM7</f>
        <v>13058660.060000001</v>
      </c>
      <c r="BN9" s="79">
        <f>利润表!BN7</f>
        <v>9502722.4000000004</v>
      </c>
      <c r="BO9" s="79">
        <f>利润表!BO7</f>
        <v>7358392.9500000002</v>
      </c>
      <c r="BP9" s="79">
        <f>利润表!BP7</f>
        <v>3574226.91</v>
      </c>
      <c r="BQ9" s="79">
        <f>利润表!BQ7</f>
        <v>8993988.4600000009</v>
      </c>
      <c r="BR9" s="79">
        <f>利润表!BR7</f>
        <v>4245879.2</v>
      </c>
      <c r="BS9" s="79">
        <f>利润表!BS7</f>
        <v>8228819.0300000003</v>
      </c>
      <c r="BT9" s="79">
        <f>利润表!BT7</f>
        <v>4186741.08</v>
      </c>
      <c r="BU9" s="79">
        <f>利润表!BU7</f>
        <v>7988472.2599999998</v>
      </c>
      <c r="BV9" s="79">
        <f>利润表!BV7</f>
        <v>3979167.01</v>
      </c>
      <c r="BW9" s="79">
        <f>利润表!BW7</f>
        <v>4178453.65</v>
      </c>
      <c r="BX9" s="79">
        <f>利润表!BX7</f>
        <v>706418.24</v>
      </c>
      <c r="BY9" s="79">
        <f>利润表!BY7</f>
        <v>9634697.4700000007</v>
      </c>
      <c r="BZ9" s="79">
        <f>利润表!BZ7</f>
        <v>0</v>
      </c>
      <c r="CA9" s="79">
        <f>利润表!CA7</f>
        <v>2962011.87</v>
      </c>
      <c r="CB9" s="79">
        <f>利润表!CB7</f>
        <v>0</v>
      </c>
      <c r="CC9" s="79">
        <f>利润表!CC7</f>
        <v>5920842.5199999996</v>
      </c>
      <c r="CD9" s="79">
        <f>利润表!CD7</f>
        <v>0</v>
      </c>
      <c r="CE9" s="79">
        <f>利润表!CE7</f>
        <v>0</v>
      </c>
      <c r="CF9" s="79">
        <f>利润表!CF7</f>
        <v>0</v>
      </c>
      <c r="CG9" s="79">
        <f>利润表!CG7</f>
        <v>45960000</v>
      </c>
      <c r="CH9" s="79">
        <f>利润表!CH7</f>
        <v>71370000</v>
      </c>
      <c r="CI9" s="79">
        <f>利润表!CI7</f>
        <v>52680000</v>
      </c>
      <c r="CJ9" s="79">
        <f>利润表!CJ7</f>
        <v>34650000</v>
      </c>
      <c r="CK9" s="79">
        <f>利润表!CK7</f>
        <v>0</v>
      </c>
    </row>
    <row r="10" spans="1:90" s="79" customFormat="1">
      <c r="A10" s="79" t="s">
        <v>507</v>
      </c>
      <c r="E10" s="79">
        <f>利润表!E8</f>
        <v>706517294.04999995</v>
      </c>
      <c r="F10" s="79">
        <f>利润表!F8</f>
        <v>529202614.25</v>
      </c>
      <c r="G10" s="79">
        <f>利润表!G8</f>
        <v>373089927.08999997</v>
      </c>
      <c r="H10" s="79">
        <f>利润表!H8</f>
        <v>213695958.05000001</v>
      </c>
      <c r="I10" s="79">
        <f>利润表!I8</f>
        <v>689775545.35000002</v>
      </c>
      <c r="J10" s="79">
        <f>利润表!J8</f>
        <v>495531408.82999998</v>
      </c>
      <c r="K10" s="79">
        <f>利润表!K8</f>
        <v>347131879.60000002</v>
      </c>
      <c r="L10" s="79">
        <f>利润表!L8</f>
        <v>145371900.63999999</v>
      </c>
      <c r="M10" s="79">
        <f>利润表!M8</f>
        <v>772143600.40999997</v>
      </c>
      <c r="N10" s="79">
        <f>利润表!N8</f>
        <v>616311011.03999996</v>
      </c>
      <c r="O10" s="79">
        <f>利润表!O8</f>
        <v>438084366.19</v>
      </c>
      <c r="P10" s="79">
        <f>利润表!P8</f>
        <v>208163069.53999999</v>
      </c>
      <c r="Q10" s="79">
        <f>利润表!Q8</f>
        <v>983815921.95000005</v>
      </c>
      <c r="R10" s="79">
        <f>利润表!R8</f>
        <v>759160445.75</v>
      </c>
      <c r="S10" s="79">
        <f>利润表!S8</f>
        <v>514231780.66000003</v>
      </c>
      <c r="T10" s="79">
        <f>利润表!T8</f>
        <v>247375429.66999999</v>
      </c>
      <c r="U10" s="79">
        <f>利润表!U8</f>
        <v>938233144.64999998</v>
      </c>
      <c r="V10" s="79">
        <f>利润表!V8</f>
        <v>705962389.58000004</v>
      </c>
      <c r="W10" s="79">
        <f>利润表!W8</f>
        <v>447350690.70999998</v>
      </c>
      <c r="X10" s="79">
        <f>利润表!X8</f>
        <v>192717975.55000001</v>
      </c>
      <c r="Y10" s="79">
        <f>利润表!Y8</f>
        <v>858629127.98000002</v>
      </c>
      <c r="Z10" s="79">
        <f>利润表!Z8</f>
        <v>626435048.36000001</v>
      </c>
      <c r="AA10" s="79">
        <f>利润表!AA8</f>
        <v>311434096.91000003</v>
      </c>
      <c r="AB10" s="79">
        <f>利润表!AB8</f>
        <v>174620991.75</v>
      </c>
      <c r="AC10" s="79">
        <f>利润表!AC8</f>
        <v>648436356.85000002</v>
      </c>
      <c r="AD10" s="79">
        <f>利润表!AD8</f>
        <v>507216885.31</v>
      </c>
      <c r="AE10" s="79">
        <f>利润表!AE8</f>
        <v>339288086.79000002</v>
      </c>
      <c r="AF10" s="79">
        <f>利润表!AF8</f>
        <v>199457623.34</v>
      </c>
      <c r="AG10" s="79">
        <f>利润表!AG8</f>
        <v>572442492.40999997</v>
      </c>
      <c r="AH10" s="79">
        <f>利润表!AH8</f>
        <v>433458555.19</v>
      </c>
      <c r="AI10" s="79">
        <f>利润表!AI8</f>
        <v>284133934.61000001</v>
      </c>
      <c r="AJ10" s="79">
        <f>利润表!AJ8</f>
        <v>123275317.18000001</v>
      </c>
      <c r="AK10" s="79">
        <f>利润表!AK8</f>
        <v>520564229.83999997</v>
      </c>
      <c r="AL10" s="79">
        <f>利润表!AL8</f>
        <v>393129860.58999997</v>
      </c>
      <c r="AM10" s="79">
        <f>利润表!AM8</f>
        <v>257251654.05000001</v>
      </c>
      <c r="AN10" s="79">
        <f>利润表!AN8</f>
        <v>127798549.45</v>
      </c>
      <c r="AO10" s="79">
        <f>利润表!AO8</f>
        <v>450800611.77999997</v>
      </c>
      <c r="AP10" s="79">
        <f>利润表!AP8</f>
        <v>375411125.95999998</v>
      </c>
      <c r="AQ10" s="79">
        <f>利润表!AQ8</f>
        <v>213375019.44</v>
      </c>
      <c r="AR10" s="79">
        <f>利润表!AR8</f>
        <v>131402491.89</v>
      </c>
      <c r="AS10" s="79">
        <f>利润表!AS8</f>
        <v>492053156.49000001</v>
      </c>
      <c r="AT10" s="79">
        <f>利润表!AT8</f>
        <v>355914981.87</v>
      </c>
      <c r="AU10" s="79">
        <f>利润表!AU8</f>
        <v>228683868.50999999</v>
      </c>
      <c r="AV10" s="79">
        <f>利润表!AV8</f>
        <v>94632357.790000007</v>
      </c>
      <c r="AW10" s="79">
        <f>利润表!AW8</f>
        <v>360255683.31999999</v>
      </c>
      <c r="AX10" s="79">
        <f>利润表!AX8</f>
        <v>267027956.16</v>
      </c>
      <c r="AY10" s="79">
        <f>利润表!AY8</f>
        <v>170509771.09</v>
      </c>
      <c r="AZ10" s="79">
        <f>利润表!AZ8</f>
        <v>85898121.189999998</v>
      </c>
      <c r="BA10" s="79">
        <f>利润表!BA8</f>
        <v>345423417.47000003</v>
      </c>
      <c r="BB10" s="79">
        <f>利润表!BB8</f>
        <v>253245321.00999999</v>
      </c>
      <c r="BC10" s="79">
        <f>利润表!BC8</f>
        <v>162518431.43000001</v>
      </c>
      <c r="BD10" s="79">
        <f>利润表!BD8</f>
        <v>79442511.939999998</v>
      </c>
      <c r="BE10" s="79">
        <f>利润表!BE8</f>
        <v>321429749.67000002</v>
      </c>
      <c r="BF10" s="79">
        <f>利润表!BF8</f>
        <v>229591779.19</v>
      </c>
      <c r="BG10" s="79">
        <f>利润表!BG8</f>
        <v>133740621.19</v>
      </c>
      <c r="BH10" s="79">
        <f>利润表!BH8</f>
        <v>65436244.530000001</v>
      </c>
      <c r="BI10" s="79">
        <f>利润表!BI8</f>
        <v>323599708.75</v>
      </c>
      <c r="BJ10" s="79">
        <f>利润表!BJ8</f>
        <v>239973112.84999999</v>
      </c>
      <c r="BK10" s="79">
        <f>利润表!BK8</f>
        <v>157358942.06999999</v>
      </c>
      <c r="BL10" s="79">
        <f>利润表!BL8</f>
        <v>82777207.959999993</v>
      </c>
      <c r="BM10" s="79">
        <f>利润表!BM8</f>
        <v>317593510.41000003</v>
      </c>
      <c r="BN10" s="79">
        <f>利润表!BN8</f>
        <v>228508007.62</v>
      </c>
      <c r="BO10" s="79">
        <f>利润表!BO8</f>
        <v>148225737.93000001</v>
      </c>
      <c r="BP10" s="79">
        <f>利润表!BP8</f>
        <v>72043847.859999999</v>
      </c>
      <c r="BQ10" s="79">
        <f>利润表!BQ8</f>
        <v>290137966.11000001</v>
      </c>
      <c r="BR10" s="79">
        <f>利润表!BR8</f>
        <v>134119448.56</v>
      </c>
      <c r="BS10" s="79">
        <f>利润表!BS8</f>
        <v>245249626.66</v>
      </c>
      <c r="BT10" s="79">
        <f>利润表!BT8</f>
        <v>127462441.63</v>
      </c>
      <c r="BU10" s="79">
        <f>利润表!BU8</f>
        <v>214680939.50999999</v>
      </c>
      <c r="BV10" s="79">
        <f>利润表!BV8</f>
        <v>98544459.200000003</v>
      </c>
      <c r="BW10" s="79">
        <f>利润表!BW8</f>
        <v>5778042.5199999996</v>
      </c>
      <c r="BX10" s="79">
        <f>利润表!BX8</f>
        <v>14938744.029999999</v>
      </c>
      <c r="BY10" s="79">
        <f>利润表!BY8</f>
        <v>24044238.5</v>
      </c>
      <c r="BZ10" s="79">
        <f>利润表!BZ8</f>
        <v>0</v>
      </c>
      <c r="CA10" s="79">
        <f>利润表!CA8</f>
        <v>50761337.530000001</v>
      </c>
      <c r="CB10" s="79">
        <f>利润表!CB8</f>
        <v>0</v>
      </c>
      <c r="CC10" s="79">
        <f>利润表!CC8</f>
        <v>26810633.800000001</v>
      </c>
      <c r="CD10" s="79">
        <f>利润表!CD8</f>
        <v>0</v>
      </c>
      <c r="CE10" s="79">
        <f>利润表!CE8</f>
        <v>0</v>
      </c>
      <c r="CF10" s="79">
        <f>利润表!CF8</f>
        <v>0</v>
      </c>
      <c r="CG10" s="79">
        <f>利润表!CG8</f>
        <v>0</v>
      </c>
      <c r="CH10" s="79">
        <f>利润表!CH8</f>
        <v>0</v>
      </c>
      <c r="CI10" s="79">
        <f>利润表!CI8</f>
        <v>0</v>
      </c>
      <c r="CJ10" s="79">
        <f>利润表!CJ8</f>
        <v>0</v>
      </c>
      <c r="CK10" s="79">
        <f>利润表!CK8</f>
        <v>0</v>
      </c>
    </row>
    <row r="11" spans="1:90" s="79" customFormat="1">
      <c r="A11" s="79" t="s">
        <v>508</v>
      </c>
      <c r="E11" s="79">
        <f>利润表!E9</f>
        <v>1297812456.3199999</v>
      </c>
      <c r="F11" s="79">
        <f>利润表!F9</f>
        <v>897288688.38</v>
      </c>
      <c r="G11" s="79">
        <f>利润表!G9</f>
        <v>651720570.57000005</v>
      </c>
      <c r="H11" s="79">
        <f>利润表!H9</f>
        <v>246324752.13</v>
      </c>
      <c r="I11" s="79">
        <f>利润表!I9</f>
        <v>1348474399.55</v>
      </c>
      <c r="J11" s="79">
        <f>利润表!J9</f>
        <v>953494349.96000004</v>
      </c>
      <c r="K11" s="79">
        <f>利润表!K9</f>
        <v>663893559.29999995</v>
      </c>
      <c r="L11" s="79">
        <f>利润表!L9</f>
        <v>288924674.19999999</v>
      </c>
      <c r="M11" s="79">
        <f>利润表!M9</f>
        <v>1782457942.6800001</v>
      </c>
      <c r="N11" s="79">
        <f>利润表!N9</f>
        <v>1246319073.75</v>
      </c>
      <c r="O11" s="79">
        <f>利润表!O9</f>
        <v>916950550.39999998</v>
      </c>
      <c r="P11" s="79">
        <f>利润表!P9</f>
        <v>382675273.56999999</v>
      </c>
      <c r="Q11" s="79">
        <f>利润表!Q9</f>
        <v>1876778470.8299999</v>
      </c>
      <c r="R11" s="79">
        <f>利润表!R9</f>
        <v>1311561912.96</v>
      </c>
      <c r="S11" s="79">
        <f>利润表!S9</f>
        <v>887189511.44000006</v>
      </c>
      <c r="T11" s="79">
        <f>利润表!T9</f>
        <v>384622815.70999998</v>
      </c>
      <c r="U11" s="79">
        <f>利润表!U9</f>
        <v>1839728726</v>
      </c>
      <c r="V11" s="79">
        <f>利润表!V9</f>
        <v>1166382034.47</v>
      </c>
      <c r="W11" s="79">
        <f>利润表!W9</f>
        <v>776169353.77999997</v>
      </c>
      <c r="X11" s="79">
        <f>利润表!X9</f>
        <v>359530187.44999999</v>
      </c>
      <c r="Y11" s="79">
        <f>利润表!Y9</f>
        <v>1482340908.6500001</v>
      </c>
      <c r="Z11" s="79">
        <f>利润表!Z9</f>
        <v>1173732261.54</v>
      </c>
      <c r="AA11" s="79">
        <f>利润表!AA9</f>
        <v>534231845.31</v>
      </c>
      <c r="AB11" s="79">
        <f>利润表!AB9</f>
        <v>235862570.50999999</v>
      </c>
      <c r="AC11" s="79">
        <f>利润表!AC9</f>
        <v>1217841360</v>
      </c>
      <c r="AD11" s="79">
        <f>利润表!AD9</f>
        <v>853202817.29999995</v>
      </c>
      <c r="AE11" s="79">
        <f>利润表!AE9</f>
        <v>521332474.60000002</v>
      </c>
      <c r="AF11" s="79">
        <f>利润表!AF9</f>
        <v>238303364.31</v>
      </c>
      <c r="AG11" s="79">
        <f>利润表!AG9</f>
        <v>1077062088.3699999</v>
      </c>
      <c r="AH11" s="79">
        <f>利润表!AH9</f>
        <v>775436485.40999997</v>
      </c>
      <c r="AI11" s="79">
        <f>利润表!AI9</f>
        <v>478880324.41000003</v>
      </c>
      <c r="AJ11" s="79">
        <f>利润表!AJ9</f>
        <v>217513666.13</v>
      </c>
      <c r="AK11" s="79">
        <f>利润表!AK9</f>
        <v>899709500.05999994</v>
      </c>
      <c r="AL11" s="79">
        <f>利润表!AL9</f>
        <v>554972324.38</v>
      </c>
      <c r="AM11" s="79">
        <f>利润表!AM9</f>
        <v>340190388.22000003</v>
      </c>
      <c r="AN11" s="79">
        <f>利润表!AN9</f>
        <v>163726144.58000001</v>
      </c>
      <c r="AO11" s="79">
        <f>利润表!AO9</f>
        <v>759141352.00999999</v>
      </c>
      <c r="AP11" s="79">
        <f>利润表!AP9</f>
        <v>528160805.45999998</v>
      </c>
      <c r="AQ11" s="79">
        <f>利润表!AQ9</f>
        <v>342386795.98000002</v>
      </c>
      <c r="AR11" s="79">
        <f>利润表!AR9</f>
        <v>144957146.94999999</v>
      </c>
      <c r="AS11" s="79">
        <f>利润表!AS9</f>
        <v>638911611.90999997</v>
      </c>
      <c r="AT11" s="79">
        <f>利润表!AT9</f>
        <v>434563880.16000003</v>
      </c>
      <c r="AU11" s="79">
        <f>利润表!AU9</f>
        <v>280669108.04000002</v>
      </c>
      <c r="AV11" s="79">
        <f>利润表!AV9</f>
        <v>123108354.90000001</v>
      </c>
      <c r="AW11" s="79">
        <f>利润表!AW9</f>
        <v>564132285.63</v>
      </c>
      <c r="AX11" s="79">
        <f>利润表!AX9</f>
        <v>362108855.76999998</v>
      </c>
      <c r="AY11" s="79">
        <f>利润表!AY9</f>
        <v>241592698</v>
      </c>
      <c r="AZ11" s="79">
        <f>利润表!AZ9</f>
        <v>100067356.54000001</v>
      </c>
      <c r="BA11" s="79">
        <f>利润表!BA9</f>
        <v>516323877.29000002</v>
      </c>
      <c r="BB11" s="79">
        <f>利润表!BB9</f>
        <v>363413451.38</v>
      </c>
      <c r="BC11" s="79">
        <f>利润表!BC9</f>
        <v>265771022.94</v>
      </c>
      <c r="BD11" s="79">
        <f>利润表!BD9</f>
        <v>117285447.89</v>
      </c>
      <c r="BE11" s="79">
        <f>利润表!BE9</f>
        <v>584589106.21000004</v>
      </c>
      <c r="BF11" s="79">
        <f>利润表!BF9</f>
        <v>387049001.74000001</v>
      </c>
      <c r="BG11" s="79">
        <f>利润表!BG9</f>
        <v>266947677.38</v>
      </c>
      <c r="BH11" s="79">
        <f>利润表!BH9</f>
        <v>128116416.59</v>
      </c>
      <c r="BI11" s="79">
        <f>利润表!BI9</f>
        <v>450852411.87</v>
      </c>
      <c r="BJ11" s="79">
        <f>利润表!BJ9</f>
        <v>303466718.38999999</v>
      </c>
      <c r="BK11" s="79">
        <f>利润表!BK9</f>
        <v>196504881.38999999</v>
      </c>
      <c r="BL11" s="79">
        <f>利润表!BL9</f>
        <v>100897170.67</v>
      </c>
      <c r="BM11" s="79">
        <f>利润表!BM9</f>
        <v>601321222.13999999</v>
      </c>
      <c r="BN11" s="79">
        <f>利润表!BN9</f>
        <v>362501878.05000001</v>
      </c>
      <c r="BO11" s="79">
        <f>利润表!BO9</f>
        <v>219744265.62</v>
      </c>
      <c r="BP11" s="79">
        <f>利润表!BP9</f>
        <v>74400649.650000006</v>
      </c>
      <c r="BQ11" s="79">
        <f>利润表!BQ9</f>
        <v>438597820</v>
      </c>
      <c r="BR11" s="79">
        <f>利润表!BR9</f>
        <v>164511244.80000001</v>
      </c>
      <c r="BS11" s="79">
        <f>利润表!BS9</f>
        <v>434314834.51999998</v>
      </c>
      <c r="BT11" s="79">
        <f>利润表!BT9</f>
        <v>131075063.06999999</v>
      </c>
      <c r="BU11" s="79">
        <f>利润表!BU9</f>
        <v>377039988.44999999</v>
      </c>
      <c r="BV11" s="79">
        <f>利润表!BV9</f>
        <v>118137266.47</v>
      </c>
      <c r="BW11" s="79">
        <f>利润表!BW9</f>
        <v>67592013.680000007</v>
      </c>
      <c r="BX11" s="79">
        <f>利润表!BX9</f>
        <v>33930334.380000003</v>
      </c>
      <c r="BY11" s="79">
        <f>利润表!BY9</f>
        <v>79345908.530000001</v>
      </c>
      <c r="BZ11" s="79">
        <f>利润表!BZ9</f>
        <v>0</v>
      </c>
      <c r="CA11" s="79">
        <f>利润表!CA9</f>
        <v>120362071.26000001</v>
      </c>
      <c r="CB11" s="79">
        <f>利润表!CB9</f>
        <v>0</v>
      </c>
      <c r="CC11" s="79">
        <f>利润表!CC9</f>
        <v>168183396.69999999</v>
      </c>
      <c r="CD11" s="79">
        <f>利润表!CD9</f>
        <v>0</v>
      </c>
      <c r="CE11" s="79">
        <f>利润表!CE9</f>
        <v>0</v>
      </c>
      <c r="CF11" s="79">
        <f>利润表!CF9</f>
        <v>0</v>
      </c>
      <c r="CG11" s="79">
        <f>利润表!CG9</f>
        <v>0</v>
      </c>
      <c r="CH11" s="79">
        <f>利润表!CH9</f>
        <v>0</v>
      </c>
      <c r="CI11" s="79">
        <f>利润表!CI9</f>
        <v>0</v>
      </c>
      <c r="CJ11" s="79">
        <f>利润表!CJ9</f>
        <v>0</v>
      </c>
      <c r="CK11" s="79">
        <f>利润表!CK9</f>
        <v>0</v>
      </c>
    </row>
    <row r="12" spans="1:90" s="79" customFormat="1">
      <c r="A12" s="79" t="s">
        <v>509</v>
      </c>
      <c r="E12" s="79">
        <f>SUM(E8:E11)</f>
        <v>17349536701.98</v>
      </c>
      <c r="F12" s="79">
        <f t="shared" ref="F12:BQ12" si="4">SUM(F8:F11)</f>
        <v>13140625463.939999</v>
      </c>
      <c r="G12" s="79">
        <f t="shared" si="4"/>
        <v>8724485635.7299995</v>
      </c>
      <c r="H12" s="79">
        <f t="shared" si="4"/>
        <v>3465989876.5700002</v>
      </c>
      <c r="I12" s="79">
        <f t="shared" si="4"/>
        <v>16967507379.290001</v>
      </c>
      <c r="J12" s="79">
        <f t="shared" si="4"/>
        <v>12733456988.57</v>
      </c>
      <c r="K12" s="79">
        <f t="shared" si="4"/>
        <v>8384399849.9500008</v>
      </c>
      <c r="L12" s="79">
        <f t="shared" si="4"/>
        <v>3456961344.3199997</v>
      </c>
      <c r="M12" s="79">
        <f t="shared" si="4"/>
        <v>17823778641.029999</v>
      </c>
      <c r="N12" s="79">
        <f t="shared" si="4"/>
        <v>13626384063.720001</v>
      </c>
      <c r="O12" s="79">
        <f t="shared" si="4"/>
        <v>9234588974.5699997</v>
      </c>
      <c r="P12" s="79">
        <f t="shared" si="4"/>
        <v>3940130403.6999998</v>
      </c>
      <c r="Q12" s="79">
        <f t="shared" si="4"/>
        <v>19257257445.599998</v>
      </c>
      <c r="R12" s="79">
        <f t="shared" si="4"/>
        <v>14474571141.139999</v>
      </c>
      <c r="S12" s="79">
        <f t="shared" si="4"/>
        <v>9524181926.8200016</v>
      </c>
      <c r="T12" s="79">
        <f t="shared" si="4"/>
        <v>3942498165.3899999</v>
      </c>
      <c r="U12" s="79">
        <f t="shared" si="4"/>
        <v>18586430942.900002</v>
      </c>
      <c r="V12" s="79">
        <f t="shared" si="4"/>
        <v>13592380802.459999</v>
      </c>
      <c r="W12" s="79">
        <f t="shared" si="4"/>
        <v>8837718342.5200005</v>
      </c>
      <c r="X12" s="79">
        <f t="shared" si="4"/>
        <v>3737585891.3800001</v>
      </c>
      <c r="Y12" s="79">
        <f t="shared" si="4"/>
        <v>16787263365.509998</v>
      </c>
      <c r="Z12" s="79">
        <f t="shared" si="4"/>
        <v>12815375309.720001</v>
      </c>
      <c r="AA12" s="79">
        <f t="shared" si="4"/>
        <v>6705837312.79</v>
      </c>
      <c r="AB12" s="79">
        <f t="shared" si="4"/>
        <v>2976869104.5299997</v>
      </c>
      <c r="AC12" s="79">
        <f t="shared" si="4"/>
        <v>13615734656.000002</v>
      </c>
      <c r="AD12" s="79">
        <f t="shared" si="4"/>
        <v>10636767493.57</v>
      </c>
      <c r="AE12" s="79">
        <f t="shared" si="4"/>
        <v>6863728511.0900002</v>
      </c>
      <c r="AF12" s="79">
        <f t="shared" si="4"/>
        <v>3047753795.4000001</v>
      </c>
      <c r="AG12" s="79">
        <f t="shared" si="4"/>
        <v>12396829903.849998</v>
      </c>
      <c r="AH12" s="79">
        <f t="shared" si="4"/>
        <v>9112931882.7000008</v>
      </c>
      <c r="AI12" s="79">
        <f t="shared" si="4"/>
        <v>5875337593.0299997</v>
      </c>
      <c r="AJ12" s="79">
        <f t="shared" si="4"/>
        <v>2552731551.02</v>
      </c>
      <c r="AK12" s="79">
        <f t="shared" si="4"/>
        <v>10344865804.209999</v>
      </c>
      <c r="AL12" s="79">
        <f t="shared" si="4"/>
        <v>7510173356.4099998</v>
      </c>
      <c r="AM12" s="79">
        <f t="shared" si="4"/>
        <v>4799654030.7700005</v>
      </c>
      <c r="AN12" s="79">
        <f t="shared" si="4"/>
        <v>2174316851.4000001</v>
      </c>
      <c r="AO12" s="79">
        <f t="shared" si="4"/>
        <v>9729093237.5599995</v>
      </c>
      <c r="AP12" s="79">
        <f t="shared" si="4"/>
        <v>7319224147.6499996</v>
      </c>
      <c r="AQ12" s="79">
        <f t="shared" si="4"/>
        <v>4745439286.9499989</v>
      </c>
      <c r="AR12" s="79">
        <f t="shared" si="4"/>
        <v>2144927573.96</v>
      </c>
      <c r="AS12" s="79">
        <f t="shared" si="4"/>
        <v>8437351449.6399994</v>
      </c>
      <c r="AT12" s="79">
        <f t="shared" si="4"/>
        <v>6101291190.8900003</v>
      </c>
      <c r="AU12" s="79">
        <f t="shared" si="4"/>
        <v>3856410249.9400005</v>
      </c>
      <c r="AV12" s="79">
        <f t="shared" si="4"/>
        <v>1762758091.47</v>
      </c>
      <c r="AW12" s="79">
        <f t="shared" si="4"/>
        <v>6705005756.1499996</v>
      </c>
      <c r="AX12" s="79">
        <f t="shared" si="4"/>
        <v>4859511536.5400009</v>
      </c>
      <c r="AY12" s="79">
        <f t="shared" si="4"/>
        <v>3189529807.8499999</v>
      </c>
      <c r="AZ12" s="79">
        <f t="shared" si="4"/>
        <v>1440510783.74</v>
      </c>
      <c r="BA12" s="79">
        <f t="shared" si="4"/>
        <v>6283281310.8699999</v>
      </c>
      <c r="BB12" s="79">
        <f t="shared" si="4"/>
        <v>4553881494.2600002</v>
      </c>
      <c r="BC12" s="79">
        <f t="shared" si="4"/>
        <v>3003757144.4899998</v>
      </c>
      <c r="BD12" s="79">
        <f t="shared" si="4"/>
        <v>1376066768.0000002</v>
      </c>
      <c r="BE12" s="79">
        <f t="shared" si="4"/>
        <v>5864387699.0999994</v>
      </c>
      <c r="BF12" s="79">
        <f t="shared" si="4"/>
        <v>4288262256.0599995</v>
      </c>
      <c r="BG12" s="79">
        <f t="shared" si="4"/>
        <v>2925764532.5599999</v>
      </c>
      <c r="BH12" s="79">
        <f t="shared" si="4"/>
        <v>1423922265.1899998</v>
      </c>
      <c r="BI12" s="79">
        <f t="shared" si="4"/>
        <v>4800019456.54</v>
      </c>
      <c r="BJ12" s="79">
        <f t="shared" si="4"/>
        <v>3501710966.5899997</v>
      </c>
      <c r="BK12" s="79">
        <f t="shared" si="4"/>
        <v>2313046980.04</v>
      </c>
      <c r="BL12" s="79">
        <f t="shared" si="4"/>
        <v>1101917977.95</v>
      </c>
      <c r="BM12" s="79">
        <f t="shared" si="4"/>
        <v>3813956709.4599996</v>
      </c>
      <c r="BN12" s="79">
        <f t="shared" si="4"/>
        <v>2915416068.3700004</v>
      </c>
      <c r="BO12" s="79">
        <f t="shared" si="4"/>
        <v>1972046132.8499999</v>
      </c>
      <c r="BP12" s="79">
        <f t="shared" si="4"/>
        <v>923755814.37</v>
      </c>
      <c r="BQ12" s="79">
        <f t="shared" si="4"/>
        <v>3291997953.0800004</v>
      </c>
      <c r="BR12" s="79">
        <f t="shared" ref="BR12:CL12" si="5">SUM(BR8:BR11)</f>
        <v>1607751306.49</v>
      </c>
      <c r="BS12" s="79">
        <f t="shared" si="5"/>
        <v>3170990907.4700003</v>
      </c>
      <c r="BT12" s="79">
        <f t="shared" si="5"/>
        <v>1516883228.72</v>
      </c>
      <c r="BU12" s="79">
        <f t="shared" si="5"/>
        <v>3061081869.3199997</v>
      </c>
      <c r="BV12" s="79">
        <f t="shared" si="5"/>
        <v>1377268273.6900001</v>
      </c>
      <c r="BW12" s="79">
        <f t="shared" si="5"/>
        <v>483067632.54999995</v>
      </c>
      <c r="BX12" s="79">
        <f t="shared" si="5"/>
        <v>207263286.03</v>
      </c>
      <c r="BY12" s="79">
        <f t="shared" si="5"/>
        <v>851682023.24000001</v>
      </c>
      <c r="BZ12" s="79">
        <f t="shared" si="5"/>
        <v>0</v>
      </c>
      <c r="CA12" s="79">
        <f t="shared" si="5"/>
        <v>1295755509.6899998</v>
      </c>
      <c r="CB12" s="79">
        <f t="shared" si="5"/>
        <v>0</v>
      </c>
      <c r="CC12" s="79">
        <f t="shared" si="5"/>
        <v>1723357598.4300001</v>
      </c>
      <c r="CD12" s="79">
        <f t="shared" si="5"/>
        <v>0</v>
      </c>
      <c r="CE12" s="79">
        <f t="shared" si="5"/>
        <v>0</v>
      </c>
      <c r="CF12" s="79">
        <f t="shared" si="5"/>
        <v>0</v>
      </c>
      <c r="CG12" s="79">
        <f t="shared" si="5"/>
        <v>528580000</v>
      </c>
      <c r="CH12" s="79">
        <f t="shared" si="5"/>
        <v>693920000</v>
      </c>
      <c r="CI12" s="79">
        <f t="shared" si="5"/>
        <v>563700000</v>
      </c>
      <c r="CJ12" s="79">
        <f t="shared" si="5"/>
        <v>473000000</v>
      </c>
      <c r="CK12" s="79">
        <f t="shared" si="5"/>
        <v>0</v>
      </c>
      <c r="CL12" s="79">
        <f t="shared" si="5"/>
        <v>0</v>
      </c>
    </row>
    <row r="13" spans="1:90" s="35" customFormat="1">
      <c r="A13" s="35" t="s">
        <v>510</v>
      </c>
      <c r="E13" s="35">
        <f>(E6/(1+E4)+E7)/E12</f>
        <v>0.90348094780591381</v>
      </c>
      <c r="F13" s="35">
        <f t="shared" ref="F13:BQ13" si="6">(F6/(1+F4)+F7)/F12</f>
        <v>0.87697127711902101</v>
      </c>
      <c r="G13" s="35">
        <f t="shared" si="6"/>
        <v>0.896996263442014</v>
      </c>
      <c r="H13" s="35">
        <f t="shared" si="6"/>
        <v>1.2000566432269337</v>
      </c>
      <c r="I13" s="35">
        <f t="shared" si="6"/>
        <v>0.89955871893206329</v>
      </c>
      <c r="J13" s="35">
        <f t="shared" si="6"/>
        <v>0.83015652348756774</v>
      </c>
      <c r="K13" s="35">
        <f t="shared" si="6"/>
        <v>0.82908754163473564</v>
      </c>
      <c r="L13" s="35">
        <f t="shared" si="6"/>
        <v>0.97717324369557845</v>
      </c>
      <c r="M13" s="35">
        <f t="shared" si="6"/>
        <v>0.89488125486474279</v>
      </c>
      <c r="N13" s="35">
        <f t="shared" si="6"/>
        <v>0.83712041613335397</v>
      </c>
      <c r="O13" s="35">
        <f t="shared" si="6"/>
        <v>0.85628187950873824</v>
      </c>
      <c r="P13" s="35">
        <f t="shared" si="6"/>
        <v>1.0240879773188425</v>
      </c>
      <c r="Q13" s="35">
        <f t="shared" si="6"/>
        <v>0.93619255340824714</v>
      </c>
      <c r="R13" s="35">
        <f t="shared" si="6"/>
        <v>0.9396949808437024</v>
      </c>
      <c r="S13" s="35">
        <f t="shared" si="6"/>
        <v>0.90546395802481394</v>
      </c>
      <c r="T13" s="35">
        <f t="shared" si="6"/>
        <v>1.129893224035551</v>
      </c>
      <c r="U13" s="35">
        <f t="shared" si="6"/>
        <v>0.94330245379237432</v>
      </c>
      <c r="V13" s="35">
        <f t="shared" si="6"/>
        <v>0.94863372087550113</v>
      </c>
      <c r="W13" s="35">
        <f t="shared" si="6"/>
        <v>0.93263648161447033</v>
      </c>
      <c r="X13" s="35">
        <f t="shared" si="6"/>
        <v>1.1657281587923487</v>
      </c>
      <c r="Y13" s="35">
        <f t="shared" si="6"/>
        <v>0.95724134872998912</v>
      </c>
      <c r="Z13" s="35">
        <f t="shared" si="6"/>
        <v>0.90213903564308129</v>
      </c>
      <c r="AA13" s="35">
        <f t="shared" si="6"/>
        <v>0.89414355921284372</v>
      </c>
      <c r="AB13" s="35">
        <f t="shared" si="6"/>
        <v>1.0802883752364127</v>
      </c>
      <c r="AC13" s="35">
        <f t="shared" si="6"/>
        <v>0.97719879418430589</v>
      </c>
      <c r="AD13" s="35">
        <f t="shared" si="6"/>
        <v>0.89657046988262701</v>
      </c>
      <c r="AE13" s="35">
        <f t="shared" si="6"/>
        <v>0.90830805526652469</v>
      </c>
      <c r="AF13" s="35">
        <f t="shared" si="6"/>
        <v>1.0078270588176712</v>
      </c>
      <c r="AG13" s="35">
        <f t="shared" si="6"/>
        <v>0.90271953863673415</v>
      </c>
      <c r="AH13" s="35">
        <f t="shared" si="6"/>
        <v>0.83295768783866475</v>
      </c>
      <c r="AI13" s="35">
        <f t="shared" si="6"/>
        <v>0.80622573120952445</v>
      </c>
      <c r="AJ13" s="35">
        <f t="shared" si="6"/>
        <v>0.96489157315964524</v>
      </c>
      <c r="AK13" s="35">
        <f t="shared" si="6"/>
        <v>0.8832944694423156</v>
      </c>
      <c r="AL13" s="35">
        <f t="shared" si="6"/>
        <v>0.86450074769114782</v>
      </c>
      <c r="AM13" s="35">
        <f t="shared" si="6"/>
        <v>0.837223611297226</v>
      </c>
      <c r="AN13" s="35">
        <f t="shared" si="6"/>
        <v>0.8289786355136689</v>
      </c>
      <c r="AO13" s="35">
        <f t="shared" si="6"/>
        <v>0.88680169384954644</v>
      </c>
      <c r="AP13" s="35">
        <f t="shared" si="6"/>
        <v>0.88129108621062979</v>
      </c>
      <c r="AQ13" s="35">
        <f t="shared" si="6"/>
        <v>0.94156898533414335</v>
      </c>
      <c r="AR13" s="35">
        <f t="shared" si="6"/>
        <v>1.0079808699174708</v>
      </c>
      <c r="AS13" s="35">
        <f t="shared" si="6"/>
        <v>0.91862614287417033</v>
      </c>
      <c r="AT13" s="35">
        <f t="shared" si="6"/>
        <v>0.85820376742602922</v>
      </c>
      <c r="AU13" s="35">
        <f t="shared" si="6"/>
        <v>0.87833477132142501</v>
      </c>
      <c r="AV13" s="35">
        <f t="shared" si="6"/>
        <v>0.88466022433074387</v>
      </c>
      <c r="AW13" s="35">
        <f t="shared" si="6"/>
        <v>0.93516291450600442</v>
      </c>
      <c r="AX13" s="35">
        <f t="shared" si="6"/>
        <v>0.82217906669025631</v>
      </c>
      <c r="AY13" s="35">
        <f t="shared" si="6"/>
        <v>0.89230536319580345</v>
      </c>
      <c r="AZ13" s="35">
        <f t="shared" si="6"/>
        <v>0.86442078630589347</v>
      </c>
      <c r="BA13" s="35">
        <f t="shared" si="6"/>
        <v>0.91732032802853314</v>
      </c>
      <c r="BB13" s="35">
        <f t="shared" si="6"/>
        <v>0.892014874392692</v>
      </c>
      <c r="BC13" s="35">
        <f t="shared" si="6"/>
        <v>1.0004231402797352</v>
      </c>
      <c r="BD13" s="35">
        <f t="shared" si="6"/>
        <v>1.018439055980048</v>
      </c>
      <c r="BE13" s="35">
        <f t="shared" si="6"/>
        <v>0.9090722042199062</v>
      </c>
      <c r="BF13" s="35">
        <f t="shared" si="6"/>
        <v>0.83911346051542068</v>
      </c>
      <c r="BG13" s="35">
        <f t="shared" si="6"/>
        <v>0.80743531582252115</v>
      </c>
      <c r="BH13" s="35">
        <f t="shared" si="6"/>
        <v>0.78474145413129515</v>
      </c>
      <c r="BI13" s="35">
        <f t="shared" si="6"/>
        <v>1.0107213315647046</v>
      </c>
      <c r="BJ13" s="35">
        <f t="shared" si="6"/>
        <v>0.91837129877843071</v>
      </c>
      <c r="BK13" s="35">
        <f t="shared" si="6"/>
        <v>0.89148642106335674</v>
      </c>
      <c r="BL13" s="35">
        <f t="shared" si="6"/>
        <v>0.83122978402505232</v>
      </c>
      <c r="BM13" s="35">
        <f t="shared" si="6"/>
        <v>0.9503118245230352</v>
      </c>
      <c r="BN13" s="35">
        <f t="shared" si="6"/>
        <v>0.55031980827049631</v>
      </c>
      <c r="BO13" s="35">
        <f t="shared" si="6"/>
        <v>1.3880762206017037</v>
      </c>
      <c r="BP13" s="35">
        <f t="shared" si="6"/>
        <v>1.5457788404290056</v>
      </c>
      <c r="BQ13" s="35">
        <f t="shared" si="6"/>
        <v>0.71939538829844574</v>
      </c>
      <c r="BR13" s="35">
        <f t="shared" ref="BR13:CK13" si="7">(BR6/(1+BR4)+BR7)/BR12</f>
        <v>0.6292663783101512</v>
      </c>
      <c r="BS13" s="35">
        <f t="shared" si="7"/>
        <v>0.75153654545662085</v>
      </c>
      <c r="BT13" s="35">
        <f t="shared" si="7"/>
        <v>0.60157963738451781</v>
      </c>
      <c r="BU13" s="35">
        <f t="shared" si="7"/>
        <v>0.11914413725599032</v>
      </c>
      <c r="BV13" s="35">
        <f t="shared" si="7"/>
        <v>0</v>
      </c>
      <c r="BW13" s="35">
        <f t="shared" si="7"/>
        <v>0</v>
      </c>
      <c r="BX13" s="35">
        <f t="shared" si="7"/>
        <v>0</v>
      </c>
      <c r="BY13" s="35">
        <f t="shared" si="7"/>
        <v>0</v>
      </c>
      <c r="BZ13" s="35" t="e">
        <f t="shared" si="7"/>
        <v>#DIV/0!</v>
      </c>
      <c r="CA13" s="35">
        <f t="shared" si="7"/>
        <v>0</v>
      </c>
      <c r="CB13" s="35" t="e">
        <f t="shared" si="7"/>
        <v>#DIV/0!</v>
      </c>
      <c r="CC13" s="35">
        <f t="shared" si="7"/>
        <v>0</v>
      </c>
      <c r="CD13" s="35" t="e">
        <f t="shared" si="7"/>
        <v>#DIV/0!</v>
      </c>
      <c r="CE13" s="35" t="e">
        <f t="shared" si="7"/>
        <v>#DIV/0!</v>
      </c>
      <c r="CF13" s="35" t="e">
        <f t="shared" si="7"/>
        <v>#DIV/0!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 t="e">
        <f t="shared" si="7"/>
        <v>#DIV/0!</v>
      </c>
    </row>
    <row r="14" spans="1:90" s="33" customFormat="1">
      <c r="A14" s="33" t="s">
        <v>511</v>
      </c>
      <c r="E14" s="33">
        <f>现金流量表!E13</f>
        <v>1930118454.01</v>
      </c>
      <c r="F14" s="33">
        <f>现金流量表!F13</f>
        <v>1405689604.1400001</v>
      </c>
      <c r="G14" s="33">
        <f>现金流量表!G13</f>
        <v>436621687.81999999</v>
      </c>
      <c r="H14" s="33">
        <f>现金流量表!H13</f>
        <v>-277228251.38999999</v>
      </c>
      <c r="I14" s="33">
        <f>现金流量表!I13</f>
        <v>1999573702.98</v>
      </c>
      <c r="J14" s="33">
        <f>现金流量表!J13</f>
        <v>1929645382.1800001</v>
      </c>
      <c r="K14" s="33">
        <f>现金流量表!K13</f>
        <v>1316392351.1300001</v>
      </c>
      <c r="L14" s="33">
        <f>现金流量表!L13</f>
        <v>319139035.18000001</v>
      </c>
      <c r="M14" s="33">
        <f>现金流量表!M13</f>
        <v>1338774524.46</v>
      </c>
      <c r="N14" s="33">
        <f>现金流量表!N13</f>
        <v>1508101907.8</v>
      </c>
      <c r="O14" s="33">
        <f>现金流量表!O13</f>
        <v>563731554.65999997</v>
      </c>
      <c r="P14" s="33">
        <f>现金流量表!P13</f>
        <v>-139849646.09999999</v>
      </c>
      <c r="Q14" s="33">
        <f>现金流量表!Q13</f>
        <v>2011963265.6500001</v>
      </c>
      <c r="R14" s="33">
        <f>现金流量表!R13</f>
        <v>1767169251.03</v>
      </c>
      <c r="S14" s="33">
        <f>现金流量表!S13</f>
        <v>972053307.75999999</v>
      </c>
      <c r="T14" s="33">
        <f>现金流量表!T13</f>
        <v>-47720877.789999999</v>
      </c>
      <c r="U14" s="33">
        <f>现金流量表!U13</f>
        <v>1758892889.23</v>
      </c>
      <c r="V14" s="33">
        <f>现金流量表!V13</f>
        <v>1503864105.3</v>
      </c>
      <c r="W14" s="33">
        <f>现金流量表!W13</f>
        <v>928841205.42999995</v>
      </c>
      <c r="X14" s="33">
        <f>现金流量表!X13</f>
        <v>-633039859.49000001</v>
      </c>
      <c r="Y14" s="33">
        <f>现金流量表!Y13</f>
        <v>3120058762.9099998</v>
      </c>
      <c r="Z14" s="33">
        <f>现金流量表!Z13</f>
        <v>2266334969.25</v>
      </c>
      <c r="AA14" s="33">
        <f>现金流量表!AA13</f>
        <v>1506595920.0599999</v>
      </c>
      <c r="AB14" s="33">
        <f>现金流量表!AB13</f>
        <v>-125661126.05</v>
      </c>
      <c r="AC14" s="33">
        <f>现金流量表!AC13</f>
        <v>1542378253.03</v>
      </c>
      <c r="AD14" s="33">
        <f>现金流量表!AD13</f>
        <v>1434505205.8599999</v>
      </c>
      <c r="AE14" s="33">
        <f>现金流量表!AE13</f>
        <v>884143463.00999999</v>
      </c>
      <c r="AF14" s="33">
        <f>现金流量表!AF13</f>
        <v>-223539526.56</v>
      </c>
      <c r="AG14" s="33">
        <f>现金流量表!AG13</f>
        <v>1787464327.6600001</v>
      </c>
      <c r="AH14" s="33">
        <f>现金流量表!AH13</f>
        <v>1718131912.98</v>
      </c>
      <c r="AI14" s="33">
        <f>现金流量表!AI13</f>
        <v>1122202879.6700001</v>
      </c>
      <c r="AJ14" s="33">
        <f>现金流量表!AJ13</f>
        <v>30469639.280000001</v>
      </c>
      <c r="AK14" s="33">
        <f>现金流量表!AK13</f>
        <v>2028598332.1700001</v>
      </c>
      <c r="AL14" s="33">
        <f>现金流量表!AL13</f>
        <v>1616122875.99</v>
      </c>
      <c r="AM14" s="33">
        <f>现金流量表!AM13</f>
        <v>943480103.27999997</v>
      </c>
      <c r="AN14" s="33">
        <f>现金流量表!AN13</f>
        <v>378297459.14999998</v>
      </c>
      <c r="AO14" s="33">
        <f>现金流量表!AO13</f>
        <v>516497097.97000003</v>
      </c>
      <c r="AP14" s="33">
        <f>现金流量表!AP13</f>
        <v>381218783.56</v>
      </c>
      <c r="AQ14" s="33">
        <f>现金流量表!AQ13</f>
        <v>4084610.3</v>
      </c>
      <c r="AR14" s="33">
        <f>现金流量表!AR13</f>
        <v>-286208499.70999998</v>
      </c>
      <c r="AS14" s="33">
        <f>现金流量表!AS13</f>
        <v>1057878881.39</v>
      </c>
      <c r="AT14" s="33">
        <f>现金流量表!AT13</f>
        <v>769860088.14999998</v>
      </c>
      <c r="AU14" s="33">
        <f>现金流量表!AU13</f>
        <v>295608189.13</v>
      </c>
      <c r="AV14" s="33">
        <f>现金流量表!AV13</f>
        <v>-30549097.199999999</v>
      </c>
      <c r="AW14" s="33">
        <f>现金流量表!AW13</f>
        <v>846957120.55999994</v>
      </c>
      <c r="AX14" s="33">
        <f>现金流量表!AX13</f>
        <v>485240091.43000001</v>
      </c>
      <c r="AY14" s="33">
        <f>现金流量表!AY13</f>
        <v>199309444.03</v>
      </c>
      <c r="AZ14" s="33">
        <f>现金流量表!AZ13</f>
        <v>-80113359.060000002</v>
      </c>
      <c r="BA14" s="33">
        <f>现金流量表!BA13</f>
        <v>243530780.69999999</v>
      </c>
      <c r="BB14" s="33">
        <f>现金流量表!BB13</f>
        <v>-165370697.12</v>
      </c>
      <c r="BC14" s="33">
        <f>现金流量表!BC13</f>
        <v>-157379247.44</v>
      </c>
      <c r="BD14" s="33">
        <f>现金流量表!BD13</f>
        <v>-233545765.58000001</v>
      </c>
      <c r="BE14" s="33">
        <f>现金流量表!BE13</f>
        <v>604667760.59000003</v>
      </c>
      <c r="BF14" s="33">
        <f>现金流量表!BF13</f>
        <v>337453098.12</v>
      </c>
      <c r="BG14" s="33">
        <f>现金流量表!BG13</f>
        <v>76753462.159999996</v>
      </c>
      <c r="BH14" s="33">
        <f>现金流量表!BH13</f>
        <v>56748815.079999998</v>
      </c>
      <c r="BI14" s="33">
        <f>现金流量表!BI13</f>
        <v>292170476.75999999</v>
      </c>
      <c r="BJ14" s="33">
        <f>现金流量表!BJ13</f>
        <v>456723497.52999997</v>
      </c>
      <c r="BK14" s="33">
        <f>现金流量表!BK13</f>
        <v>156973179.36000001</v>
      </c>
      <c r="BL14" s="33">
        <f>现金流量表!BL13</f>
        <v>-5871214.5800000001</v>
      </c>
      <c r="BM14" s="33">
        <f>现金流量表!BM13</f>
        <v>690591617.23000002</v>
      </c>
      <c r="BN14" s="33">
        <f>现金流量表!BN13</f>
        <v>318591291.69999999</v>
      </c>
      <c r="BO14" s="33">
        <f>现金流量表!BO13</f>
        <v>887186030.29999995</v>
      </c>
      <c r="BP14" s="33">
        <f>现金流量表!BP13</f>
        <v>200224002.99000001</v>
      </c>
      <c r="BQ14" s="33">
        <f>现金流量表!BQ13</f>
        <v>678152932.48000002</v>
      </c>
      <c r="BR14" s="33">
        <f>现金流量表!BR13</f>
        <v>131692296.48</v>
      </c>
      <c r="BS14" s="33">
        <f>现金流量表!BS13</f>
        <v>247433107.97999999</v>
      </c>
      <c r="BT14" s="33">
        <f>现金流量表!BT13</f>
        <v>43070537.390000001</v>
      </c>
      <c r="BU14" s="33">
        <f>现金流量表!BU13</f>
        <v>-154941375.38999999</v>
      </c>
      <c r="BV14" s="33">
        <f>现金流量表!BV13</f>
        <v>0</v>
      </c>
      <c r="BW14" s="33">
        <f>现金流量表!BW13</f>
        <v>0</v>
      </c>
      <c r="BX14" s="33">
        <f>现金流量表!BX13</f>
        <v>0</v>
      </c>
      <c r="BY14" s="33">
        <f>现金流量表!BY13</f>
        <v>0</v>
      </c>
      <c r="BZ14" s="33">
        <f>现金流量表!BZ13</f>
        <v>0</v>
      </c>
      <c r="CA14" s="33">
        <f>现金流量表!CA13</f>
        <v>0</v>
      </c>
      <c r="CB14" s="33">
        <f>现金流量表!CB13</f>
        <v>0</v>
      </c>
      <c r="CC14" s="33">
        <f>现金流量表!CC13</f>
        <v>0</v>
      </c>
      <c r="CD14" s="33">
        <f>现金流量表!CD13</f>
        <v>0</v>
      </c>
      <c r="CE14" s="33">
        <f>现金流量表!CE13</f>
        <v>0</v>
      </c>
      <c r="CF14" s="33">
        <f>现金流量表!CF13</f>
        <v>0</v>
      </c>
      <c r="CG14" s="33">
        <f>现金流量表!CG13</f>
        <v>0</v>
      </c>
      <c r="CH14" s="33">
        <f>现金流量表!CH13</f>
        <v>0</v>
      </c>
      <c r="CI14" s="33">
        <f>现金流量表!CI13</f>
        <v>0</v>
      </c>
      <c r="CJ14" s="33">
        <f>现金流量表!CJ13</f>
        <v>0</v>
      </c>
      <c r="CK14" s="33">
        <f>现金流量表!CK13</f>
        <v>0</v>
      </c>
    </row>
    <row r="15" spans="1:90" s="33" customFormat="1">
      <c r="A15" s="33" t="s">
        <v>512</v>
      </c>
      <c r="E15" s="33">
        <f>股权价值增加表!E17</f>
        <v>1829883609.8809576</v>
      </c>
      <c r="F15" s="33">
        <f>股权价值增加表!F17</f>
        <v>1377919534.0600467</v>
      </c>
      <c r="G15" s="33">
        <f>股权价值增加表!G17</f>
        <v>798673305.740906</v>
      </c>
      <c r="H15" s="33">
        <f>股权价值增加表!H17</f>
        <v>292844894.27205819</v>
      </c>
      <c r="I15" s="33">
        <f>股权价值增加表!I17</f>
        <v>1666475356.5598211</v>
      </c>
      <c r="J15" s="33">
        <f>股权价值增加表!J17</f>
        <v>1259450318.9286919</v>
      </c>
      <c r="K15" s="33">
        <f>股权价值增加表!K17</f>
        <v>727837979.32096875</v>
      </c>
      <c r="L15" s="33">
        <f>股权价值增加表!L17</f>
        <v>264839009.00929308</v>
      </c>
      <c r="M15" s="33">
        <f>股权价值增加表!M17</f>
        <v>1512879695.2352722</v>
      </c>
      <c r="N15" s="33">
        <f>股权价值增加表!N17</f>
        <v>1074871499.8096166</v>
      </c>
      <c r="O15" s="33">
        <f>股权价值增加表!O17</f>
        <v>645318030.43395233</v>
      </c>
      <c r="P15" s="33">
        <f>股权价值增加表!P17</f>
        <v>187472253.40420446</v>
      </c>
      <c r="Q15" s="33">
        <f>股权价值增加表!Q17</f>
        <v>1340708666.4699657</v>
      </c>
      <c r="R15" s="33">
        <f>股权价值增加表!R17</f>
        <v>1021662770.649328</v>
      </c>
      <c r="S15" s="33">
        <f>股权价值增加表!S17</f>
        <v>604458163.53230858</v>
      </c>
      <c r="T15" s="33">
        <f>股权价值增加表!T17</f>
        <v>188898145.66901439</v>
      </c>
      <c r="U15" s="33">
        <f>股权价值增加表!U17</f>
        <v>1391602505.8799157</v>
      </c>
      <c r="V15" s="33">
        <f>股权价值增加表!V17</f>
        <v>976983361.5017271</v>
      </c>
      <c r="W15" s="33">
        <f>股权价值增加表!W17</f>
        <v>506037709.19377702</v>
      </c>
      <c r="X15" s="33">
        <f>股权价值增加表!X17</f>
        <v>129171437.32973391</v>
      </c>
      <c r="Y15" s="33">
        <f>股权价值增加表!Y17</f>
        <v>842829848.81281888</v>
      </c>
      <c r="Z15" s="33">
        <f>股权价值增加表!Z17</f>
        <v>577249391.05025196</v>
      </c>
      <c r="AA15" s="33">
        <f>股权价值增加表!AA17</f>
        <v>443406642.73997247</v>
      </c>
      <c r="AB15" s="33">
        <f>股权价值增加表!AB17</f>
        <v>202905372.00202248</v>
      </c>
      <c r="AC15" s="33">
        <f>股权价值增加表!AC17</f>
        <v>755778763.58245301</v>
      </c>
      <c r="AD15" s="33">
        <f>股权价值增加表!AD17</f>
        <v>733586774.19298995</v>
      </c>
      <c r="AE15" s="33">
        <f>股权价值增加表!AE17</f>
        <v>459507708.70621431</v>
      </c>
      <c r="AF15" s="33">
        <f>股权价值增加表!AF17</f>
        <v>193315375.50164682</v>
      </c>
      <c r="AG15" s="33">
        <f>股权价值增加表!AG17</f>
        <v>698545644.7485925</v>
      </c>
      <c r="AH15" s="33">
        <f>股权价值增加表!AH17</f>
        <v>571142131.97558737</v>
      </c>
      <c r="AI15" s="33">
        <f>股权价值增加表!AI17</f>
        <v>383887692.50211632</v>
      </c>
      <c r="AJ15" s="33">
        <f>股权价值增加表!AJ17</f>
        <v>178945000.97686332</v>
      </c>
      <c r="AK15" s="33">
        <f>股权价值增加表!AK17</f>
        <v>522505539.92974341</v>
      </c>
      <c r="AL15" s="33">
        <f>股权价值增加表!AL17</f>
        <v>537774293.98139715</v>
      </c>
      <c r="AM15" s="33">
        <f>股权价值增加表!AM17</f>
        <v>382874053.31723285</v>
      </c>
      <c r="AN15" s="33">
        <f>股权价值增加表!AN17</f>
        <v>172356376.68062314</v>
      </c>
      <c r="AO15" s="33">
        <f>股权价值增加表!AO17</f>
        <v>541458319.13842022</v>
      </c>
      <c r="AP15" s="33">
        <f>股权价值增加表!AP17</f>
        <v>515140967.8520757</v>
      </c>
      <c r="AQ15" s="33">
        <f>股权价值增加表!AQ17</f>
        <v>350263119.37675405</v>
      </c>
      <c r="AR15" s="33">
        <f>股权价值增加表!AR17</f>
        <v>160207089.67896199</v>
      </c>
      <c r="AS15" s="33">
        <f>股权价值增加表!AS17</f>
        <v>643661724.68069577</v>
      </c>
      <c r="AT15" s="33">
        <f>股权价值增加表!AT17</f>
        <v>497107546.57553071</v>
      </c>
      <c r="AU15" s="33">
        <f>股权价值增加表!AU17</f>
        <v>310454148.37067091</v>
      </c>
      <c r="AV15" s="33">
        <f>股权价值增加表!AV17</f>
        <v>121715815.43215534</v>
      </c>
      <c r="AW15" s="33">
        <f>股权价值增加表!AW17</f>
        <v>495868597.82293284</v>
      </c>
      <c r="AX15" s="33">
        <f>股权价值增加表!AX17</f>
        <v>335327809.46639025</v>
      </c>
      <c r="AY15" s="33">
        <f>股权价值增加表!AY17</f>
        <v>200645680.07746094</v>
      </c>
      <c r="AZ15" s="33">
        <f>股权价值增加表!AZ17</f>
        <v>100266176.30420527</v>
      </c>
      <c r="BA15" s="33">
        <f>股权价值增加表!BA17</f>
        <v>399352240.22827536</v>
      </c>
      <c r="BB15" s="33">
        <f>股权价值增加表!BB17</f>
        <v>369991024.87711871</v>
      </c>
      <c r="BC15" s="33">
        <f>股权价值增加表!BC17</f>
        <v>265922343.97602808</v>
      </c>
      <c r="BD15" s="33">
        <f>股权价值增加表!BD17</f>
        <v>124956735.67523322</v>
      </c>
      <c r="BE15" s="33">
        <f>股权价值增加表!BE17</f>
        <v>491508062.3750965</v>
      </c>
      <c r="BF15" s="33">
        <f>股权价值增加表!BF17</f>
        <v>421393838.61540806</v>
      </c>
      <c r="BG15" s="33">
        <f>股权价值增加表!BG17</f>
        <v>311284278.59253645</v>
      </c>
      <c r="BH15" s="33">
        <f>股权价值增加表!BH17</f>
        <v>142948820.42284307</v>
      </c>
      <c r="BI15" s="33">
        <f>股权价值增加表!BI17</f>
        <v>672101566.88336062</v>
      </c>
      <c r="BJ15" s="33">
        <f>股权价值增加表!BJ17</f>
        <v>456998159.32814813</v>
      </c>
      <c r="BK15" s="33">
        <f>股权价值增加表!BK17</f>
        <v>295046028.80923241</v>
      </c>
      <c r="BL15" s="33">
        <f>股权价值增加表!BL17</f>
        <v>125436723.551487</v>
      </c>
      <c r="BM15" s="33">
        <f>股权价值增加表!BM17</f>
        <v>514094405.63723326</v>
      </c>
      <c r="BN15" s="33">
        <f>股权价值增加表!BN17</f>
        <v>413194411.57856542</v>
      </c>
      <c r="BO15" s="33">
        <f>股权价值增加表!BO17</f>
        <v>256993113.01071596</v>
      </c>
      <c r="BP15" s="33">
        <f>股权价值增加表!BP17</f>
        <v>114259746.4940784</v>
      </c>
      <c r="BQ15" s="33">
        <f>股权价值增加表!BQ17</f>
        <v>457140176.21885478</v>
      </c>
      <c r="BR15" s="33">
        <f>股权价值增加表!BR17</f>
        <v>232606204.69465458</v>
      </c>
      <c r="BS15" s="33">
        <f>股权价值增加表!BS17</f>
        <v>264089215.10304716</v>
      </c>
      <c r="BT15" s="33">
        <f>股权价值增加表!BT17</f>
        <v>204437735.22844112</v>
      </c>
      <c r="BU15" s="33">
        <f>股权价值增加表!BU17</f>
        <v>349380434.18112105</v>
      </c>
      <c r="BV15" s="33">
        <f>股权价值增加表!BV17</f>
        <v>220808354.20512193</v>
      </c>
      <c r="BW15" s="33">
        <f>股权价值增加表!BW17</f>
        <v>-23657872.733087018</v>
      </c>
      <c r="BX15" s="33">
        <f>股权价值增加表!BX17</f>
        <v>-5254779.6400000062</v>
      </c>
      <c r="BY15" s="33">
        <f>股权价值增加表!BY17</f>
        <v>59351896.946972117</v>
      </c>
      <c r="BZ15" s="33">
        <f>股权价值增加表!BZ17</f>
        <v>391846061.62377876</v>
      </c>
      <c r="CA15" s="33">
        <f>股权价值增加表!CA17</f>
        <v>44542738.885362193</v>
      </c>
      <c r="CB15" s="33">
        <f>股权价值增加表!CB17</f>
        <v>943428571.82199883</v>
      </c>
      <c r="CC15" s="33">
        <f>股权价值增加表!CC17</f>
        <v>173990851.3442435</v>
      </c>
      <c r="CD15" s="33">
        <f>股权价值增加表!CD17</f>
        <v>1080053337.6753778</v>
      </c>
      <c r="CE15" s="33">
        <f>股权价值增加表!CE17</f>
        <v>1406495071.1741922</v>
      </c>
      <c r="CF15" s="33">
        <f>股权价值增加表!CF17</f>
        <v>740349170.81830955</v>
      </c>
      <c r="CG15" s="33">
        <f>股权价值增加表!CG17</f>
        <v>52310000</v>
      </c>
      <c r="CH15" s="33">
        <f>股权价值增加表!CH17</f>
        <v>75230000</v>
      </c>
      <c r="CI15" s="33">
        <f>股权价值增加表!CI17</f>
        <v>54630000</v>
      </c>
      <c r="CJ15" s="33">
        <f>股权价值增加表!CJ17</f>
        <v>65420000</v>
      </c>
      <c r="CK15" s="33">
        <f>股权价值增加表!CK17</f>
        <v>0</v>
      </c>
    </row>
    <row r="16" spans="1:90" s="35" customFormat="1">
      <c r="A16" s="35" t="s">
        <v>513</v>
      </c>
      <c r="E16" s="35">
        <f>E14/E15</f>
        <v>1.0547766227249629</v>
      </c>
      <c r="F16" s="35">
        <f t="shared" ref="F16:BQ16" si="8">F14/F15</f>
        <v>1.0201536224674375</v>
      </c>
      <c r="G16" s="35">
        <f t="shared" si="8"/>
        <v>0.5466837124535654</v>
      </c>
      <c r="H16" s="35">
        <f t="shared" si="8"/>
        <v>-0.94667264757721858</v>
      </c>
      <c r="I16" s="35">
        <f t="shared" si="8"/>
        <v>1.1998819515146077</v>
      </c>
      <c r="J16" s="35">
        <f t="shared" si="8"/>
        <v>1.5321329894309659</v>
      </c>
      <c r="K16" s="35">
        <f t="shared" si="8"/>
        <v>1.808633773629289</v>
      </c>
      <c r="L16" s="35">
        <f t="shared" si="8"/>
        <v>1.205030317753536</v>
      </c>
      <c r="M16" s="35">
        <f t="shared" si="8"/>
        <v>0.88491803325564722</v>
      </c>
      <c r="N16" s="35">
        <f t="shared" si="8"/>
        <v>1.4030532096786621</v>
      </c>
      <c r="O16" s="35">
        <f t="shared" si="8"/>
        <v>0.87357167795375479</v>
      </c>
      <c r="P16" s="35">
        <f t="shared" si="8"/>
        <v>-0.74597516998141322</v>
      </c>
      <c r="Q16" s="35">
        <f t="shared" si="8"/>
        <v>1.5006714851388423</v>
      </c>
      <c r="R16" s="35">
        <f t="shared" si="8"/>
        <v>1.7296991745200403</v>
      </c>
      <c r="S16" s="35">
        <f t="shared" si="8"/>
        <v>1.608139928294712</v>
      </c>
      <c r="T16" s="35">
        <f t="shared" si="8"/>
        <v>-0.25262756085290583</v>
      </c>
      <c r="U16" s="35">
        <f t="shared" si="8"/>
        <v>1.2639334018142236</v>
      </c>
      <c r="V16" s="35">
        <f t="shared" si="8"/>
        <v>1.5392934665626252</v>
      </c>
      <c r="W16" s="35">
        <f t="shared" si="8"/>
        <v>1.8355177658792199</v>
      </c>
      <c r="X16" s="35">
        <f t="shared" si="8"/>
        <v>-4.9007727449377922</v>
      </c>
      <c r="Y16" s="35">
        <f t="shared" si="8"/>
        <v>3.7018845112151726</v>
      </c>
      <c r="Z16" s="35">
        <f t="shared" si="8"/>
        <v>3.9260933045362125</v>
      </c>
      <c r="AA16" s="35">
        <f t="shared" si="8"/>
        <v>3.3977748072292977</v>
      </c>
      <c r="AB16" s="35">
        <f t="shared" si="8"/>
        <v>-0.61930901488772538</v>
      </c>
      <c r="AC16" s="35">
        <f t="shared" si="8"/>
        <v>2.0407800898228485</v>
      </c>
      <c r="AD16" s="35">
        <f t="shared" si="8"/>
        <v>1.9554676506239932</v>
      </c>
      <c r="AE16" s="35">
        <f t="shared" si="8"/>
        <v>1.9241101863108809</v>
      </c>
      <c r="AF16" s="35">
        <f t="shared" si="8"/>
        <v>-1.1563463381012635</v>
      </c>
      <c r="AG16" s="35">
        <f t="shared" si="8"/>
        <v>2.5588368363577887</v>
      </c>
      <c r="AH16" s="35">
        <f t="shared" si="8"/>
        <v>3.0082387846908816</v>
      </c>
      <c r="AI16" s="35">
        <f t="shared" si="8"/>
        <v>2.9232582903496276</v>
      </c>
      <c r="AJ16" s="35">
        <f t="shared" si="8"/>
        <v>0.17027376631739252</v>
      </c>
      <c r="AK16" s="35">
        <f t="shared" si="8"/>
        <v>3.8824436817316181</v>
      </c>
      <c r="AL16" s="35">
        <f t="shared" si="8"/>
        <v>3.0052066342276773</v>
      </c>
      <c r="AM16" s="35">
        <f t="shared" si="8"/>
        <v>2.4642048608560927</v>
      </c>
      <c r="AN16" s="35">
        <f t="shared" si="8"/>
        <v>2.1948561836559506</v>
      </c>
      <c r="AO16" s="35">
        <f t="shared" si="8"/>
        <v>0.95390001356311416</v>
      </c>
      <c r="AP16" s="35">
        <f t="shared" si="8"/>
        <v>0.74002808425337308</v>
      </c>
      <c r="AQ16" s="35">
        <f t="shared" si="8"/>
        <v>1.1661548344764395E-2</v>
      </c>
      <c r="AR16" s="35">
        <f t="shared" si="8"/>
        <v>-1.7864908493346421</v>
      </c>
      <c r="AS16" s="35">
        <f t="shared" si="8"/>
        <v>1.6435323724038227</v>
      </c>
      <c r="AT16" s="35">
        <f t="shared" si="8"/>
        <v>1.5486791408688203</v>
      </c>
      <c r="AU16" s="35">
        <f t="shared" si="8"/>
        <v>0.95217986514728292</v>
      </c>
      <c r="AV16" s="35">
        <f t="shared" si="8"/>
        <v>-0.25098708077939247</v>
      </c>
      <c r="AW16" s="35">
        <f t="shared" si="8"/>
        <v>1.708027336835787</v>
      </c>
      <c r="AX16" s="35">
        <f t="shared" si="8"/>
        <v>1.4470618831231634</v>
      </c>
      <c r="AY16" s="35">
        <f t="shared" si="8"/>
        <v>0.993340319876585</v>
      </c>
      <c r="AZ16" s="35">
        <f t="shared" si="8"/>
        <v>-0.7990068237661514</v>
      </c>
      <c r="BA16" s="35">
        <f t="shared" si="8"/>
        <v>0.60981448497896085</v>
      </c>
      <c r="BB16" s="35">
        <f t="shared" si="8"/>
        <v>-0.44695867197028055</v>
      </c>
      <c r="BC16" s="35">
        <f t="shared" si="8"/>
        <v>-0.59182408325261737</v>
      </c>
      <c r="BD16" s="35">
        <f t="shared" si="8"/>
        <v>-1.8690130173294008</v>
      </c>
      <c r="BE16" s="35">
        <f t="shared" si="8"/>
        <v>1.2302295870144755</v>
      </c>
      <c r="BF16" s="35">
        <f t="shared" si="8"/>
        <v>0.80080216461822085</v>
      </c>
      <c r="BG16" s="35">
        <f t="shared" si="8"/>
        <v>0.24657031349941194</v>
      </c>
      <c r="BH16" s="35">
        <f t="shared" si="8"/>
        <v>0.39698694198480844</v>
      </c>
      <c r="BI16" s="35">
        <f t="shared" si="8"/>
        <v>0.43471179231859236</v>
      </c>
      <c r="BJ16" s="35">
        <f t="shared" si="8"/>
        <v>0.99939898708005315</v>
      </c>
      <c r="BK16" s="35">
        <f t="shared" si="8"/>
        <v>0.53202945992367179</v>
      </c>
      <c r="BL16" s="35">
        <f t="shared" si="8"/>
        <v>-4.6806185730689065E-2</v>
      </c>
      <c r="BM16" s="35">
        <f t="shared" si="8"/>
        <v>1.3433167326028259</v>
      </c>
      <c r="BN16" s="35">
        <f t="shared" si="8"/>
        <v>0.77104453199852285</v>
      </c>
      <c r="BO16" s="35">
        <f t="shared" si="8"/>
        <v>3.4521782311847655</v>
      </c>
      <c r="BP16" s="35">
        <f t="shared" si="8"/>
        <v>1.7523581937964197</v>
      </c>
      <c r="BQ16" s="35">
        <f t="shared" si="8"/>
        <v>1.4834682396310228</v>
      </c>
      <c r="BR16" s="35">
        <f t="shared" ref="BR16:CL16" si="9">BR14/BR15</f>
        <v>0.56615986083808179</v>
      </c>
      <c r="BS16" s="35">
        <f t="shared" si="9"/>
        <v>0.93692999876368299</v>
      </c>
      <c r="BT16" s="35">
        <f t="shared" si="9"/>
        <v>0.21067802058104623</v>
      </c>
      <c r="BU16" s="35">
        <f t="shared" si="9"/>
        <v>-0.44347467754784858</v>
      </c>
      <c r="BV16" s="35">
        <f t="shared" si="9"/>
        <v>0</v>
      </c>
      <c r="BW16" s="35">
        <f t="shared" si="9"/>
        <v>0</v>
      </c>
      <c r="BX16" s="35">
        <f t="shared" si="9"/>
        <v>0</v>
      </c>
      <c r="BY16" s="35">
        <f t="shared" si="9"/>
        <v>0</v>
      </c>
      <c r="BZ16" s="35">
        <f t="shared" si="9"/>
        <v>0</v>
      </c>
      <c r="CA16" s="35">
        <f t="shared" si="9"/>
        <v>0</v>
      </c>
      <c r="CB16" s="35">
        <f t="shared" si="9"/>
        <v>0</v>
      </c>
      <c r="CC16" s="35">
        <f t="shared" si="9"/>
        <v>0</v>
      </c>
      <c r="CD16" s="35">
        <f t="shared" si="9"/>
        <v>0</v>
      </c>
      <c r="CE16" s="35">
        <f t="shared" si="9"/>
        <v>0</v>
      </c>
      <c r="CF16" s="35">
        <f t="shared" si="9"/>
        <v>0</v>
      </c>
      <c r="CG16" s="35">
        <f t="shared" si="9"/>
        <v>0</v>
      </c>
      <c r="CH16" s="35">
        <f t="shared" si="9"/>
        <v>0</v>
      </c>
      <c r="CI16" s="35">
        <f t="shared" si="9"/>
        <v>0</v>
      </c>
      <c r="CJ16" s="35">
        <f t="shared" si="9"/>
        <v>0</v>
      </c>
      <c r="CK16" s="35" t="e">
        <f t="shared" si="9"/>
        <v>#DIV/0!</v>
      </c>
      <c r="CL16" s="35" t="e">
        <f t="shared" si="9"/>
        <v>#DIV/0!</v>
      </c>
    </row>
    <row r="17" spans="1:90" s="33" customFormat="1">
      <c r="A17" s="33" t="s">
        <v>514</v>
      </c>
      <c r="E17" s="33">
        <f>股权价值增加表!E42</f>
        <v>2241957914.309999</v>
      </c>
      <c r="F17" s="33">
        <f>股权价值增加表!F42</f>
        <v>1747402630.1999998</v>
      </c>
      <c r="G17" s="33">
        <f>股权价值增加表!G42</f>
        <v>1054382394.6699995</v>
      </c>
      <c r="H17" s="33">
        <f>股权价值增加表!H42</f>
        <v>400512723.04999983</v>
      </c>
      <c r="I17" s="33">
        <f>股权价值增加表!I42</f>
        <v>2420829279.2799988</v>
      </c>
      <c r="J17" s="33">
        <f>股权价值增加表!J42</f>
        <v>1819229392.2900007</v>
      </c>
      <c r="K17" s="33">
        <f>股权价值增加表!K42</f>
        <v>1138066593.8999996</v>
      </c>
      <c r="L17" s="33">
        <f>股权价值增加表!L42</f>
        <v>350136757.76000029</v>
      </c>
      <c r="M17" s="33">
        <f>股权价值增加表!M42</f>
        <v>2805994414.8499994</v>
      </c>
      <c r="N17" s="33">
        <f>股权价值增加表!N42</f>
        <v>2399127489.4300003</v>
      </c>
      <c r="O17" s="33">
        <f>股权价值增加表!O42</f>
        <v>994357285.11000061</v>
      </c>
      <c r="P17" s="33">
        <f>股权价值增加表!P42</f>
        <v>308879060.99000037</v>
      </c>
      <c r="Q17" s="33">
        <f>股权价值增加表!Q42</f>
        <v>1812470466.0700009</v>
      </c>
      <c r="R17" s="33">
        <f>股权价值增加表!R42</f>
        <v>1420495766.1400013</v>
      </c>
      <c r="S17" s="33">
        <f>股权价值增加表!S42</f>
        <v>851241326.42999971</v>
      </c>
      <c r="T17" s="33">
        <f>股权价值增加表!T42</f>
        <v>310442849.74999994</v>
      </c>
      <c r="U17" s="33">
        <f>股权价值增加表!U42</f>
        <v>1811456010.6500003</v>
      </c>
      <c r="V17" s="33">
        <f>股权价值增加表!V42</f>
        <v>1299758664.7200017</v>
      </c>
      <c r="W17" s="33">
        <f>股权价值增加表!W42</f>
        <v>659925426.82000077</v>
      </c>
      <c r="X17" s="33">
        <f>股权价值增加表!X42</f>
        <v>215110485.14999998</v>
      </c>
      <c r="Y17" s="33">
        <f>股权价值增加表!Y42</f>
        <v>1280834944.7700016</v>
      </c>
      <c r="Z17" s="33">
        <f>股权价值增加表!Z42</f>
        <v>1004447665.9099996</v>
      </c>
      <c r="AA17" s="33">
        <f>股权价值增加表!AA42</f>
        <v>823475616.92999971</v>
      </c>
      <c r="AB17" s="33">
        <f>股权价值增加表!AB42</f>
        <v>426296621.6699996</v>
      </c>
      <c r="AC17" s="33">
        <f>股权价值增加表!AC42</f>
        <v>1183473486.4599991</v>
      </c>
      <c r="AD17" s="33">
        <f>股权价值增加表!AD42</f>
        <v>1045584546.2900006</v>
      </c>
      <c r="AE17" s="33">
        <f>股权价值增加表!AE42</f>
        <v>693937626.8499999</v>
      </c>
      <c r="AF17" s="33">
        <f>股权价值增加表!AF42</f>
        <v>290172110.37999964</v>
      </c>
      <c r="AG17" s="33">
        <f>股权价值增加表!AG42</f>
        <v>1090715745.0899999</v>
      </c>
      <c r="AH17" s="33">
        <f>股权价值增加表!AH42</f>
        <v>854171272.6400007</v>
      </c>
      <c r="AI17" s="33">
        <f>股权价值增加表!AI42</f>
        <v>562482566.88999951</v>
      </c>
      <c r="AJ17" s="33">
        <f>股权价值增加表!AJ42</f>
        <v>256066742.95999992</v>
      </c>
      <c r="AK17" s="33">
        <f>股权价值增加表!AK42</f>
        <v>863908425.80999935</v>
      </c>
      <c r="AL17" s="33">
        <f>股权价值增加表!AL42</f>
        <v>771765851.95000017</v>
      </c>
      <c r="AM17" s="33">
        <f>股权价值增加表!AM42</f>
        <v>526251406.67999995</v>
      </c>
      <c r="AN17" s="33">
        <f>股权价值增加表!AN42</f>
        <v>223412461.13000003</v>
      </c>
      <c r="AO17" s="33">
        <f>股权价值增加表!AO42</f>
        <v>967108766.95999897</v>
      </c>
      <c r="AP17" s="33">
        <f>股权价值增加表!AP42</f>
        <v>726198318.61000001</v>
      </c>
      <c r="AQ17" s="33">
        <f>股权价值增加表!AQ42</f>
        <v>497794244.75000012</v>
      </c>
      <c r="AR17" s="33">
        <f>股权价值增加表!AR42</f>
        <v>211939790.95000017</v>
      </c>
      <c r="AS17" s="33">
        <f>股权价值增加表!AS42</f>
        <v>892906408.98000097</v>
      </c>
      <c r="AT17" s="33">
        <f>股权价值增加表!AT42</f>
        <v>699068839.78999949</v>
      </c>
      <c r="AU17" s="33">
        <f>股权价值增加表!AU42</f>
        <v>442767373.94999957</v>
      </c>
      <c r="AV17" s="33">
        <f>股权价值增加表!AV42</f>
        <v>150436490.82999992</v>
      </c>
      <c r="AW17" s="33">
        <f>股权价值增加表!AW42</f>
        <v>604383627.65000021</v>
      </c>
      <c r="AX17" s="33">
        <f>股权价值增加表!AX42</f>
        <v>413909597.80000013</v>
      </c>
      <c r="AY17" s="33">
        <f>股权价值增加表!AY42</f>
        <v>234278161.0999999</v>
      </c>
      <c r="AZ17" s="33">
        <f>股权价值增加表!AZ42</f>
        <v>108921899.17000012</v>
      </c>
      <c r="BA17" s="33">
        <f>股权价值增加表!BA42</f>
        <v>365371804.35999984</v>
      </c>
      <c r="BB17" s="33">
        <f>股权价值增加表!BB42</f>
        <v>333639358.6200003</v>
      </c>
      <c r="BC17" s="33">
        <f>股权价值增加表!BC42</f>
        <v>264009258.72000021</v>
      </c>
      <c r="BD17" s="33">
        <f>股权价值增加表!BD42</f>
        <v>139332183.44999984</v>
      </c>
      <c r="BE17" s="33">
        <f>股权价值增加表!BE42</f>
        <v>561626443.97000015</v>
      </c>
      <c r="BF17" s="33">
        <f>股权价值增加表!BF42</f>
        <v>472103904.28999972</v>
      </c>
      <c r="BG17" s="33">
        <f>股权价值增加表!BG42</f>
        <v>351420617.06000024</v>
      </c>
      <c r="BH17" s="33">
        <f>股权价值增加表!BH42</f>
        <v>155766515.61000001</v>
      </c>
      <c r="BI17" s="33">
        <f>股权价值增加表!BI42</f>
        <v>772449125.40000057</v>
      </c>
      <c r="BJ17" s="33">
        <f>股权价值增加表!BJ42</f>
        <v>550219330.47000003</v>
      </c>
      <c r="BK17" s="33">
        <f>股权价值增加表!BK42</f>
        <v>365050346.4599998</v>
      </c>
      <c r="BL17" s="33">
        <f>股权价值增加表!BL42</f>
        <v>137622411.5500001</v>
      </c>
      <c r="BM17" s="33">
        <f>股权价值增加表!BM42</f>
        <v>572627313.35000026</v>
      </c>
      <c r="BN17" s="33">
        <f>股权价值增加表!BN42</f>
        <v>462406010.70000005</v>
      </c>
      <c r="BO17" s="33">
        <f>股权价值增加表!BO42</f>
        <v>291984741.36999995</v>
      </c>
      <c r="BP17" s="33">
        <f>股权价值增加表!BP42</f>
        <v>126930227.53</v>
      </c>
      <c r="BQ17" s="33">
        <f>股权价值增加表!BQ42</f>
        <v>490933872.39999968</v>
      </c>
      <c r="BR17" s="33">
        <f>股权价值增加表!BR42</f>
        <v>265476293.6999999</v>
      </c>
      <c r="BS17" s="33">
        <f>股权价值增加表!BS42</f>
        <v>347190456.57999957</v>
      </c>
      <c r="BT17" s="33">
        <f>股权价值增加表!BT42</f>
        <v>251221805.62</v>
      </c>
      <c r="BU17" s="33">
        <f>股权价值增加表!BU42</f>
        <v>388409195.52999997</v>
      </c>
      <c r="BV17" s="33">
        <f>股权价值增加表!BV42</f>
        <v>208686900.90999997</v>
      </c>
      <c r="BW17" s="33">
        <f>股权价值增加表!BW42</f>
        <v>5916823.500000013</v>
      </c>
      <c r="BX17" s="33">
        <f>股权价值增加表!BX42</f>
        <v>-25096905.590000004</v>
      </c>
      <c r="BY17" s="33">
        <f>股权价值增加表!BY42</f>
        <v>78094133.599999979</v>
      </c>
      <c r="BZ17" s="33">
        <f>股权价值增加表!BZ42</f>
        <v>393937436.69999999</v>
      </c>
      <c r="CA17" s="33">
        <f>股权价值增加表!CA42</f>
        <v>8059246.9699999606</v>
      </c>
      <c r="CB17" s="33">
        <f>股权价值增加表!CB42</f>
        <v>946431636.17999995</v>
      </c>
      <c r="CC17" s="33">
        <f>股权价值增加表!CC42</f>
        <v>162549128.84000003</v>
      </c>
      <c r="CD17" s="33">
        <f>股权价值增加表!CD42</f>
        <v>1085740000</v>
      </c>
      <c r="CE17" s="33">
        <f>股权价值增加表!CE42</f>
        <v>1414075000</v>
      </c>
      <c r="CF17" s="33">
        <f>股权价值增加表!CF42</f>
        <v>742396397.73000014</v>
      </c>
      <c r="CG17" s="33">
        <f>股权价值增加表!CG42</f>
        <v>52310000</v>
      </c>
      <c r="CH17" s="33">
        <f>股权价值增加表!CH42</f>
        <v>75230000</v>
      </c>
      <c r="CI17" s="33">
        <f>股权价值增加表!CI42</f>
        <v>54630000</v>
      </c>
      <c r="CJ17" s="33">
        <f>股权价值增加表!CJ42</f>
        <v>65420000</v>
      </c>
      <c r="CK17" s="33">
        <f>股权价值增加表!CK42</f>
        <v>0</v>
      </c>
      <c r="CL17" s="33">
        <f>股权价值增加表!CL42</f>
        <v>0</v>
      </c>
    </row>
    <row r="18" spans="1:90" s="35" customFormat="1">
      <c r="A18" s="35" t="s">
        <v>515</v>
      </c>
      <c r="E18" s="35">
        <f>E14/E17</f>
        <v>0.86090753162243328</v>
      </c>
      <c r="F18" s="35">
        <f t="shared" ref="F18:BQ18" si="10">F14/F17</f>
        <v>0.80444516898724783</v>
      </c>
      <c r="G18" s="35">
        <f t="shared" si="10"/>
        <v>0.41410183822032975</v>
      </c>
      <c r="H18" s="35">
        <f t="shared" si="10"/>
        <v>-0.69218338253736555</v>
      </c>
      <c r="I18" s="35">
        <f t="shared" si="10"/>
        <v>0.82598707810354632</v>
      </c>
      <c r="J18" s="35">
        <f t="shared" si="10"/>
        <v>1.0606938247358737</v>
      </c>
      <c r="K18" s="35">
        <f t="shared" si="10"/>
        <v>1.1566918475472532</v>
      </c>
      <c r="L18" s="35">
        <f t="shared" si="10"/>
        <v>0.91146967037020565</v>
      </c>
      <c r="M18" s="35">
        <f t="shared" si="10"/>
        <v>0.47711232687238514</v>
      </c>
      <c r="N18" s="35">
        <f t="shared" si="10"/>
        <v>0.62860432154787416</v>
      </c>
      <c r="O18" s="35">
        <f t="shared" si="10"/>
        <v>0.56693058229833082</v>
      </c>
      <c r="P18" s="35">
        <f t="shared" si="10"/>
        <v>-0.45276505843990339</v>
      </c>
      <c r="Q18" s="35">
        <f t="shared" si="10"/>
        <v>1.110066786364007</v>
      </c>
      <c r="R18" s="35">
        <f t="shared" si="10"/>
        <v>1.2440510511566223</v>
      </c>
      <c r="S18" s="35">
        <f t="shared" si="10"/>
        <v>1.14192447849856</v>
      </c>
      <c r="T18" s="35">
        <f t="shared" si="10"/>
        <v>-0.15371872094470751</v>
      </c>
      <c r="U18" s="35">
        <f t="shared" si="10"/>
        <v>0.97098294349353853</v>
      </c>
      <c r="V18" s="35">
        <f t="shared" si="10"/>
        <v>1.1570333371264483</v>
      </c>
      <c r="W18" s="35">
        <f t="shared" si="10"/>
        <v>1.4074941920420165</v>
      </c>
      <c r="X18" s="35">
        <f t="shared" si="10"/>
        <v>-2.9428591500250265</v>
      </c>
      <c r="Y18" s="35">
        <f t="shared" si="10"/>
        <v>2.4359569323510812</v>
      </c>
      <c r="Z18" s="35">
        <f t="shared" si="10"/>
        <v>2.2562997019827491</v>
      </c>
      <c r="AA18" s="35">
        <f t="shared" si="10"/>
        <v>1.829557413826947</v>
      </c>
      <c r="AB18" s="35">
        <f t="shared" si="10"/>
        <v>-0.29477391952515991</v>
      </c>
      <c r="AC18" s="35">
        <f t="shared" si="10"/>
        <v>1.303263884384563</v>
      </c>
      <c r="AD18" s="35">
        <f t="shared" si="10"/>
        <v>1.3719648123626047</v>
      </c>
      <c r="AE18" s="35">
        <f t="shared" si="10"/>
        <v>1.2740964444072644</v>
      </c>
      <c r="AF18" s="35">
        <f t="shared" si="10"/>
        <v>-0.7703687520735889</v>
      </c>
      <c r="AG18" s="35">
        <f t="shared" si="10"/>
        <v>1.638799417452719</v>
      </c>
      <c r="AH18" s="35">
        <f t="shared" si="10"/>
        <v>2.0114606613609731</v>
      </c>
      <c r="AI18" s="35">
        <f t="shared" si="10"/>
        <v>1.9950891738293834</v>
      </c>
      <c r="AJ18" s="35">
        <f t="shared" si="10"/>
        <v>0.11899100573462464</v>
      </c>
      <c r="AK18" s="35">
        <f t="shared" si="10"/>
        <v>2.3481636149896201</v>
      </c>
      <c r="AL18" s="35">
        <f t="shared" si="10"/>
        <v>2.094058543671744</v>
      </c>
      <c r="AM18" s="35">
        <f t="shared" si="10"/>
        <v>1.7928315084841306</v>
      </c>
      <c r="AN18" s="35">
        <f t="shared" si="10"/>
        <v>1.6932692887254617</v>
      </c>
      <c r="AO18" s="35">
        <f t="shared" si="10"/>
        <v>0.5340630915729907</v>
      </c>
      <c r="AP18" s="35">
        <f t="shared" si="10"/>
        <v>0.52495134426871481</v>
      </c>
      <c r="AQ18" s="35">
        <f t="shared" si="10"/>
        <v>8.2054188915971771E-3</v>
      </c>
      <c r="AR18" s="35">
        <f t="shared" si="10"/>
        <v>-1.3504236199681867</v>
      </c>
      <c r="AS18" s="35">
        <f t="shared" si="10"/>
        <v>1.1847589744578639</v>
      </c>
      <c r="AT18" s="35">
        <f t="shared" si="10"/>
        <v>1.1012650605071543</v>
      </c>
      <c r="AU18" s="35">
        <f t="shared" si="10"/>
        <v>0.66763769537224793</v>
      </c>
      <c r="AV18" s="35">
        <f t="shared" si="10"/>
        <v>-0.20306972750728325</v>
      </c>
      <c r="AW18" s="35">
        <f t="shared" si="10"/>
        <v>1.4013568234023615</v>
      </c>
      <c r="AX18" s="35">
        <f t="shared" si="10"/>
        <v>1.1723335095613476</v>
      </c>
      <c r="AY18" s="35">
        <f t="shared" si="10"/>
        <v>0.85073846872532966</v>
      </c>
      <c r="AZ18" s="35">
        <f t="shared" si="10"/>
        <v>-0.73551195554314452</v>
      </c>
      <c r="BA18" s="35">
        <f t="shared" si="10"/>
        <v>0.66652866420981349</v>
      </c>
      <c r="BB18" s="35">
        <f t="shared" si="10"/>
        <v>-0.49565704059618915</v>
      </c>
      <c r="BC18" s="35">
        <f t="shared" si="10"/>
        <v>-0.59611260681926082</v>
      </c>
      <c r="BD18" s="35">
        <f t="shared" si="10"/>
        <v>-1.676179614767964</v>
      </c>
      <c r="BE18" s="35">
        <f t="shared" si="10"/>
        <v>1.0766369124568838</v>
      </c>
      <c r="BF18" s="35">
        <f t="shared" si="10"/>
        <v>0.71478565428832452</v>
      </c>
      <c r="BG18" s="35">
        <f t="shared" si="10"/>
        <v>0.21840910417300702</v>
      </c>
      <c r="BH18" s="35">
        <f t="shared" si="10"/>
        <v>0.36431973109088917</v>
      </c>
      <c r="BI18" s="35">
        <f t="shared" si="10"/>
        <v>0.3782391191247762</v>
      </c>
      <c r="BJ18" s="35">
        <f t="shared" si="10"/>
        <v>0.83007533948301038</v>
      </c>
      <c r="BK18" s="35">
        <f t="shared" si="10"/>
        <v>0.43000419224968539</v>
      </c>
      <c r="BL18" s="35">
        <f t="shared" si="10"/>
        <v>-4.2661762091466535E-2</v>
      </c>
      <c r="BM18" s="35">
        <f t="shared" si="10"/>
        <v>1.2060053740536436</v>
      </c>
      <c r="BN18" s="35">
        <f t="shared" si="10"/>
        <v>0.68898605192806583</v>
      </c>
      <c r="BO18" s="35">
        <f t="shared" si="10"/>
        <v>3.0384670998124772</v>
      </c>
      <c r="BP18" s="35">
        <f t="shared" si="10"/>
        <v>1.5774335781654296</v>
      </c>
      <c r="BQ18" s="35">
        <f t="shared" si="10"/>
        <v>1.3813529084166742</v>
      </c>
      <c r="BR18" s="35">
        <f t="shared" ref="BR18:CK18" si="11">BR14/BR17</f>
        <v>0.49606047547438714</v>
      </c>
      <c r="BS18" s="35">
        <f t="shared" si="11"/>
        <v>0.71267254986597395</v>
      </c>
      <c r="BT18" s="35">
        <f t="shared" si="11"/>
        <v>0.17144426330232185</v>
      </c>
      <c r="BU18" s="35">
        <f t="shared" si="11"/>
        <v>-0.39891273732223625</v>
      </c>
      <c r="BV18" s="35">
        <f t="shared" si="11"/>
        <v>0</v>
      </c>
      <c r="BW18" s="35">
        <f t="shared" si="11"/>
        <v>0</v>
      </c>
      <c r="BX18" s="35">
        <f t="shared" si="11"/>
        <v>0</v>
      </c>
      <c r="BY18" s="35">
        <f t="shared" si="11"/>
        <v>0</v>
      </c>
      <c r="BZ18" s="35">
        <f t="shared" si="11"/>
        <v>0</v>
      </c>
      <c r="CA18" s="35">
        <f t="shared" si="11"/>
        <v>0</v>
      </c>
      <c r="CB18" s="35">
        <f t="shared" si="11"/>
        <v>0</v>
      </c>
      <c r="CC18" s="35">
        <f t="shared" si="11"/>
        <v>0</v>
      </c>
      <c r="CD18" s="35">
        <f t="shared" si="11"/>
        <v>0</v>
      </c>
      <c r="CE18" s="35">
        <f t="shared" si="11"/>
        <v>0</v>
      </c>
      <c r="CF18" s="35">
        <f t="shared" si="11"/>
        <v>0</v>
      </c>
      <c r="CG18" s="35">
        <f t="shared" si="11"/>
        <v>0</v>
      </c>
      <c r="CH18" s="35">
        <f t="shared" si="11"/>
        <v>0</v>
      </c>
      <c r="CI18" s="35">
        <f t="shared" si="11"/>
        <v>0</v>
      </c>
      <c r="CJ18" s="35">
        <f t="shared" si="11"/>
        <v>0</v>
      </c>
      <c r="CK18" s="35" t="e">
        <f t="shared" si="11"/>
        <v>#DIV/0!</v>
      </c>
    </row>
    <row r="19" spans="1:90" s="33" customFormat="1">
      <c r="A19" s="33" t="s">
        <v>516</v>
      </c>
      <c r="E19" s="33">
        <f>现金流量表!E48</f>
        <v>84893677.329999998</v>
      </c>
      <c r="F19" s="33">
        <f>现金流量表!F48</f>
        <v>0</v>
      </c>
      <c r="G19" s="33">
        <f>现金流量表!G48</f>
        <v>-9017574.5099999998</v>
      </c>
      <c r="H19" s="33">
        <f>现金流量表!H48</f>
        <v>0</v>
      </c>
      <c r="I19" s="33">
        <f>现金流量表!I48</f>
        <v>186234579.59</v>
      </c>
      <c r="J19" s="33">
        <f>现金流量表!J48</f>
        <v>0</v>
      </c>
      <c r="K19" s="33">
        <f>现金流量表!K48</f>
        <v>75046732.370000005</v>
      </c>
      <c r="L19" s="33">
        <f>现金流量表!L48</f>
        <v>0</v>
      </c>
      <c r="M19" s="33">
        <f>现金流量表!M48</f>
        <v>243482658.03</v>
      </c>
      <c r="N19" s="33">
        <f>现金流量表!N48</f>
        <v>0</v>
      </c>
      <c r="O19" s="33">
        <f>现金流量表!O48</f>
        <v>14682542.59</v>
      </c>
      <c r="P19" s="33">
        <f>现金流量表!P48</f>
        <v>0</v>
      </c>
      <c r="Q19" s="33">
        <f>现金流量表!Q48</f>
        <v>124041702.59</v>
      </c>
      <c r="R19" s="33">
        <f>现金流量表!R48</f>
        <v>0</v>
      </c>
      <c r="S19" s="33">
        <f>现金流量表!S48</f>
        <v>-57587392.090000004</v>
      </c>
      <c r="T19" s="33">
        <f>现金流量表!T48</f>
        <v>0</v>
      </c>
      <c r="U19" s="33">
        <f>现金流量表!U48</f>
        <v>96208556.939999998</v>
      </c>
      <c r="V19" s="33">
        <f>现金流量表!V48</f>
        <v>0</v>
      </c>
      <c r="W19" s="33">
        <f>现金流量表!W48</f>
        <v>-18826371.219999999</v>
      </c>
      <c r="X19" s="33">
        <f>现金流量表!X48</f>
        <v>0</v>
      </c>
      <c r="Y19" s="33">
        <f>现金流量表!Y48</f>
        <v>53030020.170000002</v>
      </c>
      <c r="Z19" s="33">
        <f>现金流量表!Z48</f>
        <v>0</v>
      </c>
      <c r="AA19" s="33">
        <f>现金流量表!AA48</f>
        <v>14104676.15</v>
      </c>
      <c r="AB19" s="33">
        <f>现金流量表!AB48</f>
        <v>0</v>
      </c>
      <c r="AC19" s="33">
        <f>现金流量表!AC48</f>
        <v>93266157.510000005</v>
      </c>
      <c r="AD19" s="33">
        <f>现金流量表!AD48</f>
        <v>0</v>
      </c>
      <c r="AE19" s="33">
        <f>现金流量表!AE48</f>
        <v>-8577014.7400000002</v>
      </c>
      <c r="AF19" s="33">
        <f>现金流量表!AF48</f>
        <v>0</v>
      </c>
      <c r="AG19" s="33">
        <f>现金流量表!AG48</f>
        <v>181911146.94999999</v>
      </c>
      <c r="AH19" s="33">
        <f>现金流量表!AH48</f>
        <v>0</v>
      </c>
      <c r="AI19" s="33">
        <f>现金流量表!AI48</f>
        <v>7482781.3399999999</v>
      </c>
      <c r="AJ19" s="33">
        <f>现金流量表!AJ48</f>
        <v>0</v>
      </c>
      <c r="AK19" s="33">
        <f>现金流量表!AK48</f>
        <v>114686083.62</v>
      </c>
      <c r="AL19" s="33">
        <f>现金流量表!AL48</f>
        <v>0</v>
      </c>
      <c r="AM19" s="33">
        <f>现金流量表!AM48</f>
        <v>-30637066.32</v>
      </c>
      <c r="AN19" s="33">
        <f>现金流量表!AN48</f>
        <v>0</v>
      </c>
      <c r="AO19" s="33">
        <f>现金流量表!AO48</f>
        <v>115301326.72</v>
      </c>
      <c r="AP19" s="33">
        <f>现金流量表!AP48</f>
        <v>0</v>
      </c>
      <c r="AQ19" s="33">
        <f>现金流量表!AQ48</f>
        <v>36916701.020000003</v>
      </c>
      <c r="AR19" s="33">
        <f>现金流量表!AR48</f>
        <v>0</v>
      </c>
      <c r="AS19" s="33">
        <f>现金流量表!AS48</f>
        <v>43408183.109999999</v>
      </c>
      <c r="AT19" s="33">
        <f>现金流量表!AT48</f>
        <v>0</v>
      </c>
      <c r="AU19" s="33">
        <f>现金流量表!AU48</f>
        <v>-24190045.109999999</v>
      </c>
      <c r="AV19" s="33">
        <f>现金流量表!AV48</f>
        <v>0</v>
      </c>
      <c r="AW19" s="33">
        <f>现金流量表!AW48</f>
        <v>47471913.479999997</v>
      </c>
      <c r="AX19" s="33">
        <f>现金流量表!AX48</f>
        <v>-112846.14</v>
      </c>
      <c r="AY19" s="33">
        <f>现金流量表!AY48</f>
        <v>-247134.14</v>
      </c>
      <c r="AZ19" s="33">
        <f>现金流量表!AZ48</f>
        <v>219280.68</v>
      </c>
      <c r="BA19" s="33">
        <f>现金流量表!BA48</f>
        <v>54908546.030000001</v>
      </c>
      <c r="BB19" s="33">
        <f>现金流量表!BB48</f>
        <v>16293594.689999999</v>
      </c>
      <c r="BC19" s="33">
        <f>现金流量表!BC48</f>
        <v>22490615.210000001</v>
      </c>
      <c r="BD19" s="33">
        <f>现金流量表!BD48</f>
        <v>-95090</v>
      </c>
      <c r="BE19" s="33">
        <f>现金流量表!BE48</f>
        <v>-46257251.75</v>
      </c>
      <c r="BF19" s="33">
        <f>现金流量表!BF48</f>
        <v>-100043275.13</v>
      </c>
      <c r="BG19" s="33">
        <f>现金流量表!BG48</f>
        <v>-95843019.280000001</v>
      </c>
      <c r="BH19" s="33">
        <f>现金流量表!BH48</f>
        <v>-7199676.7400000002</v>
      </c>
      <c r="BI19" s="33">
        <f>现金流量表!BI48</f>
        <v>-295008216.08999997</v>
      </c>
      <c r="BJ19" s="33">
        <f>现金流量表!BJ48</f>
        <v>1480417.41</v>
      </c>
      <c r="BK19" s="33">
        <f>现金流量表!BK48</f>
        <v>4500</v>
      </c>
      <c r="BL19" s="33">
        <f>现金流量表!BL48</f>
        <v>0</v>
      </c>
      <c r="BM19" s="33">
        <f>现金流量表!BM48</f>
        <v>111140736.28</v>
      </c>
      <c r="BN19" s="33">
        <f>现金流量表!BN48</f>
        <v>14610852.029999999</v>
      </c>
      <c r="BO19" s="33">
        <f>现金流量表!BO48</f>
        <v>77915642.629999995</v>
      </c>
      <c r="BP19" s="33">
        <f>现金流量表!BP48</f>
        <v>376238.13</v>
      </c>
      <c r="BQ19" s="33">
        <f>现金流量表!BQ48</f>
        <v>78247504.189999998</v>
      </c>
      <c r="BR19" s="33">
        <f>现金流量表!BR48</f>
        <v>1139178.3799999999</v>
      </c>
      <c r="BS19" s="33">
        <f>现金流量表!BS48</f>
        <v>101429188.83</v>
      </c>
      <c r="BT19" s="33">
        <f>现金流量表!BT48</f>
        <v>-48896.84</v>
      </c>
      <c r="BU19" s="33">
        <f>现金流量表!BU48</f>
        <v>-976817.08</v>
      </c>
      <c r="BV19" s="33">
        <f>现金流量表!BV48</f>
        <v>0</v>
      </c>
      <c r="BW19" s="33">
        <f>现金流量表!BW48</f>
        <v>0</v>
      </c>
      <c r="BX19" s="33">
        <f>现金流量表!BX48</f>
        <v>0</v>
      </c>
      <c r="BY19" s="33">
        <f>现金流量表!BY48</f>
        <v>0</v>
      </c>
      <c r="BZ19" s="33">
        <f>现金流量表!BZ48</f>
        <v>0</v>
      </c>
      <c r="CA19" s="33">
        <f>现金流量表!CA48</f>
        <v>0</v>
      </c>
      <c r="CB19" s="33">
        <f>现金流量表!CB48</f>
        <v>0</v>
      </c>
      <c r="CC19" s="33">
        <f>现金流量表!CC48</f>
        <v>0</v>
      </c>
      <c r="CD19" s="33">
        <f>现金流量表!CD48</f>
        <v>0</v>
      </c>
      <c r="CE19" s="33">
        <f>现金流量表!CE48</f>
        <v>0</v>
      </c>
      <c r="CF19" s="33">
        <f>现金流量表!CF48</f>
        <v>0</v>
      </c>
      <c r="CG19" s="33">
        <f>现金流量表!CG48</f>
        <v>0</v>
      </c>
      <c r="CH19" s="33">
        <f>现金流量表!CH48</f>
        <v>0</v>
      </c>
      <c r="CI19" s="33">
        <f>现金流量表!CI48</f>
        <v>0</v>
      </c>
      <c r="CJ19" s="33">
        <f>现金流量表!CJ48</f>
        <v>0</v>
      </c>
      <c r="CK19" s="33">
        <f>现金流量表!CK48</f>
        <v>0</v>
      </c>
    </row>
    <row r="20" spans="1:90" s="33" customFormat="1">
      <c r="A20" s="33" t="s">
        <v>517</v>
      </c>
      <c r="E20" s="33">
        <f>现金流量表!E49</f>
        <v>216291451.30000001</v>
      </c>
      <c r="F20" s="33">
        <f>现金流量表!F49</f>
        <v>0</v>
      </c>
      <c r="G20" s="33">
        <f>现金流量表!G49</f>
        <v>108325102.36</v>
      </c>
      <c r="H20" s="33">
        <f>现金流量表!H49</f>
        <v>0</v>
      </c>
      <c r="I20" s="33">
        <f>现金流量表!I49</f>
        <v>203128375.74000001</v>
      </c>
      <c r="J20" s="33">
        <f>现金流量表!J49</f>
        <v>0</v>
      </c>
      <c r="K20" s="33">
        <f>现金流量表!K49</f>
        <v>96679162.939999998</v>
      </c>
      <c r="L20" s="33">
        <f>现金流量表!L49</f>
        <v>0</v>
      </c>
      <c r="M20" s="33">
        <f>现金流量表!M49</f>
        <v>222847806.49000001</v>
      </c>
      <c r="N20" s="33">
        <f>现金流量表!N49</f>
        <v>0</v>
      </c>
      <c r="O20" s="33">
        <f>现金流量表!O49</f>
        <v>119450542.08</v>
      </c>
      <c r="P20" s="33">
        <f>现金流量表!P49</f>
        <v>0</v>
      </c>
      <c r="Q20" s="33">
        <f>现金流量表!Q49</f>
        <v>206709237.77000001</v>
      </c>
      <c r="R20" s="33">
        <f>现金流量表!R49</f>
        <v>0</v>
      </c>
      <c r="S20" s="33">
        <f>现金流量表!S49</f>
        <v>100964149.67</v>
      </c>
      <c r="T20" s="33">
        <f>现金流量表!T49</f>
        <v>0</v>
      </c>
      <c r="U20" s="33">
        <f>现金流量表!U49</f>
        <v>190840526.88</v>
      </c>
      <c r="V20" s="33">
        <f>现金流量表!V49</f>
        <v>0</v>
      </c>
      <c r="W20" s="33">
        <f>现金流量表!W49</f>
        <v>94240872.510000005</v>
      </c>
      <c r="X20" s="33">
        <f>现金流量表!X49</f>
        <v>0</v>
      </c>
      <c r="Y20" s="33">
        <f>现金流量表!Y49</f>
        <v>211656428.75</v>
      </c>
      <c r="Z20" s="33">
        <f>现金流量表!Z49</f>
        <v>0</v>
      </c>
      <c r="AA20" s="33">
        <f>现金流量表!AA49</f>
        <v>75401710.290000007</v>
      </c>
      <c r="AB20" s="33">
        <f>现金流量表!AB49</f>
        <v>0</v>
      </c>
      <c r="AC20" s="33">
        <f>现金流量表!AC49</f>
        <v>179708807.44</v>
      </c>
      <c r="AD20" s="33">
        <f>现金流量表!AD49</f>
        <v>0</v>
      </c>
      <c r="AE20" s="33">
        <f>现金流量表!AE49</f>
        <v>93353490.260000005</v>
      </c>
      <c r="AF20" s="33">
        <f>现金流量表!AF49</f>
        <v>0</v>
      </c>
      <c r="AG20" s="33">
        <f>现金流量表!AG49</f>
        <v>183797295.69</v>
      </c>
      <c r="AH20" s="33">
        <f>现金流量表!AH49</f>
        <v>0</v>
      </c>
      <c r="AI20" s="33">
        <f>现金流量表!AI49</f>
        <v>96421944.840000004</v>
      </c>
      <c r="AJ20" s="33">
        <f>现金流量表!AJ49</f>
        <v>0</v>
      </c>
      <c r="AK20" s="33">
        <f>现金流量表!AK49</f>
        <v>173832101</v>
      </c>
      <c r="AL20" s="33">
        <f>现金流量表!AL49</f>
        <v>0</v>
      </c>
      <c r="AM20" s="33">
        <f>现金流量表!AM49</f>
        <v>74238264.670000002</v>
      </c>
      <c r="AN20" s="33">
        <f>现金流量表!AN49</f>
        <v>0</v>
      </c>
      <c r="AO20" s="33">
        <f>现金流量表!AO49</f>
        <v>149697083.86000001</v>
      </c>
      <c r="AP20" s="33">
        <f>现金流量表!AP49</f>
        <v>0</v>
      </c>
      <c r="AQ20" s="33">
        <f>现金流量表!AQ49</f>
        <v>76707133.730000004</v>
      </c>
      <c r="AR20" s="33">
        <f>现金流量表!AR49</f>
        <v>0</v>
      </c>
      <c r="AS20" s="33">
        <f>现金流量表!AS49</f>
        <v>149095466.41</v>
      </c>
      <c r="AT20" s="33">
        <f>现金流量表!AT49</f>
        <v>0</v>
      </c>
      <c r="AU20" s="33">
        <f>现金流量表!AU49</f>
        <v>70480885.659999996</v>
      </c>
      <c r="AV20" s="33">
        <f>现金流量表!AV49</f>
        <v>0</v>
      </c>
      <c r="AW20" s="33">
        <f>现金流量表!AW49</f>
        <v>135970339.59</v>
      </c>
      <c r="AX20" s="33">
        <f>现金流量表!AX49</f>
        <v>99638377.700000003</v>
      </c>
      <c r="AY20" s="33">
        <f>现金流量表!AY49</f>
        <v>66467900.159999996</v>
      </c>
      <c r="AZ20" s="33">
        <f>现金流量表!AZ49</f>
        <v>32543624.02</v>
      </c>
      <c r="BA20" s="33">
        <f>现金流量表!BA49</f>
        <v>127237559.11</v>
      </c>
      <c r="BB20" s="33">
        <f>现金流量表!BB49</f>
        <v>102527567.28</v>
      </c>
      <c r="BC20" s="33">
        <f>现金流量表!BC49</f>
        <v>60330594.689999998</v>
      </c>
      <c r="BD20" s="33">
        <f>现金流量表!BD49</f>
        <v>32978661.32</v>
      </c>
      <c r="BE20" s="33">
        <f>现金流量表!BE49</f>
        <v>126409348.19</v>
      </c>
      <c r="BF20" s="33">
        <f>现金流量表!BF49</f>
        <v>100643777.94</v>
      </c>
      <c r="BG20" s="33">
        <f>现金流量表!BG49</f>
        <v>67804503.920000002</v>
      </c>
      <c r="BH20" s="33">
        <f>现金流量表!BH49</f>
        <v>33559333.810000002</v>
      </c>
      <c r="BI20" s="33">
        <f>现金流量表!BI49</f>
        <v>109899974.7</v>
      </c>
      <c r="BJ20" s="33">
        <f>现金流量表!BJ49</f>
        <v>84496337.579999998</v>
      </c>
      <c r="BK20" s="33">
        <f>现金流量表!BK49</f>
        <v>52892178.280000001</v>
      </c>
      <c r="BL20" s="33">
        <f>现金流量表!BL49</f>
        <v>31403755.149999999</v>
      </c>
      <c r="BM20" s="33">
        <f>现金流量表!BM49</f>
        <v>107782040.09</v>
      </c>
      <c r="BN20" s="33">
        <f>现金流量表!BN49</f>
        <v>44246118.780000001</v>
      </c>
      <c r="BO20" s="33">
        <f>现金流量表!BO49</f>
        <v>88222126.709999993</v>
      </c>
      <c r="BP20" s="33">
        <f>现金流量表!BP49</f>
        <v>41275585.07</v>
      </c>
      <c r="BQ20" s="33">
        <f>现金流量表!BQ49</f>
        <v>95503651.379999995</v>
      </c>
      <c r="BR20" s="33">
        <f>现金流量表!BR49</f>
        <v>40994058.859999999</v>
      </c>
      <c r="BS20" s="33">
        <f>现金流量表!BS49</f>
        <v>89520764.239999995</v>
      </c>
      <c r="BT20" s="33">
        <f>现金流量表!BT49</f>
        <v>41116374.049999997</v>
      </c>
      <c r="BU20" s="33">
        <f>现金流量表!BU49</f>
        <v>26243609.890000001</v>
      </c>
      <c r="BV20" s="33">
        <f>现金流量表!BV49</f>
        <v>0</v>
      </c>
      <c r="BW20" s="33">
        <f>现金流量表!BW49</f>
        <v>0</v>
      </c>
      <c r="BX20" s="33">
        <f>现金流量表!BX49</f>
        <v>0</v>
      </c>
      <c r="BY20" s="33">
        <f>现金流量表!BY49</f>
        <v>0</v>
      </c>
      <c r="BZ20" s="33">
        <f>现金流量表!BZ49</f>
        <v>0</v>
      </c>
      <c r="CA20" s="33">
        <f>现金流量表!CA49</f>
        <v>0</v>
      </c>
      <c r="CB20" s="33">
        <f>现金流量表!CB49</f>
        <v>0</v>
      </c>
      <c r="CC20" s="33">
        <f>现金流量表!CC49</f>
        <v>0</v>
      </c>
      <c r="CD20" s="33">
        <f>现金流量表!CD49</f>
        <v>0</v>
      </c>
      <c r="CE20" s="33">
        <f>现金流量表!CE49</f>
        <v>0</v>
      </c>
      <c r="CF20" s="33">
        <f>现金流量表!CF49</f>
        <v>0</v>
      </c>
      <c r="CG20" s="33">
        <f>现金流量表!CG49</f>
        <v>0</v>
      </c>
      <c r="CH20" s="33">
        <f>现金流量表!CH49</f>
        <v>0</v>
      </c>
      <c r="CI20" s="33">
        <f>现金流量表!CI49</f>
        <v>0</v>
      </c>
      <c r="CJ20" s="33">
        <f>现金流量表!CJ49</f>
        <v>0</v>
      </c>
      <c r="CK20" s="33">
        <f>现金流量表!CK49</f>
        <v>0</v>
      </c>
      <c r="CL20" s="33">
        <f>现金流量表!CL49</f>
        <v>0</v>
      </c>
    </row>
    <row r="21" spans="1:90" s="33" customFormat="1">
      <c r="A21" s="33" t="s">
        <v>518</v>
      </c>
      <c r="E21" s="33">
        <f>现金流量表!E50</f>
        <v>12100977.699999999</v>
      </c>
      <c r="F21" s="33">
        <f>现金流量表!F50</f>
        <v>0</v>
      </c>
      <c r="G21" s="33">
        <f>现金流量表!G50</f>
        <v>5621280.7300000004</v>
      </c>
      <c r="H21" s="33">
        <f>现金流量表!H50</f>
        <v>0</v>
      </c>
      <c r="I21" s="33">
        <f>现金流量表!I50</f>
        <v>11766445.74</v>
      </c>
      <c r="J21" s="33">
        <f>现金流量表!J50</f>
        <v>0</v>
      </c>
      <c r="K21" s="33">
        <f>现金流量表!K50</f>
        <v>7042826.4699999997</v>
      </c>
      <c r="L21" s="33">
        <f>现金流量表!L50</f>
        <v>0</v>
      </c>
      <c r="M21" s="33">
        <f>现金流量表!M50</f>
        <v>10836222.99</v>
      </c>
      <c r="N21" s="33">
        <f>现金流量表!N50</f>
        <v>0</v>
      </c>
      <c r="O21" s="33">
        <f>现金流量表!O50</f>
        <v>5389341.1500000004</v>
      </c>
      <c r="P21" s="33">
        <f>现金流量表!P50</f>
        <v>0</v>
      </c>
      <c r="Q21" s="33">
        <f>现金流量表!Q50</f>
        <v>29509235.420000002</v>
      </c>
      <c r="R21" s="33">
        <f>现金流量表!R50</f>
        <v>0</v>
      </c>
      <c r="S21" s="33">
        <f>现金流量表!S50</f>
        <v>5904966.6299999999</v>
      </c>
      <c r="T21" s="33">
        <f>现金流量表!T50</f>
        <v>0</v>
      </c>
      <c r="U21" s="33">
        <f>现金流量表!U50</f>
        <v>18250433.190000001</v>
      </c>
      <c r="V21" s="33">
        <f>现金流量表!V50</f>
        <v>0</v>
      </c>
      <c r="W21" s="33">
        <f>现金流量表!W50</f>
        <v>7194405.1900000004</v>
      </c>
      <c r="X21" s="33">
        <f>现金流量表!X50</f>
        <v>0</v>
      </c>
      <c r="Y21" s="33">
        <f>现金流量表!Y50</f>
        <v>11104598.15</v>
      </c>
      <c r="Z21" s="33">
        <f>现金流量表!Z50</f>
        <v>0</v>
      </c>
      <c r="AA21" s="33">
        <f>现金流量表!AA50</f>
        <v>3637111.92</v>
      </c>
      <c r="AB21" s="33">
        <f>现金流量表!AB50</f>
        <v>0</v>
      </c>
      <c r="AC21" s="33">
        <f>现金流量表!AC50</f>
        <v>11362406.59</v>
      </c>
      <c r="AD21" s="33">
        <f>现金流量表!AD50</f>
        <v>0</v>
      </c>
      <c r="AE21" s="33">
        <f>现金流量表!AE50</f>
        <v>5885056.0300000003</v>
      </c>
      <c r="AF21" s="33">
        <f>现金流量表!AF50</f>
        <v>0</v>
      </c>
      <c r="AG21" s="33">
        <f>现金流量表!AG50</f>
        <v>13455764.949999999</v>
      </c>
      <c r="AH21" s="33">
        <f>现金流量表!AH50</f>
        <v>0</v>
      </c>
      <c r="AI21" s="33">
        <f>现金流量表!AI50</f>
        <v>7770726.2400000002</v>
      </c>
      <c r="AJ21" s="33">
        <f>现金流量表!AJ50</f>
        <v>0</v>
      </c>
      <c r="AK21" s="33">
        <f>现金流量表!AK50</f>
        <v>10476796.07</v>
      </c>
      <c r="AL21" s="33">
        <f>现金流量表!AL50</f>
        <v>0</v>
      </c>
      <c r="AM21" s="33">
        <f>现金流量表!AM50</f>
        <v>3985898.22</v>
      </c>
      <c r="AN21" s="33">
        <f>现金流量表!AN50</f>
        <v>0</v>
      </c>
      <c r="AO21" s="33">
        <f>现金流量表!AO50</f>
        <v>8281692.7300000004</v>
      </c>
      <c r="AP21" s="33">
        <f>现金流量表!AP50</f>
        <v>0</v>
      </c>
      <c r="AQ21" s="33">
        <f>现金流量表!AQ50</f>
        <v>4287664.18</v>
      </c>
      <c r="AR21" s="33">
        <f>现金流量表!AR50</f>
        <v>0</v>
      </c>
      <c r="AS21" s="33">
        <f>现金流量表!AS50</f>
        <v>9182599.4299999997</v>
      </c>
      <c r="AT21" s="33">
        <f>现金流量表!AT50</f>
        <v>0</v>
      </c>
      <c r="AU21" s="33">
        <f>现金流量表!AU50</f>
        <v>4229515.78</v>
      </c>
      <c r="AV21" s="33">
        <f>现金流量表!AV50</f>
        <v>0</v>
      </c>
      <c r="AW21" s="33">
        <f>现金流量表!AW50</f>
        <v>7588614.3200000003</v>
      </c>
      <c r="AX21" s="33">
        <f>现金流量表!AX50</f>
        <v>5366158.8</v>
      </c>
      <c r="AY21" s="33">
        <f>现金流量表!AY50</f>
        <v>3936162.12</v>
      </c>
      <c r="AZ21" s="33">
        <f>现金流量表!AZ50</f>
        <v>1714130.86</v>
      </c>
      <c r="BA21" s="33">
        <f>现金流量表!BA50</f>
        <v>8559224.7200000007</v>
      </c>
      <c r="BB21" s="33">
        <f>现金流量表!BB50</f>
        <v>6334941.6399999997</v>
      </c>
      <c r="BC21" s="33">
        <f>现金流量表!BC50</f>
        <v>3852457.77</v>
      </c>
      <c r="BD21" s="33">
        <f>现金流量表!BD50</f>
        <v>1902642.2</v>
      </c>
      <c r="BE21" s="33">
        <f>现金流量表!BE50</f>
        <v>10406698.82</v>
      </c>
      <c r="BF21" s="33">
        <f>现金流量表!BF50</f>
        <v>6792565.9699999997</v>
      </c>
      <c r="BG21" s="33">
        <f>现金流量表!BG50</f>
        <v>4751764.13</v>
      </c>
      <c r="BH21" s="33">
        <f>现金流量表!BH50</f>
        <v>2335835.9500000002</v>
      </c>
      <c r="BI21" s="33">
        <f>现金流量表!BI50</f>
        <v>8782625.9000000004</v>
      </c>
      <c r="BJ21" s="33">
        <f>现金流量表!BJ50</f>
        <v>7089526.9800000004</v>
      </c>
      <c r="BK21" s="33">
        <f>现金流量表!BK50</f>
        <v>1620462.95</v>
      </c>
      <c r="BL21" s="33">
        <f>现金流量表!BL50</f>
        <v>1763517.7</v>
      </c>
      <c r="BM21" s="33">
        <f>现金流量表!BM50</f>
        <v>2443610.4700000002</v>
      </c>
      <c r="BN21" s="33">
        <f>现金流量表!BN50</f>
        <v>1123455.74</v>
      </c>
      <c r="BO21" s="33">
        <f>现金流量表!BO50</f>
        <v>1595400.12</v>
      </c>
      <c r="BP21" s="33">
        <f>现金流量表!BP50</f>
        <v>600708.37</v>
      </c>
      <c r="BQ21" s="33">
        <f>现金流量表!BQ50</f>
        <v>11702335.1</v>
      </c>
      <c r="BR21" s="33">
        <f>现金流量表!BR50</f>
        <v>-80152.47</v>
      </c>
      <c r="BS21" s="33">
        <f>现金流量表!BS50</f>
        <v>5482118.0300000003</v>
      </c>
      <c r="BT21" s="33">
        <f>现金流量表!BT50</f>
        <v>2729291.5</v>
      </c>
      <c r="BU21" s="33">
        <f>现金流量表!BU50</f>
        <v>2377808.85</v>
      </c>
      <c r="BV21" s="33">
        <f>现金流量表!BV50</f>
        <v>0</v>
      </c>
      <c r="BW21" s="33">
        <f>现金流量表!BW50</f>
        <v>0</v>
      </c>
      <c r="BX21" s="33">
        <f>现金流量表!BX50</f>
        <v>0</v>
      </c>
      <c r="BY21" s="33">
        <f>现金流量表!BY50</f>
        <v>0</v>
      </c>
      <c r="BZ21" s="33">
        <f>现金流量表!BZ50</f>
        <v>0</v>
      </c>
      <c r="CA21" s="33">
        <f>现金流量表!CA50</f>
        <v>0</v>
      </c>
      <c r="CB21" s="33">
        <f>现金流量表!CB50</f>
        <v>0</v>
      </c>
      <c r="CC21" s="33">
        <f>现金流量表!CC50</f>
        <v>0</v>
      </c>
      <c r="CD21" s="33">
        <f>现金流量表!CD50</f>
        <v>0</v>
      </c>
      <c r="CE21" s="33">
        <f>现金流量表!CE50</f>
        <v>0</v>
      </c>
      <c r="CF21" s="33">
        <f>现金流量表!CF50</f>
        <v>0</v>
      </c>
      <c r="CG21" s="33">
        <f>现金流量表!CG50</f>
        <v>0</v>
      </c>
      <c r="CH21" s="33">
        <f>现金流量表!CH50</f>
        <v>0</v>
      </c>
      <c r="CI21" s="33">
        <f>现金流量表!CI50</f>
        <v>0</v>
      </c>
      <c r="CJ21" s="33">
        <f>现金流量表!CJ50</f>
        <v>0</v>
      </c>
      <c r="CK21" s="33">
        <f>现金流量表!CK50</f>
        <v>0</v>
      </c>
      <c r="CL21" s="33">
        <f>现金流量表!CL50</f>
        <v>0</v>
      </c>
    </row>
    <row r="22" spans="1:90" s="33" customFormat="1">
      <c r="A22" s="33" t="s">
        <v>519</v>
      </c>
      <c r="E22" s="33">
        <f>现金流量表!E51</f>
        <v>3834444.51</v>
      </c>
      <c r="F22" s="33">
        <f>现金流量表!F51</f>
        <v>0</v>
      </c>
      <c r="G22" s="33">
        <f>现金流量表!G51</f>
        <v>1032693.37</v>
      </c>
      <c r="H22" s="33">
        <f>现金流量表!H51</f>
        <v>0</v>
      </c>
      <c r="I22" s="33">
        <f>现金流量表!I51</f>
        <v>3574635.55</v>
      </c>
      <c r="J22" s="33">
        <f>现金流量表!J51</f>
        <v>0</v>
      </c>
      <c r="K22" s="33">
        <f>现金流量表!K51</f>
        <v>1371001.43</v>
      </c>
      <c r="L22" s="33">
        <f>现金流量表!L51</f>
        <v>0</v>
      </c>
      <c r="M22" s="33">
        <f>现金流量表!M51</f>
        <v>2948250.25</v>
      </c>
      <c r="N22" s="33">
        <f>现金流量表!N51</f>
        <v>0</v>
      </c>
      <c r="O22" s="33">
        <f>现金流量表!O51</f>
        <v>2774819.35</v>
      </c>
      <c r="P22" s="33">
        <f>现金流量表!P51</f>
        <v>0</v>
      </c>
      <c r="Q22" s="33">
        <f>现金流量表!Q51</f>
        <v>3947946.12</v>
      </c>
      <c r="R22" s="33">
        <f>现金流量表!R51</f>
        <v>0</v>
      </c>
      <c r="S22" s="33">
        <f>现金流量表!S51</f>
        <v>1449728.46</v>
      </c>
      <c r="T22" s="33">
        <f>现金流量表!T51</f>
        <v>0</v>
      </c>
      <c r="U22" s="33">
        <f>现金流量表!U51</f>
        <v>3549047</v>
      </c>
      <c r="V22" s="33">
        <f>现金流量表!V51</f>
        <v>0</v>
      </c>
      <c r="W22" s="33">
        <f>现金流量表!W51</f>
        <v>1015878.84</v>
      </c>
      <c r="X22" s="33">
        <f>现金流量表!X51</f>
        <v>0</v>
      </c>
      <c r="Y22" s="33">
        <f>现金流量表!Y51</f>
        <v>3261544.59</v>
      </c>
      <c r="Z22" s="33">
        <f>现金流量表!Z51</f>
        <v>0</v>
      </c>
      <c r="AA22" s="33">
        <f>现金流量表!AA51</f>
        <v>1055298.78</v>
      </c>
      <c r="AB22" s="33">
        <f>现金流量表!AB51</f>
        <v>0</v>
      </c>
      <c r="AC22" s="33">
        <f>现金流量表!AC51</f>
        <v>2420528.16</v>
      </c>
      <c r="AD22" s="33">
        <f>现金流量表!AD51</f>
        <v>0</v>
      </c>
      <c r="AE22" s="33">
        <f>现金流量表!AE51</f>
        <v>1236152.3999999999</v>
      </c>
      <c r="AF22" s="33">
        <f>现金流量表!AF51</f>
        <v>0</v>
      </c>
      <c r="AG22" s="33">
        <f>现金流量表!AG51</f>
        <v>2160991.79</v>
      </c>
      <c r="AH22" s="33">
        <f>现金流量表!AH51</f>
        <v>0</v>
      </c>
      <c r="AI22" s="33">
        <f>现金流量表!AI51</f>
        <v>1515130.74</v>
      </c>
      <c r="AJ22" s="33">
        <f>现金流量表!AJ51</f>
        <v>0</v>
      </c>
      <c r="AK22" s="33">
        <f>现金流量表!AK51</f>
        <v>3888307.08</v>
      </c>
      <c r="AL22" s="33">
        <f>现金流量表!AL51</f>
        <v>0</v>
      </c>
      <c r="AM22" s="33">
        <f>现金流量表!AM51</f>
        <v>2222649.63</v>
      </c>
      <c r="AN22" s="33">
        <f>现金流量表!AN51</f>
        <v>0</v>
      </c>
      <c r="AO22" s="33">
        <f>现金流量表!AO51</f>
        <v>3255932.87</v>
      </c>
      <c r="AP22" s="33">
        <f>现金流量表!AP51</f>
        <v>0</v>
      </c>
      <c r="AQ22" s="33">
        <f>现金流量表!AQ51</f>
        <v>521360.08</v>
      </c>
      <c r="AR22" s="33">
        <f>现金流量表!AR51</f>
        <v>0</v>
      </c>
      <c r="AS22" s="33">
        <f>现金流量表!AS51</f>
        <v>549249.48</v>
      </c>
      <c r="AT22" s="33">
        <f>现金流量表!AT51</f>
        <v>0</v>
      </c>
      <c r="AU22" s="33">
        <f>现金流量表!AU51</f>
        <v>320435.40000000002</v>
      </c>
      <c r="AV22" s="33">
        <f>现金流量表!AV51</f>
        <v>0</v>
      </c>
      <c r="AW22" s="33">
        <f>现金流量表!AW51</f>
        <v>472638.68</v>
      </c>
      <c r="AX22" s="33">
        <f>现金流量表!AX51</f>
        <v>0</v>
      </c>
      <c r="AY22" s="33">
        <f>现金流量表!AY51</f>
        <v>217166.64</v>
      </c>
      <c r="AZ22" s="33">
        <f>现金流量表!AZ51</f>
        <v>108583.32</v>
      </c>
      <c r="BA22" s="33">
        <f>现金流量表!BA51</f>
        <v>3725414.18</v>
      </c>
      <c r="BB22" s="33">
        <f>现金流量表!BB51</f>
        <v>1042249.97</v>
      </c>
      <c r="BC22" s="33">
        <f>现金流量表!BC51</f>
        <v>1864638.85</v>
      </c>
      <c r="BD22" s="33">
        <f>现金流量表!BD51</f>
        <v>214083.35</v>
      </c>
      <c r="BE22" s="33">
        <f>现金流量表!BE51</f>
        <v>805724.4</v>
      </c>
      <c r="BF22" s="33">
        <f>现金流量表!BF51</f>
        <v>650441.05000000005</v>
      </c>
      <c r="BG22" s="33">
        <f>现金流量表!BG51</f>
        <v>150594.06</v>
      </c>
      <c r="BH22" s="33">
        <f>现金流量表!BH51</f>
        <v>75297.03</v>
      </c>
      <c r="BI22" s="33">
        <f>现金流量表!BI51</f>
        <v>815521.44</v>
      </c>
      <c r="BJ22" s="33">
        <f>现金流量表!BJ51</f>
        <v>270000</v>
      </c>
      <c r="BK22" s="33">
        <f>现金流量表!BK51</f>
        <v>0</v>
      </c>
      <c r="BL22" s="33">
        <f>现金流量表!BL51</f>
        <v>0</v>
      </c>
      <c r="BM22" s="33">
        <f>现金流量表!BM51</f>
        <v>11111469.439999999</v>
      </c>
      <c r="BN22" s="33">
        <f>现金流量表!BN51</f>
        <v>6254422.8600000003</v>
      </c>
      <c r="BO22" s="33">
        <f>现金流量表!BO51</f>
        <v>16627329</v>
      </c>
      <c r="BP22" s="33">
        <f>现金流量表!BP51</f>
        <v>715497.66</v>
      </c>
      <c r="BQ22" s="33">
        <f>现金流量表!BQ51</f>
        <v>0</v>
      </c>
      <c r="BR22" s="33">
        <f>现金流量表!BR51</f>
        <v>0</v>
      </c>
      <c r="BS22" s="33">
        <f>现金流量表!BS51</f>
        <v>0</v>
      </c>
      <c r="BT22" s="33">
        <f>现金流量表!BT51</f>
        <v>0</v>
      </c>
      <c r="BU22" s="33">
        <f>现金流量表!BU51</f>
        <v>0</v>
      </c>
      <c r="BV22" s="33">
        <f>现金流量表!BV51</f>
        <v>0</v>
      </c>
      <c r="BW22" s="33">
        <f>现金流量表!BW51</f>
        <v>0</v>
      </c>
      <c r="BX22" s="33">
        <f>现金流量表!BX51</f>
        <v>0</v>
      </c>
      <c r="BY22" s="33">
        <f>现金流量表!BY51</f>
        <v>0</v>
      </c>
      <c r="BZ22" s="33">
        <f>现金流量表!BZ51</f>
        <v>0</v>
      </c>
      <c r="CA22" s="33">
        <f>现金流量表!CA51</f>
        <v>0</v>
      </c>
      <c r="CB22" s="33">
        <f>现金流量表!CB51</f>
        <v>0</v>
      </c>
      <c r="CC22" s="33">
        <f>现金流量表!CC51</f>
        <v>0</v>
      </c>
      <c r="CD22" s="33">
        <f>现金流量表!CD51</f>
        <v>0</v>
      </c>
      <c r="CE22" s="33">
        <f>现金流量表!CE51</f>
        <v>0</v>
      </c>
      <c r="CF22" s="33">
        <f>现金流量表!CF51</f>
        <v>0</v>
      </c>
      <c r="CG22" s="33">
        <f>现金流量表!CG51</f>
        <v>0</v>
      </c>
      <c r="CH22" s="33">
        <f>现金流量表!CH51</f>
        <v>0</v>
      </c>
      <c r="CI22" s="33">
        <f>现金流量表!CI51</f>
        <v>0</v>
      </c>
      <c r="CJ22" s="33">
        <f>现金流量表!CJ51</f>
        <v>0</v>
      </c>
      <c r="CK22" s="33">
        <f>现金流量表!CK51</f>
        <v>0</v>
      </c>
    </row>
    <row r="23" spans="1:90" s="33" customFormat="1">
      <c r="A23" s="33" t="s">
        <v>520</v>
      </c>
      <c r="E23" s="33">
        <f>现金流量表!E54</f>
        <v>2634605.08</v>
      </c>
      <c r="F23" s="33">
        <f>现金流量表!F54</f>
        <v>0</v>
      </c>
      <c r="G23" s="33">
        <f>现金流量表!G54</f>
        <v>177407.02</v>
      </c>
      <c r="H23" s="33">
        <f>现金流量表!H54</f>
        <v>0</v>
      </c>
      <c r="I23" s="33">
        <f>现金流量表!I54</f>
        <v>-2583506.83</v>
      </c>
      <c r="J23" s="33">
        <f>现金流量表!J54</f>
        <v>0</v>
      </c>
      <c r="K23" s="33">
        <f>现金流量表!K54</f>
        <v>-1475420.23</v>
      </c>
      <c r="L23" s="33">
        <f>现金流量表!L54</f>
        <v>0</v>
      </c>
      <c r="M23" s="33">
        <f>现金流量表!M54</f>
        <v>-7584455.8499999996</v>
      </c>
      <c r="N23" s="33">
        <f>现金流量表!N54</f>
        <v>0</v>
      </c>
      <c r="O23" s="33">
        <f>现金流量表!O54</f>
        <v>494174.06</v>
      </c>
      <c r="P23" s="33">
        <f>现金流量表!P54</f>
        <v>0</v>
      </c>
      <c r="Q23" s="33">
        <f>现金流量表!Q54</f>
        <v>-43590900.140000001</v>
      </c>
      <c r="R23" s="33">
        <f>现金流量表!R54</f>
        <v>0</v>
      </c>
      <c r="S23" s="33">
        <f>现金流量表!S54</f>
        <v>-635067.56999999995</v>
      </c>
      <c r="T23" s="33">
        <f>现金流量表!T54</f>
        <v>0</v>
      </c>
      <c r="U23" s="33">
        <f>现金流量表!U54</f>
        <v>-11109.1</v>
      </c>
      <c r="V23" s="33">
        <f>现金流量表!V54</f>
        <v>0</v>
      </c>
      <c r="W23" s="33">
        <f>现金流量表!W54</f>
        <v>-2781848.42</v>
      </c>
      <c r="X23" s="33">
        <f>现金流量表!X54</f>
        <v>0</v>
      </c>
      <c r="Y23" s="33">
        <f>现金流量表!Y54</f>
        <v>-15580237.02</v>
      </c>
      <c r="Z23" s="33">
        <f>现金流量表!Z54</f>
        <v>0</v>
      </c>
      <c r="AA23" s="33">
        <f>现金流量表!AA54</f>
        <v>-5509407.6799999997</v>
      </c>
      <c r="AB23" s="33">
        <f>现金流量表!AB54</f>
        <v>0</v>
      </c>
      <c r="AC23" s="33">
        <f>现金流量表!AC54</f>
        <v>-1028767.17</v>
      </c>
      <c r="AD23" s="33">
        <f>现金流量表!AD54</f>
        <v>0</v>
      </c>
      <c r="AE23" s="33">
        <f>现金流量表!AE54</f>
        <v>2470634.19</v>
      </c>
      <c r="AF23" s="33">
        <f>现金流量表!AF54</f>
        <v>0</v>
      </c>
      <c r="AG23" s="33">
        <f>现金流量表!AG54</f>
        <v>-16473816.779999999</v>
      </c>
      <c r="AH23" s="33">
        <f>现金流量表!AH54</f>
        <v>0</v>
      </c>
      <c r="AI23" s="33">
        <f>现金流量表!AI54</f>
        <v>297735.53999999998</v>
      </c>
      <c r="AJ23" s="33">
        <f>现金流量表!AJ54</f>
        <v>0</v>
      </c>
      <c r="AK23" s="33">
        <f>现金流量表!AK54</f>
        <v>-15148984.42</v>
      </c>
      <c r="AL23" s="33">
        <f>现金流量表!AL54</f>
        <v>0</v>
      </c>
      <c r="AM23" s="33">
        <f>现金流量表!AM54</f>
        <v>818666.38</v>
      </c>
      <c r="AN23" s="33">
        <f>现金流量表!AN54</f>
        <v>0</v>
      </c>
      <c r="AO23" s="33">
        <f>现金流量表!AO54</f>
        <v>2982227.09</v>
      </c>
      <c r="AP23" s="33">
        <f>现金流量表!AP54</f>
        <v>0</v>
      </c>
      <c r="AQ23" s="33">
        <f>现金流量表!AQ54</f>
        <v>3814238.88</v>
      </c>
      <c r="AR23" s="33">
        <f>现金流量表!AR54</f>
        <v>0</v>
      </c>
      <c r="AS23" s="33">
        <f>现金流量表!AS54</f>
        <v>-877676.99</v>
      </c>
      <c r="AT23" s="33">
        <f>现金流量表!AT54</f>
        <v>0</v>
      </c>
      <c r="AU23" s="33">
        <f>现金流量表!AU54</f>
        <v>737015.48</v>
      </c>
      <c r="AV23" s="33">
        <f>现金流量表!AV54</f>
        <v>0</v>
      </c>
      <c r="AW23" s="33">
        <f>现金流量表!AW54</f>
        <v>-4208975.4400000004</v>
      </c>
      <c r="AX23" s="33">
        <f>现金流量表!AX54</f>
        <v>-4371197.1399999997</v>
      </c>
      <c r="AY23" s="33">
        <f>现金流量表!AY54</f>
        <v>-3444912.78</v>
      </c>
      <c r="AZ23" s="33">
        <f>现金流量表!AZ54</f>
        <v>-825342.77</v>
      </c>
      <c r="BA23" s="33">
        <f>现金流量表!BA54</f>
        <v>-3771127.98</v>
      </c>
      <c r="BB23" s="33">
        <f>现金流量表!BB54</f>
        <v>-3964748.61</v>
      </c>
      <c r="BC23" s="33">
        <f>现金流量表!BC54</f>
        <v>-34907.67</v>
      </c>
      <c r="BD23" s="33">
        <f>现金流量表!BD54</f>
        <v>20651.740000000002</v>
      </c>
      <c r="BE23" s="33">
        <f>现金流量表!BE54</f>
        <v>-1203819.48</v>
      </c>
      <c r="BF23" s="33">
        <f>现金流量表!BF54</f>
        <v>-1449535.52</v>
      </c>
      <c r="BG23" s="33">
        <f>现金流量表!BG54</f>
        <v>-1646497.44</v>
      </c>
      <c r="BH23" s="33">
        <f>现金流量表!BH54</f>
        <v>-1167774.18</v>
      </c>
      <c r="BI23" s="33">
        <f>现金流量表!BI54</f>
        <v>109793000.17</v>
      </c>
      <c r="BJ23" s="33">
        <f>现金流量表!BJ54</f>
        <v>17882960.59</v>
      </c>
      <c r="BK23" s="33">
        <f>现金流量表!BK54</f>
        <v>876509.65</v>
      </c>
      <c r="BL23" s="33">
        <f>现金流量表!BL54</f>
        <v>-611768.49</v>
      </c>
      <c r="BM23" s="33">
        <f>现金流量表!BM54</f>
        <v>4354770.18</v>
      </c>
      <c r="BN23" s="33">
        <f>现金流量表!BN54</f>
        <v>486335.56</v>
      </c>
      <c r="BO23" s="33">
        <f>现金流量表!BO54</f>
        <v>403950.03</v>
      </c>
      <c r="BP23" s="33">
        <f>现金流量表!BP54</f>
        <v>62125.15</v>
      </c>
      <c r="BQ23" s="33">
        <f>现金流量表!BQ54</f>
        <v>1766643.97</v>
      </c>
      <c r="BR23" s="33">
        <f>现金流量表!BR54</f>
        <v>-26839.89</v>
      </c>
      <c r="BS23" s="33">
        <f>现金流量表!BS54</f>
        <v>2926130.13</v>
      </c>
      <c r="BT23" s="33">
        <f>现金流量表!BT54</f>
        <v>497243.51</v>
      </c>
      <c r="BU23" s="33">
        <f>现金流量表!BU54</f>
        <v>-4723976.24</v>
      </c>
      <c r="BV23" s="33">
        <f>现金流量表!BV54</f>
        <v>0</v>
      </c>
      <c r="BW23" s="33">
        <f>现金流量表!BW54</f>
        <v>0</v>
      </c>
      <c r="BX23" s="33">
        <f>现金流量表!BX54</f>
        <v>0</v>
      </c>
      <c r="BY23" s="33">
        <f>现金流量表!BY54</f>
        <v>0</v>
      </c>
      <c r="BZ23" s="33">
        <f>现金流量表!BZ54</f>
        <v>0</v>
      </c>
      <c r="CA23" s="33">
        <f>现金流量表!CA54</f>
        <v>0</v>
      </c>
      <c r="CB23" s="33">
        <f>现金流量表!CB54</f>
        <v>0</v>
      </c>
      <c r="CC23" s="33">
        <f>现金流量表!CC54</f>
        <v>0</v>
      </c>
      <c r="CD23" s="33">
        <f>现金流量表!CD54</f>
        <v>0</v>
      </c>
      <c r="CE23" s="33">
        <f>现金流量表!CE54</f>
        <v>0</v>
      </c>
      <c r="CF23" s="33">
        <f>现金流量表!CF54</f>
        <v>0</v>
      </c>
      <c r="CG23" s="33">
        <f>现金流量表!CG54</f>
        <v>0</v>
      </c>
      <c r="CH23" s="33">
        <f>现金流量表!CH54</f>
        <v>0</v>
      </c>
      <c r="CI23" s="33">
        <f>现金流量表!CI54</f>
        <v>0</v>
      </c>
      <c r="CJ23" s="33">
        <f>现金流量表!CJ54</f>
        <v>0</v>
      </c>
      <c r="CK23" s="33">
        <f>现金流量表!CK54</f>
        <v>0</v>
      </c>
    </row>
    <row r="24" spans="1:90" s="33" customFormat="1">
      <c r="A24" s="33" t="s">
        <v>521</v>
      </c>
      <c r="E24" s="33">
        <f>现金流量表!E55</f>
        <v>0</v>
      </c>
      <c r="F24" s="33">
        <f>现金流量表!F55</f>
        <v>0</v>
      </c>
      <c r="G24" s="33">
        <f>现金流量表!G55</f>
        <v>0</v>
      </c>
      <c r="H24" s="33">
        <f>现金流量表!H55</f>
        <v>0</v>
      </c>
      <c r="I24" s="33">
        <f>现金流量表!I55</f>
        <v>0</v>
      </c>
      <c r="J24" s="33">
        <f>现金流量表!J55</f>
        <v>0</v>
      </c>
      <c r="K24" s="33">
        <f>现金流量表!K55</f>
        <v>0</v>
      </c>
      <c r="L24" s="33">
        <f>现金流量表!L55</f>
        <v>0</v>
      </c>
      <c r="M24" s="33">
        <f>现金流量表!M55</f>
        <v>0</v>
      </c>
      <c r="N24" s="33">
        <f>现金流量表!N55</f>
        <v>0</v>
      </c>
      <c r="O24" s="33">
        <f>现金流量表!O55</f>
        <v>0</v>
      </c>
      <c r="P24" s="33">
        <f>现金流量表!P55</f>
        <v>0</v>
      </c>
      <c r="Q24" s="33">
        <f>现金流量表!Q55</f>
        <v>0</v>
      </c>
      <c r="R24" s="33">
        <f>现金流量表!R55</f>
        <v>0</v>
      </c>
      <c r="S24" s="33">
        <f>现金流量表!S55</f>
        <v>0</v>
      </c>
      <c r="T24" s="33">
        <f>现金流量表!T55</f>
        <v>0</v>
      </c>
      <c r="U24" s="33">
        <f>现金流量表!U55</f>
        <v>0</v>
      </c>
      <c r="V24" s="33">
        <f>现金流量表!V55</f>
        <v>0</v>
      </c>
      <c r="W24" s="33">
        <f>现金流量表!W55</f>
        <v>-785626.86</v>
      </c>
      <c r="X24" s="33">
        <f>现金流量表!X55</f>
        <v>0</v>
      </c>
      <c r="Y24" s="33">
        <f>现金流量表!Y55</f>
        <v>0</v>
      </c>
      <c r="Z24" s="33">
        <f>现金流量表!Z55</f>
        <v>0</v>
      </c>
      <c r="AA24" s="33">
        <f>现金流量表!AA55</f>
        <v>43481.42</v>
      </c>
      <c r="AB24" s="33">
        <f>现金流量表!AB55</f>
        <v>0</v>
      </c>
      <c r="AC24" s="33">
        <f>现金流量表!AC55</f>
        <v>0</v>
      </c>
      <c r="AD24" s="33">
        <f>现金流量表!AD55</f>
        <v>0</v>
      </c>
      <c r="AE24" s="33">
        <f>现金流量表!AE55</f>
        <v>0</v>
      </c>
      <c r="AF24" s="33">
        <f>现金流量表!AF55</f>
        <v>0</v>
      </c>
      <c r="AG24" s="33">
        <f>现金流量表!AG55</f>
        <v>0</v>
      </c>
      <c r="AH24" s="33">
        <f>现金流量表!AH55</f>
        <v>0</v>
      </c>
      <c r="AI24" s="33">
        <f>现金流量表!AI55</f>
        <v>126562.73</v>
      </c>
      <c r="AJ24" s="33">
        <f>现金流量表!AJ55</f>
        <v>0</v>
      </c>
      <c r="AK24" s="33">
        <f>现金流量表!AK55</f>
        <v>4696280.87</v>
      </c>
      <c r="AL24" s="33">
        <f>现金流量表!AL55</f>
        <v>0</v>
      </c>
      <c r="AM24" s="33">
        <f>现金流量表!AM55</f>
        <v>544578.19999999995</v>
      </c>
      <c r="AN24" s="33">
        <f>现金流量表!AN55</f>
        <v>0</v>
      </c>
      <c r="AO24" s="33">
        <f>现金流量表!AO55</f>
        <v>45788.21</v>
      </c>
      <c r="AP24" s="33">
        <f>现金流量表!AP55</f>
        <v>0</v>
      </c>
      <c r="AQ24" s="33">
        <f>现金流量表!AQ55</f>
        <v>159435.85999999999</v>
      </c>
      <c r="AR24" s="33">
        <f>现金流量表!AR55</f>
        <v>0</v>
      </c>
      <c r="AS24" s="33">
        <f>现金流量表!AS55</f>
        <v>1332829.3400000001</v>
      </c>
      <c r="AT24" s="33">
        <f>现金流量表!AT55</f>
        <v>0</v>
      </c>
      <c r="AU24" s="33">
        <f>现金流量表!AU55</f>
        <v>815529.13</v>
      </c>
      <c r="AV24" s="33">
        <f>现金流量表!AV55</f>
        <v>0</v>
      </c>
      <c r="AW24" s="33">
        <f>现金流量表!AW55</f>
        <v>1794685</v>
      </c>
      <c r="AX24" s="33">
        <f>现金流量表!AX55</f>
        <v>1115687</v>
      </c>
      <c r="AY24" s="33">
        <f>现金流量表!AY55</f>
        <v>0</v>
      </c>
      <c r="AZ24" s="33">
        <f>现金流量表!AZ55</f>
        <v>2650</v>
      </c>
      <c r="BA24" s="33">
        <f>现金流量表!BA55</f>
        <v>72072.160000000003</v>
      </c>
      <c r="BB24" s="33">
        <f>现金流量表!BB55</f>
        <v>147194.41</v>
      </c>
      <c r="BC24" s="33">
        <f>现金流量表!BC55</f>
        <v>47824.41</v>
      </c>
      <c r="BD24" s="33">
        <f>现金流量表!BD55</f>
        <v>142236.41</v>
      </c>
      <c r="BE24" s="33">
        <f>现金流量表!BE55</f>
        <v>1465303.32</v>
      </c>
      <c r="BF24" s="33">
        <f>现金流量表!BF55</f>
        <v>4084502.1</v>
      </c>
      <c r="BG24" s="33">
        <f>现金流量表!BG55</f>
        <v>2197201.34</v>
      </c>
      <c r="BH24" s="33">
        <f>现金流量表!BH55</f>
        <v>1952404.56</v>
      </c>
      <c r="BI24" s="33">
        <f>现金流量表!BI55</f>
        <v>927280.99</v>
      </c>
      <c r="BJ24" s="33">
        <f>现金流量表!BJ55</f>
        <v>859864.72</v>
      </c>
      <c r="BK24" s="33">
        <f>现金流量表!BK55</f>
        <v>648703.48</v>
      </c>
      <c r="BL24" s="33">
        <f>现金流量表!BL55</f>
        <v>8525</v>
      </c>
      <c r="BM24" s="33">
        <f>现金流量表!BM55</f>
        <v>550805.42000000004</v>
      </c>
      <c r="BN24" s="33">
        <f>现金流量表!BN55</f>
        <v>38757.050000000003</v>
      </c>
      <c r="BO24" s="33">
        <f>现金流量表!BO55</f>
        <v>253471</v>
      </c>
      <c r="BP24" s="33">
        <f>现金流量表!BP55</f>
        <v>568103.55000000005</v>
      </c>
      <c r="BQ24" s="33">
        <f>现金流量表!BQ55</f>
        <v>198046.58</v>
      </c>
      <c r="BR24" s="33">
        <f>现金流量表!BR55</f>
        <v>20412.77</v>
      </c>
      <c r="BS24" s="33">
        <f>现金流量表!BS55</f>
        <v>20588.57</v>
      </c>
      <c r="BT24" s="33">
        <f>现金流量表!BT55</f>
        <v>11000</v>
      </c>
      <c r="BU24" s="33">
        <f>现金流量表!BU55</f>
        <v>443143.48</v>
      </c>
      <c r="BV24" s="33">
        <f>现金流量表!BV55</f>
        <v>0</v>
      </c>
      <c r="BW24" s="33">
        <f>现金流量表!BW55</f>
        <v>0</v>
      </c>
      <c r="BX24" s="33">
        <f>现金流量表!BX55</f>
        <v>0</v>
      </c>
      <c r="BY24" s="33">
        <f>现金流量表!BY55</f>
        <v>0</v>
      </c>
      <c r="BZ24" s="33">
        <f>现金流量表!BZ55</f>
        <v>0</v>
      </c>
      <c r="CA24" s="33">
        <f>现金流量表!CA55</f>
        <v>0</v>
      </c>
      <c r="CB24" s="33">
        <f>现金流量表!CB55</f>
        <v>0</v>
      </c>
      <c r="CC24" s="33">
        <f>现金流量表!CC55</f>
        <v>0</v>
      </c>
      <c r="CD24" s="33">
        <f>现金流量表!CD55</f>
        <v>0</v>
      </c>
      <c r="CE24" s="33">
        <f>现金流量表!CE55</f>
        <v>0</v>
      </c>
      <c r="CF24" s="33">
        <f>现金流量表!CF55</f>
        <v>0</v>
      </c>
      <c r="CG24" s="33">
        <f>现金流量表!CG55</f>
        <v>0</v>
      </c>
      <c r="CH24" s="33">
        <f>现金流量表!CH55</f>
        <v>0</v>
      </c>
      <c r="CI24" s="33">
        <f>现金流量表!CI55</f>
        <v>0</v>
      </c>
      <c r="CJ24" s="33">
        <f>现金流量表!CJ55</f>
        <v>0</v>
      </c>
      <c r="CK24" s="33">
        <f>现金流量表!CK55</f>
        <v>0</v>
      </c>
    </row>
    <row r="25" spans="1:90" s="35" customFormat="1">
      <c r="A25" s="35" t="s">
        <v>522</v>
      </c>
      <c r="E25" s="35">
        <f>SUM(E19:E24)</f>
        <v>319755155.91999996</v>
      </c>
      <c r="F25" s="35">
        <f t="shared" ref="F25:BQ25" si="12">SUM(F19:F24)</f>
        <v>0</v>
      </c>
      <c r="G25" s="35">
        <f t="shared" si="12"/>
        <v>106138908.97</v>
      </c>
      <c r="H25" s="35">
        <f t="shared" si="12"/>
        <v>0</v>
      </c>
      <c r="I25" s="35">
        <f t="shared" si="12"/>
        <v>402120529.79000008</v>
      </c>
      <c r="J25" s="35">
        <f t="shared" si="12"/>
        <v>0</v>
      </c>
      <c r="K25" s="35">
        <f t="shared" si="12"/>
        <v>178664302.98000002</v>
      </c>
      <c r="L25" s="35">
        <f t="shared" si="12"/>
        <v>0</v>
      </c>
      <c r="M25" s="35">
        <f t="shared" si="12"/>
        <v>472530481.90999997</v>
      </c>
      <c r="N25" s="35">
        <f t="shared" si="12"/>
        <v>0</v>
      </c>
      <c r="O25" s="35">
        <f t="shared" si="12"/>
        <v>142791419.22999999</v>
      </c>
      <c r="P25" s="35">
        <f t="shared" si="12"/>
        <v>0</v>
      </c>
      <c r="Q25" s="35">
        <f t="shared" si="12"/>
        <v>320617221.76000005</v>
      </c>
      <c r="R25" s="35">
        <f t="shared" si="12"/>
        <v>0</v>
      </c>
      <c r="S25" s="35">
        <f t="shared" si="12"/>
        <v>50096385.100000001</v>
      </c>
      <c r="T25" s="35">
        <f t="shared" si="12"/>
        <v>0</v>
      </c>
      <c r="U25" s="35">
        <f t="shared" si="12"/>
        <v>308837454.90999997</v>
      </c>
      <c r="V25" s="35">
        <f t="shared" si="12"/>
        <v>0</v>
      </c>
      <c r="W25" s="35">
        <f t="shared" si="12"/>
        <v>80057310.040000007</v>
      </c>
      <c r="X25" s="35">
        <f t="shared" si="12"/>
        <v>0</v>
      </c>
      <c r="Y25" s="35">
        <f t="shared" si="12"/>
        <v>263472354.63999996</v>
      </c>
      <c r="Z25" s="35">
        <f t="shared" si="12"/>
        <v>0</v>
      </c>
      <c r="AA25" s="35">
        <f t="shared" si="12"/>
        <v>88732870.88000001</v>
      </c>
      <c r="AB25" s="35">
        <f t="shared" si="12"/>
        <v>0</v>
      </c>
      <c r="AC25" s="35">
        <f t="shared" si="12"/>
        <v>285729132.52999997</v>
      </c>
      <c r="AD25" s="35">
        <f t="shared" si="12"/>
        <v>0</v>
      </c>
      <c r="AE25" s="35">
        <f t="shared" si="12"/>
        <v>94368318.140000015</v>
      </c>
      <c r="AF25" s="35">
        <f t="shared" si="12"/>
        <v>0</v>
      </c>
      <c r="AG25" s="35">
        <f t="shared" si="12"/>
        <v>364851382.60000002</v>
      </c>
      <c r="AH25" s="35">
        <f t="shared" si="12"/>
        <v>0</v>
      </c>
      <c r="AI25" s="35">
        <f t="shared" si="12"/>
        <v>113614881.43000001</v>
      </c>
      <c r="AJ25" s="35">
        <f t="shared" si="12"/>
        <v>0</v>
      </c>
      <c r="AK25" s="35">
        <f t="shared" si="12"/>
        <v>292430584.21999997</v>
      </c>
      <c r="AL25" s="35">
        <f t="shared" si="12"/>
        <v>0</v>
      </c>
      <c r="AM25" s="35">
        <f t="shared" si="12"/>
        <v>51172990.780000009</v>
      </c>
      <c r="AN25" s="35">
        <f t="shared" si="12"/>
        <v>0</v>
      </c>
      <c r="AO25" s="35">
        <f t="shared" si="12"/>
        <v>279564051.47999996</v>
      </c>
      <c r="AP25" s="35">
        <f t="shared" si="12"/>
        <v>0</v>
      </c>
      <c r="AQ25" s="35">
        <f t="shared" si="12"/>
        <v>122406533.75</v>
      </c>
      <c r="AR25" s="35">
        <f t="shared" si="12"/>
        <v>0</v>
      </c>
      <c r="AS25" s="35">
        <f t="shared" si="12"/>
        <v>202690650.77999997</v>
      </c>
      <c r="AT25" s="35">
        <f t="shared" si="12"/>
        <v>0</v>
      </c>
      <c r="AU25" s="35">
        <f t="shared" si="12"/>
        <v>52393336.339999996</v>
      </c>
      <c r="AV25" s="35">
        <f t="shared" si="12"/>
        <v>0</v>
      </c>
      <c r="AW25" s="35">
        <f t="shared" si="12"/>
        <v>189089215.63</v>
      </c>
      <c r="AX25" s="35">
        <f t="shared" si="12"/>
        <v>101636180.22</v>
      </c>
      <c r="AY25" s="35">
        <f t="shared" si="12"/>
        <v>66929182</v>
      </c>
      <c r="AZ25" s="35">
        <f t="shared" si="12"/>
        <v>33762926.109999999</v>
      </c>
      <c r="BA25" s="35">
        <f t="shared" si="12"/>
        <v>190731688.22</v>
      </c>
      <c r="BB25" s="35">
        <f t="shared" si="12"/>
        <v>122380799.38</v>
      </c>
      <c r="BC25" s="35">
        <f t="shared" si="12"/>
        <v>88551223.25999999</v>
      </c>
      <c r="BD25" s="35">
        <f t="shared" si="12"/>
        <v>35163185.020000003</v>
      </c>
      <c r="BE25" s="35">
        <f t="shared" si="12"/>
        <v>91626003.499999985</v>
      </c>
      <c r="BF25" s="35">
        <f t="shared" si="12"/>
        <v>10678476.410000002</v>
      </c>
      <c r="BG25" s="35">
        <f t="shared" si="12"/>
        <v>-22585453.270000003</v>
      </c>
      <c r="BH25" s="35">
        <f t="shared" si="12"/>
        <v>29555420.43</v>
      </c>
      <c r="BI25" s="35">
        <f t="shared" si="12"/>
        <v>-64789812.889999978</v>
      </c>
      <c r="BJ25" s="35">
        <f t="shared" si="12"/>
        <v>112079107.28</v>
      </c>
      <c r="BK25" s="35">
        <f t="shared" si="12"/>
        <v>56042354.359999999</v>
      </c>
      <c r="BL25" s="35">
        <f t="shared" si="12"/>
        <v>32564029.359999999</v>
      </c>
      <c r="BM25" s="35">
        <f t="shared" si="12"/>
        <v>237383431.88</v>
      </c>
      <c r="BN25" s="35">
        <f t="shared" si="12"/>
        <v>66759942.020000003</v>
      </c>
      <c r="BO25" s="35">
        <f t="shared" si="12"/>
        <v>185017919.48999998</v>
      </c>
      <c r="BP25" s="35">
        <f t="shared" si="12"/>
        <v>43598257.929999992</v>
      </c>
      <c r="BQ25" s="35">
        <f t="shared" si="12"/>
        <v>187418181.22</v>
      </c>
      <c r="BR25" s="35">
        <f t="shared" ref="BR25:CK25" si="13">SUM(BR19:BR24)</f>
        <v>42046657.650000006</v>
      </c>
      <c r="BS25" s="35">
        <f t="shared" si="13"/>
        <v>199378789.79999998</v>
      </c>
      <c r="BT25" s="35">
        <f t="shared" si="13"/>
        <v>44305012.219999991</v>
      </c>
      <c r="BU25" s="35">
        <f t="shared" si="13"/>
        <v>23363768.900000002</v>
      </c>
      <c r="BV25" s="35">
        <f t="shared" si="13"/>
        <v>0</v>
      </c>
      <c r="BW25" s="35">
        <f t="shared" si="13"/>
        <v>0</v>
      </c>
      <c r="BX25" s="35">
        <f t="shared" si="13"/>
        <v>0</v>
      </c>
      <c r="BY25" s="35">
        <f t="shared" si="13"/>
        <v>0</v>
      </c>
      <c r="BZ25" s="35">
        <f t="shared" si="13"/>
        <v>0</v>
      </c>
      <c r="CA25" s="35">
        <f t="shared" si="13"/>
        <v>0</v>
      </c>
      <c r="CB25" s="35">
        <f t="shared" si="13"/>
        <v>0</v>
      </c>
      <c r="CC25" s="35">
        <f t="shared" si="13"/>
        <v>0</v>
      </c>
      <c r="CD25" s="35">
        <f t="shared" si="13"/>
        <v>0</v>
      </c>
      <c r="CE25" s="35">
        <f t="shared" si="13"/>
        <v>0</v>
      </c>
      <c r="CF25" s="35">
        <f t="shared" si="13"/>
        <v>0</v>
      </c>
      <c r="CG25" s="35">
        <f t="shared" si="13"/>
        <v>0</v>
      </c>
      <c r="CH25" s="35">
        <f t="shared" si="13"/>
        <v>0</v>
      </c>
      <c r="CI25" s="35">
        <f t="shared" si="13"/>
        <v>0</v>
      </c>
      <c r="CJ25" s="35">
        <f t="shared" si="13"/>
        <v>0</v>
      </c>
      <c r="CK25" s="35">
        <f t="shared" si="13"/>
        <v>0</v>
      </c>
    </row>
    <row r="26" spans="1:90" s="35" customFormat="1">
      <c r="A26" s="35" t="s">
        <v>523</v>
      </c>
      <c r="E26" s="35">
        <f>E14-E25</f>
        <v>1610363298.0900002</v>
      </c>
      <c r="F26" s="35">
        <f t="shared" ref="F26:BQ26" si="14">F14-F25</f>
        <v>1405689604.1400001</v>
      </c>
      <c r="G26" s="35">
        <f t="shared" si="14"/>
        <v>330482778.85000002</v>
      </c>
      <c r="H26" s="35">
        <f t="shared" si="14"/>
        <v>-277228251.38999999</v>
      </c>
      <c r="I26" s="35">
        <f t="shared" si="14"/>
        <v>1597453173.1900001</v>
      </c>
      <c r="J26" s="35">
        <f t="shared" si="14"/>
        <v>1929645382.1800001</v>
      </c>
      <c r="K26" s="35">
        <f t="shared" si="14"/>
        <v>1137728048.1500001</v>
      </c>
      <c r="L26" s="35">
        <f t="shared" si="14"/>
        <v>319139035.18000001</v>
      </c>
      <c r="M26" s="35">
        <f t="shared" si="14"/>
        <v>866244042.55000007</v>
      </c>
      <c r="N26" s="35">
        <f t="shared" si="14"/>
        <v>1508101907.8</v>
      </c>
      <c r="O26" s="35">
        <f t="shared" si="14"/>
        <v>420940135.42999995</v>
      </c>
      <c r="P26" s="35">
        <f t="shared" si="14"/>
        <v>-139849646.09999999</v>
      </c>
      <c r="Q26" s="35">
        <f t="shared" si="14"/>
        <v>1691346043.8900001</v>
      </c>
      <c r="R26" s="35">
        <f t="shared" si="14"/>
        <v>1767169251.03</v>
      </c>
      <c r="S26" s="35">
        <f t="shared" si="14"/>
        <v>921956922.65999997</v>
      </c>
      <c r="T26" s="35">
        <f t="shared" si="14"/>
        <v>-47720877.789999999</v>
      </c>
      <c r="U26" s="35">
        <f t="shared" si="14"/>
        <v>1450055434.3200002</v>
      </c>
      <c r="V26" s="35">
        <f t="shared" si="14"/>
        <v>1503864105.3</v>
      </c>
      <c r="W26" s="35">
        <f t="shared" si="14"/>
        <v>848783895.38999999</v>
      </c>
      <c r="X26" s="35">
        <f t="shared" si="14"/>
        <v>-633039859.49000001</v>
      </c>
      <c r="Y26" s="35">
        <f t="shared" si="14"/>
        <v>2856586408.27</v>
      </c>
      <c r="Z26" s="35">
        <f t="shared" si="14"/>
        <v>2266334969.25</v>
      </c>
      <c r="AA26" s="35">
        <f t="shared" si="14"/>
        <v>1417863049.1799998</v>
      </c>
      <c r="AB26" s="35">
        <f t="shared" si="14"/>
        <v>-125661126.05</v>
      </c>
      <c r="AC26" s="35">
        <f t="shared" si="14"/>
        <v>1256649120.5</v>
      </c>
      <c r="AD26" s="35">
        <f t="shared" si="14"/>
        <v>1434505205.8599999</v>
      </c>
      <c r="AE26" s="35">
        <f t="shared" si="14"/>
        <v>789775144.87</v>
      </c>
      <c r="AF26" s="35">
        <f t="shared" si="14"/>
        <v>-223539526.56</v>
      </c>
      <c r="AG26" s="35">
        <f t="shared" si="14"/>
        <v>1422612945.0599999</v>
      </c>
      <c r="AH26" s="35">
        <f t="shared" si="14"/>
        <v>1718131912.98</v>
      </c>
      <c r="AI26" s="35">
        <f t="shared" si="14"/>
        <v>1008587998.24</v>
      </c>
      <c r="AJ26" s="35">
        <f t="shared" si="14"/>
        <v>30469639.280000001</v>
      </c>
      <c r="AK26" s="35">
        <f t="shared" si="14"/>
        <v>1736167747.95</v>
      </c>
      <c r="AL26" s="35">
        <f t="shared" si="14"/>
        <v>1616122875.99</v>
      </c>
      <c r="AM26" s="35">
        <f t="shared" si="14"/>
        <v>892307112.5</v>
      </c>
      <c r="AN26" s="35">
        <f t="shared" si="14"/>
        <v>378297459.14999998</v>
      </c>
      <c r="AO26" s="35">
        <f t="shared" si="14"/>
        <v>236933046.49000007</v>
      </c>
      <c r="AP26" s="35">
        <f t="shared" si="14"/>
        <v>381218783.56</v>
      </c>
      <c r="AQ26" s="35">
        <f t="shared" si="14"/>
        <v>-118321923.45</v>
      </c>
      <c r="AR26" s="35">
        <f t="shared" si="14"/>
        <v>-286208499.70999998</v>
      </c>
      <c r="AS26" s="35">
        <f t="shared" si="14"/>
        <v>855188230.61000001</v>
      </c>
      <c r="AT26" s="35">
        <f t="shared" si="14"/>
        <v>769860088.14999998</v>
      </c>
      <c r="AU26" s="35">
        <f t="shared" si="14"/>
        <v>243214852.78999999</v>
      </c>
      <c r="AV26" s="35">
        <f t="shared" si="14"/>
        <v>-30549097.199999999</v>
      </c>
      <c r="AW26" s="35">
        <f t="shared" si="14"/>
        <v>657867904.92999995</v>
      </c>
      <c r="AX26" s="35">
        <f t="shared" si="14"/>
        <v>383603911.21000004</v>
      </c>
      <c r="AY26" s="35">
        <f t="shared" si="14"/>
        <v>132380262.03</v>
      </c>
      <c r="AZ26" s="35">
        <f t="shared" si="14"/>
        <v>-113876285.17</v>
      </c>
      <c r="BA26" s="35">
        <f t="shared" si="14"/>
        <v>52799092.479999989</v>
      </c>
      <c r="BB26" s="35">
        <f t="shared" si="14"/>
        <v>-287751496.5</v>
      </c>
      <c r="BC26" s="35">
        <f t="shared" si="14"/>
        <v>-245930470.69999999</v>
      </c>
      <c r="BD26" s="35">
        <f t="shared" si="14"/>
        <v>-268708950.60000002</v>
      </c>
      <c r="BE26" s="35">
        <f t="shared" si="14"/>
        <v>513041757.09000003</v>
      </c>
      <c r="BF26" s="35">
        <f t="shared" si="14"/>
        <v>326774621.70999998</v>
      </c>
      <c r="BG26" s="35">
        <f t="shared" si="14"/>
        <v>99338915.430000007</v>
      </c>
      <c r="BH26" s="35">
        <f t="shared" si="14"/>
        <v>27193394.649999999</v>
      </c>
      <c r="BI26" s="35">
        <f t="shared" si="14"/>
        <v>356960289.64999998</v>
      </c>
      <c r="BJ26" s="35">
        <f t="shared" si="14"/>
        <v>344644390.25</v>
      </c>
      <c r="BK26" s="35">
        <f t="shared" si="14"/>
        <v>100930825.00000001</v>
      </c>
      <c r="BL26" s="35">
        <f t="shared" si="14"/>
        <v>-38435243.939999998</v>
      </c>
      <c r="BM26" s="35">
        <f t="shared" si="14"/>
        <v>453208185.35000002</v>
      </c>
      <c r="BN26" s="35">
        <f t="shared" si="14"/>
        <v>251831349.67999998</v>
      </c>
      <c r="BO26" s="35">
        <f t="shared" si="14"/>
        <v>702168110.80999994</v>
      </c>
      <c r="BP26" s="35">
        <f t="shared" si="14"/>
        <v>156625745.06</v>
      </c>
      <c r="BQ26" s="35">
        <f t="shared" si="14"/>
        <v>490734751.25999999</v>
      </c>
      <c r="BR26" s="35">
        <f t="shared" ref="BR26:CK26" si="15">BR14-BR25</f>
        <v>89645638.829999998</v>
      </c>
      <c r="BS26" s="35">
        <f t="shared" si="15"/>
        <v>48054318.180000007</v>
      </c>
      <c r="BT26" s="35">
        <f t="shared" si="15"/>
        <v>-1234474.8299999908</v>
      </c>
      <c r="BU26" s="35">
        <f t="shared" si="15"/>
        <v>-178305144.28999999</v>
      </c>
      <c r="BV26" s="35">
        <f t="shared" si="15"/>
        <v>0</v>
      </c>
      <c r="BW26" s="35">
        <f t="shared" si="15"/>
        <v>0</v>
      </c>
      <c r="BX26" s="35">
        <f t="shared" si="15"/>
        <v>0</v>
      </c>
      <c r="BY26" s="35">
        <f t="shared" si="15"/>
        <v>0</v>
      </c>
      <c r="BZ26" s="35">
        <f t="shared" si="15"/>
        <v>0</v>
      </c>
      <c r="CA26" s="35">
        <f t="shared" si="15"/>
        <v>0</v>
      </c>
      <c r="CB26" s="35">
        <f t="shared" si="15"/>
        <v>0</v>
      </c>
      <c r="CC26" s="35">
        <f t="shared" si="15"/>
        <v>0</v>
      </c>
      <c r="CD26" s="35">
        <f t="shared" si="15"/>
        <v>0</v>
      </c>
      <c r="CE26" s="35">
        <f t="shared" si="15"/>
        <v>0</v>
      </c>
      <c r="CF26" s="35">
        <f t="shared" si="15"/>
        <v>0</v>
      </c>
      <c r="CG26" s="35">
        <f t="shared" si="15"/>
        <v>0</v>
      </c>
      <c r="CH26" s="35">
        <f t="shared" si="15"/>
        <v>0</v>
      </c>
      <c r="CI26" s="35">
        <f t="shared" si="15"/>
        <v>0</v>
      </c>
      <c r="CJ26" s="35">
        <f t="shared" si="15"/>
        <v>0</v>
      </c>
      <c r="CK26" s="35">
        <f t="shared" si="15"/>
        <v>0</v>
      </c>
    </row>
    <row r="27" spans="1:90" s="33" customFormat="1">
      <c r="A27" s="33" t="s">
        <v>524</v>
      </c>
      <c r="E27" s="33">
        <f>E26-E24</f>
        <v>1610363298.0900002</v>
      </c>
      <c r="F27" s="33">
        <f t="shared" ref="F27:BQ27" si="16">F26-F24</f>
        <v>1405689604.1400001</v>
      </c>
      <c r="G27" s="33">
        <f t="shared" si="16"/>
        <v>330482778.85000002</v>
      </c>
      <c r="H27" s="33">
        <f t="shared" si="16"/>
        <v>-277228251.38999999</v>
      </c>
      <c r="I27" s="33">
        <f t="shared" si="16"/>
        <v>1597453173.1900001</v>
      </c>
      <c r="J27" s="33">
        <f t="shared" si="16"/>
        <v>1929645382.1800001</v>
      </c>
      <c r="K27" s="33">
        <f t="shared" si="16"/>
        <v>1137728048.1500001</v>
      </c>
      <c r="L27" s="33">
        <f t="shared" si="16"/>
        <v>319139035.18000001</v>
      </c>
      <c r="M27" s="33">
        <f t="shared" si="16"/>
        <v>866244042.55000007</v>
      </c>
      <c r="N27" s="33">
        <f t="shared" si="16"/>
        <v>1508101907.8</v>
      </c>
      <c r="O27" s="33">
        <f t="shared" si="16"/>
        <v>420940135.42999995</v>
      </c>
      <c r="P27" s="33">
        <f t="shared" si="16"/>
        <v>-139849646.09999999</v>
      </c>
      <c r="Q27" s="33">
        <f t="shared" si="16"/>
        <v>1691346043.8900001</v>
      </c>
      <c r="R27" s="33">
        <f t="shared" si="16"/>
        <v>1767169251.03</v>
      </c>
      <c r="S27" s="33">
        <f t="shared" si="16"/>
        <v>921956922.65999997</v>
      </c>
      <c r="T27" s="33">
        <f t="shared" si="16"/>
        <v>-47720877.789999999</v>
      </c>
      <c r="U27" s="33">
        <f t="shared" si="16"/>
        <v>1450055434.3200002</v>
      </c>
      <c r="V27" s="33">
        <f t="shared" si="16"/>
        <v>1503864105.3</v>
      </c>
      <c r="W27" s="33">
        <f t="shared" si="16"/>
        <v>849569522.25</v>
      </c>
      <c r="X27" s="33">
        <f t="shared" si="16"/>
        <v>-633039859.49000001</v>
      </c>
      <c r="Y27" s="33">
        <f t="shared" si="16"/>
        <v>2856586408.27</v>
      </c>
      <c r="Z27" s="33">
        <f t="shared" si="16"/>
        <v>2266334969.25</v>
      </c>
      <c r="AA27" s="33">
        <f t="shared" si="16"/>
        <v>1417819567.7599998</v>
      </c>
      <c r="AB27" s="33">
        <f t="shared" si="16"/>
        <v>-125661126.05</v>
      </c>
      <c r="AC27" s="33">
        <f t="shared" si="16"/>
        <v>1256649120.5</v>
      </c>
      <c r="AD27" s="33">
        <f t="shared" si="16"/>
        <v>1434505205.8599999</v>
      </c>
      <c r="AE27" s="33">
        <f t="shared" si="16"/>
        <v>789775144.87</v>
      </c>
      <c r="AF27" s="33">
        <f t="shared" si="16"/>
        <v>-223539526.56</v>
      </c>
      <c r="AG27" s="33">
        <f t="shared" si="16"/>
        <v>1422612945.0599999</v>
      </c>
      <c r="AH27" s="33">
        <f t="shared" si="16"/>
        <v>1718131912.98</v>
      </c>
      <c r="AI27" s="33">
        <f t="shared" si="16"/>
        <v>1008461435.51</v>
      </c>
      <c r="AJ27" s="33">
        <f t="shared" si="16"/>
        <v>30469639.280000001</v>
      </c>
      <c r="AK27" s="33">
        <f t="shared" si="16"/>
        <v>1731471467.0800002</v>
      </c>
      <c r="AL27" s="33">
        <f t="shared" si="16"/>
        <v>1616122875.99</v>
      </c>
      <c r="AM27" s="33">
        <f t="shared" si="16"/>
        <v>891762534.29999995</v>
      </c>
      <c r="AN27" s="33">
        <f t="shared" si="16"/>
        <v>378297459.14999998</v>
      </c>
      <c r="AO27" s="33">
        <f t="shared" si="16"/>
        <v>236887258.28000006</v>
      </c>
      <c r="AP27" s="33">
        <f t="shared" si="16"/>
        <v>381218783.56</v>
      </c>
      <c r="AQ27" s="33">
        <f t="shared" si="16"/>
        <v>-118481359.31</v>
      </c>
      <c r="AR27" s="33">
        <f t="shared" si="16"/>
        <v>-286208499.70999998</v>
      </c>
      <c r="AS27" s="33">
        <f t="shared" si="16"/>
        <v>853855401.26999998</v>
      </c>
      <c r="AT27" s="33">
        <f t="shared" si="16"/>
        <v>769860088.14999998</v>
      </c>
      <c r="AU27" s="33">
        <f t="shared" si="16"/>
        <v>242399323.66</v>
      </c>
      <c r="AV27" s="33">
        <f t="shared" si="16"/>
        <v>-30549097.199999999</v>
      </c>
      <c r="AW27" s="33">
        <f t="shared" si="16"/>
        <v>656073219.92999995</v>
      </c>
      <c r="AX27" s="33">
        <f t="shared" si="16"/>
        <v>382488224.21000004</v>
      </c>
      <c r="AY27" s="33">
        <f t="shared" si="16"/>
        <v>132380262.03</v>
      </c>
      <c r="AZ27" s="33">
        <f t="shared" si="16"/>
        <v>-113878935.17</v>
      </c>
      <c r="BA27" s="33">
        <f t="shared" si="16"/>
        <v>52727020.319999993</v>
      </c>
      <c r="BB27" s="33">
        <f t="shared" si="16"/>
        <v>-287898690.91000003</v>
      </c>
      <c r="BC27" s="33">
        <f t="shared" si="16"/>
        <v>-245978295.10999998</v>
      </c>
      <c r="BD27" s="33">
        <f t="shared" si="16"/>
        <v>-268851187.01000005</v>
      </c>
      <c r="BE27" s="33">
        <f t="shared" si="16"/>
        <v>511576453.77000004</v>
      </c>
      <c r="BF27" s="33">
        <f t="shared" si="16"/>
        <v>322690119.60999995</v>
      </c>
      <c r="BG27" s="33">
        <f t="shared" si="16"/>
        <v>97141714.090000004</v>
      </c>
      <c r="BH27" s="33">
        <f t="shared" si="16"/>
        <v>25240990.09</v>
      </c>
      <c r="BI27" s="33">
        <f t="shared" si="16"/>
        <v>356033008.65999997</v>
      </c>
      <c r="BJ27" s="33">
        <f t="shared" si="16"/>
        <v>343784525.52999997</v>
      </c>
      <c r="BK27" s="33">
        <f t="shared" si="16"/>
        <v>100282121.52000001</v>
      </c>
      <c r="BL27" s="33">
        <f t="shared" si="16"/>
        <v>-38443768.939999998</v>
      </c>
      <c r="BM27" s="33">
        <f t="shared" si="16"/>
        <v>452657379.93000001</v>
      </c>
      <c r="BN27" s="33">
        <f t="shared" si="16"/>
        <v>251792592.62999997</v>
      </c>
      <c r="BO27" s="33">
        <f t="shared" si="16"/>
        <v>701914639.80999994</v>
      </c>
      <c r="BP27" s="33">
        <f t="shared" si="16"/>
        <v>156057641.50999999</v>
      </c>
      <c r="BQ27" s="33">
        <f t="shared" si="16"/>
        <v>490536704.68000001</v>
      </c>
      <c r="BR27" s="33">
        <f t="shared" ref="BR27:CL27" si="17">BR26-BR24</f>
        <v>89625226.060000002</v>
      </c>
      <c r="BS27" s="33">
        <f t="shared" si="17"/>
        <v>48033729.610000007</v>
      </c>
      <c r="BT27" s="33">
        <f t="shared" si="17"/>
        <v>-1245474.8299999908</v>
      </c>
      <c r="BU27" s="33">
        <f t="shared" si="17"/>
        <v>-178748287.76999998</v>
      </c>
      <c r="BV27" s="33">
        <f t="shared" si="17"/>
        <v>0</v>
      </c>
      <c r="BW27" s="33">
        <f t="shared" si="17"/>
        <v>0</v>
      </c>
      <c r="BX27" s="33">
        <f t="shared" si="17"/>
        <v>0</v>
      </c>
      <c r="BY27" s="33">
        <f t="shared" si="17"/>
        <v>0</v>
      </c>
      <c r="BZ27" s="33">
        <f t="shared" si="17"/>
        <v>0</v>
      </c>
      <c r="CA27" s="33">
        <f t="shared" si="17"/>
        <v>0</v>
      </c>
      <c r="CB27" s="33">
        <f t="shared" si="17"/>
        <v>0</v>
      </c>
      <c r="CC27" s="33">
        <f t="shared" si="17"/>
        <v>0</v>
      </c>
      <c r="CD27" s="33">
        <f t="shared" si="17"/>
        <v>0</v>
      </c>
      <c r="CE27" s="33">
        <f t="shared" si="17"/>
        <v>0</v>
      </c>
      <c r="CF27" s="33">
        <f t="shared" si="17"/>
        <v>0</v>
      </c>
      <c r="CG27" s="33">
        <f t="shared" si="17"/>
        <v>0</v>
      </c>
      <c r="CH27" s="33">
        <f t="shared" si="17"/>
        <v>0</v>
      </c>
      <c r="CI27" s="33">
        <f t="shared" si="17"/>
        <v>0</v>
      </c>
      <c r="CJ27" s="33">
        <f t="shared" si="17"/>
        <v>0</v>
      </c>
      <c r="CK27" s="33">
        <f t="shared" si="17"/>
        <v>0</v>
      </c>
      <c r="CL27" s="33">
        <f t="shared" si="17"/>
        <v>0</v>
      </c>
    </row>
    <row r="28" spans="1:90" s="85" customFormat="1">
      <c r="A28" s="85" t="s">
        <v>525</v>
      </c>
      <c r="E28" s="85">
        <f>(E27-I27)/I27</f>
        <v>8.0816922315284506E-3</v>
      </c>
      <c r="F28" s="85">
        <f t="shared" ref="F28:BQ28" si="18">(F27-J27)/J27</f>
        <v>-0.27152956853039262</v>
      </c>
      <c r="G28" s="85">
        <f t="shared" si="18"/>
        <v>-0.7095239241158019</v>
      </c>
      <c r="H28" s="85">
        <f t="shared" si="18"/>
        <v>-1.8686754700302906</v>
      </c>
      <c r="I28" s="85">
        <f t="shared" si="18"/>
        <v>0.84411446973708248</v>
      </c>
      <c r="J28" s="85">
        <f t="shared" si="18"/>
        <v>0.27951922360136949</v>
      </c>
      <c r="K28" s="85">
        <f t="shared" si="18"/>
        <v>1.7028262510244716</v>
      </c>
      <c r="L28" s="85">
        <f t="shared" si="18"/>
        <v>-3.2820153220251873</v>
      </c>
      <c r="M28" s="85">
        <f t="shared" si="18"/>
        <v>-0.4878374856054366</v>
      </c>
      <c r="N28" s="85">
        <f t="shared" si="18"/>
        <v>-0.14660018732161723</v>
      </c>
      <c r="O28" s="85">
        <f t="shared" si="18"/>
        <v>-0.54342754516608305</v>
      </c>
      <c r="P28" s="85">
        <f t="shared" si="18"/>
        <v>1.9305757265283532</v>
      </c>
      <c r="Q28" s="85">
        <f t="shared" si="18"/>
        <v>0.16640095534220217</v>
      </c>
      <c r="R28" s="85">
        <f t="shared" si="18"/>
        <v>0.17508573068673269</v>
      </c>
      <c r="S28" s="85">
        <f t="shared" si="18"/>
        <v>8.5204799035503501E-2</v>
      </c>
      <c r="T28" s="85">
        <f t="shared" si="18"/>
        <v>-0.92461631432111457</v>
      </c>
      <c r="U28" s="85">
        <f t="shared" si="18"/>
        <v>-0.49238173572415062</v>
      </c>
      <c r="V28" s="85">
        <f t="shared" si="18"/>
        <v>-0.33643343737590792</v>
      </c>
      <c r="W28" s="85">
        <f t="shared" si="18"/>
        <v>-0.40079151002815744</v>
      </c>
      <c r="X28" s="85">
        <f t="shared" si="18"/>
        <v>4.0376745727880579</v>
      </c>
      <c r="Y28" s="85">
        <f t="shared" si="18"/>
        <v>1.2731774221378609</v>
      </c>
      <c r="Z28" s="85">
        <f t="shared" si="18"/>
        <v>0.57987225141599263</v>
      </c>
      <c r="AA28" s="85">
        <f t="shared" si="18"/>
        <v>0.79521928104407269</v>
      </c>
      <c r="AB28" s="85">
        <f t="shared" si="18"/>
        <v>-0.43785724169782819</v>
      </c>
      <c r="AC28" s="85">
        <f t="shared" si="18"/>
        <v>-0.11666126414518201</v>
      </c>
      <c r="AD28" s="85">
        <f t="shared" si="18"/>
        <v>-0.16507853964953487</v>
      </c>
      <c r="AE28" s="85">
        <f t="shared" si="18"/>
        <v>-0.21685141636517391</v>
      </c>
      <c r="AF28" s="85">
        <f t="shared" si="18"/>
        <v>-8.3364677706154975</v>
      </c>
      <c r="AG28" s="85">
        <f t="shared" si="18"/>
        <v>-0.1783792155355973</v>
      </c>
      <c r="AH28" s="85">
        <f t="shared" si="18"/>
        <v>6.3119604644858204E-2</v>
      </c>
      <c r="AI28" s="85">
        <f t="shared" si="18"/>
        <v>0.13086320261436446</v>
      </c>
      <c r="AJ28" s="85">
        <f t="shared" si="18"/>
        <v>-0.9194558711854357</v>
      </c>
      <c r="AK28" s="85">
        <f t="shared" si="18"/>
        <v>6.3092638230183153</v>
      </c>
      <c r="AL28" s="85">
        <f t="shared" si="18"/>
        <v>3.2393579374496864</v>
      </c>
      <c r="AM28" s="85">
        <f t="shared" si="18"/>
        <v>-8.5266062061860044</v>
      </c>
      <c r="AN28" s="85">
        <f t="shared" si="18"/>
        <v>-2.3217548029960984</v>
      </c>
      <c r="AO28" s="85">
        <f t="shared" si="18"/>
        <v>-0.7225674769666377</v>
      </c>
      <c r="AP28" s="85">
        <f t="shared" si="18"/>
        <v>-0.50482069478873526</v>
      </c>
      <c r="AQ28" s="85">
        <f t="shared" si="18"/>
        <v>-1.4887858494035537</v>
      </c>
      <c r="AR28" s="85">
        <f t="shared" si="18"/>
        <v>8.3688038581382358</v>
      </c>
      <c r="AS28" s="85">
        <f t="shared" si="18"/>
        <v>0.30146357956982683</v>
      </c>
      <c r="AT28" s="85">
        <f t="shared" si="18"/>
        <v>1.0127680786515367</v>
      </c>
      <c r="AU28" s="85">
        <f t="shared" si="18"/>
        <v>0.83108357653097475</v>
      </c>
      <c r="AV28" s="85">
        <f t="shared" si="18"/>
        <v>-0.73174057911240653</v>
      </c>
      <c r="AW28" s="85">
        <f t="shared" si="18"/>
        <v>11.442827528434096</v>
      </c>
      <c r="AX28" s="85">
        <f t="shared" si="18"/>
        <v>-2.3285514532942759</v>
      </c>
      <c r="AY28" s="85">
        <f t="shared" si="18"/>
        <v>-1.5381786306421887</v>
      </c>
      <c r="AZ28" s="85">
        <f t="shared" si="18"/>
        <v>-0.57642390782613795</v>
      </c>
      <c r="BA28" s="85">
        <f t="shared" si="18"/>
        <v>-0.89693227682502841</v>
      </c>
      <c r="BB28" s="85">
        <f t="shared" si="18"/>
        <v>-1.8921831609159632</v>
      </c>
      <c r="BC28" s="85">
        <f t="shared" si="18"/>
        <v>-3.5321593036963055</v>
      </c>
      <c r="BD28" s="85">
        <f t="shared" si="18"/>
        <v>-11.651372471974218</v>
      </c>
      <c r="BE28" s="85">
        <f t="shared" si="18"/>
        <v>0.43687928177058166</v>
      </c>
      <c r="BF28" s="85">
        <f t="shared" si="18"/>
        <v>-6.1359381686768903E-2</v>
      </c>
      <c r="BG28" s="85">
        <f t="shared" si="18"/>
        <v>-3.1315725898097321E-2</v>
      </c>
      <c r="BH28" s="85">
        <f t="shared" si="18"/>
        <v>-1.6565690822196479</v>
      </c>
      <c r="BI28" s="85">
        <f t="shared" si="18"/>
        <v>-0.21346028045525792</v>
      </c>
      <c r="BJ28" s="85">
        <f t="shared" si="18"/>
        <v>0.36534805070766635</v>
      </c>
      <c r="BK28" s="85">
        <f t="shared" si="18"/>
        <v>-0.85713060273661601</v>
      </c>
      <c r="BL28" s="85">
        <f t="shared" si="18"/>
        <v>-1.2463433931720451</v>
      </c>
      <c r="BM28" s="85">
        <f t="shared" si="18"/>
        <v>-7.7220163931892627E-2</v>
      </c>
      <c r="BN28" s="85">
        <f t="shared" si="18"/>
        <v>1.8093942263692178</v>
      </c>
      <c r="BO28" s="85">
        <f t="shared" si="18"/>
        <v>13.612953137494248</v>
      </c>
      <c r="BP28" s="85">
        <f t="shared" si="18"/>
        <v>-126.2997152178508</v>
      </c>
      <c r="BQ28" s="85">
        <f t="shared" si="18"/>
        <v>-3.744287572204251</v>
      </c>
      <c r="BR28" s="85" t="e">
        <f t="shared" ref="BR28:CK28" si="19">(BR27-BV27)/BV27</f>
        <v>#DIV/0!</v>
      </c>
      <c r="BS28" s="85" t="e">
        <f t="shared" si="19"/>
        <v>#DIV/0!</v>
      </c>
      <c r="BT28" s="85" t="e">
        <f t="shared" si="19"/>
        <v>#DIV/0!</v>
      </c>
      <c r="BU28" s="85" t="e">
        <f t="shared" si="19"/>
        <v>#DIV/0!</v>
      </c>
      <c r="BV28" s="85" t="e">
        <f t="shared" si="19"/>
        <v>#DIV/0!</v>
      </c>
      <c r="BW28" s="85" t="e">
        <f t="shared" si="19"/>
        <v>#DIV/0!</v>
      </c>
      <c r="BX28" s="85" t="e">
        <f t="shared" si="19"/>
        <v>#DIV/0!</v>
      </c>
      <c r="BY28" s="85" t="e">
        <f t="shared" si="19"/>
        <v>#DIV/0!</v>
      </c>
      <c r="BZ28" s="85" t="e">
        <f t="shared" si="19"/>
        <v>#DIV/0!</v>
      </c>
      <c r="CA28" s="85" t="e">
        <f t="shared" si="19"/>
        <v>#DIV/0!</v>
      </c>
      <c r="CB28" s="85" t="e">
        <f t="shared" si="19"/>
        <v>#DIV/0!</v>
      </c>
      <c r="CC28" s="85" t="e">
        <f t="shared" si="19"/>
        <v>#DIV/0!</v>
      </c>
      <c r="CD28" s="85" t="e">
        <f t="shared" si="19"/>
        <v>#DIV/0!</v>
      </c>
      <c r="CE28" s="85" t="e">
        <f t="shared" si="19"/>
        <v>#DIV/0!</v>
      </c>
      <c r="CF28" s="85" t="e">
        <f t="shared" si="19"/>
        <v>#DIV/0!</v>
      </c>
      <c r="CG28" s="85" t="e">
        <f t="shared" si="19"/>
        <v>#DIV/0!</v>
      </c>
      <c r="CH28" s="85" t="e">
        <f t="shared" si="19"/>
        <v>#DIV/0!</v>
      </c>
      <c r="CI28" s="85" t="e">
        <f t="shared" si="19"/>
        <v>#DIV/0!</v>
      </c>
      <c r="CJ28" s="85" t="e">
        <f t="shared" si="19"/>
        <v>#DIV/0!</v>
      </c>
      <c r="CK28" s="85" t="e">
        <f t="shared" si="19"/>
        <v>#DIV/0!</v>
      </c>
    </row>
    <row r="32" spans="1:90" s="88" customFormat="1">
      <c r="A32" s="88" t="s">
        <v>527</v>
      </c>
      <c r="E32" s="88">
        <v>0.17</v>
      </c>
    </row>
    <row r="39" spans="1:1" ht="40.5">
      <c r="A39" s="89" t="s">
        <v>528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56"/>
  <sheetViews>
    <sheetView workbookViewId="0">
      <selection activeCell="C82" sqref="C82"/>
    </sheetView>
  </sheetViews>
  <sheetFormatPr defaultRowHeight="13.5"/>
  <cols>
    <col min="1" max="1" width="42.5" style="23" bestFit="1" customWidth="1"/>
    <col min="2" max="2" width="23.25" style="33" bestFit="1" customWidth="1"/>
    <col min="3" max="3" width="37.125" bestFit="1" customWidth="1"/>
    <col min="4" max="8" width="17.25" bestFit="1" customWidth="1"/>
    <col min="9" max="9" width="20.5" bestFit="1" customWidth="1"/>
    <col min="10" max="10" width="15" bestFit="1" customWidth="1"/>
    <col min="11" max="19" width="16.125" bestFit="1" customWidth="1"/>
    <col min="20" max="74" width="9.5" bestFit="1" customWidth="1"/>
  </cols>
  <sheetData>
    <row r="1" spans="1:10">
      <c r="A1" s="90" t="s">
        <v>529</v>
      </c>
      <c r="B1" s="91">
        <f>自由现金流分析表!E1</f>
        <v>43100</v>
      </c>
    </row>
    <row r="2" spans="1:10">
      <c r="A2" s="92" t="s">
        <v>530</v>
      </c>
      <c r="B2" s="93">
        <f>自由现金流分析表!E27</f>
        <v>1610363298.0900002</v>
      </c>
      <c r="C2" t="s">
        <v>564</v>
      </c>
    </row>
    <row r="3" spans="1:10" s="85" customFormat="1">
      <c r="A3" s="94" t="s">
        <v>531</v>
      </c>
      <c r="B3" s="122">
        <v>0</v>
      </c>
    </row>
    <row r="4" spans="1:10" s="85" customFormat="1">
      <c r="A4" s="94" t="s">
        <v>532</v>
      </c>
      <c r="B4" s="122">
        <v>0.08</v>
      </c>
      <c r="F4" s="30"/>
    </row>
    <row r="5" spans="1:10">
      <c r="A5" s="92" t="s">
        <v>533</v>
      </c>
      <c r="B5" s="93">
        <f>B2*(1+B3)/(B4-B3)</f>
        <v>20129541226.125</v>
      </c>
    </row>
    <row r="6" spans="1:10">
      <c r="A6" s="92" t="s">
        <v>534</v>
      </c>
      <c r="B6" s="93">
        <f>资产资本表!E17</f>
        <v>14669803853.76</v>
      </c>
    </row>
    <row r="7" spans="1:10">
      <c r="A7" s="92" t="s">
        <v>535</v>
      </c>
      <c r="B7" s="93">
        <f>资产资本表!E19</f>
        <v>2311426671.52</v>
      </c>
    </row>
    <row r="8" spans="1:10">
      <c r="A8" s="92" t="s">
        <v>536</v>
      </c>
      <c r="B8" s="93">
        <f>资产资本表!E89</f>
        <v>35496591.159999996</v>
      </c>
    </row>
    <row r="9" spans="1:10">
      <c r="A9" s="92" t="s">
        <v>537</v>
      </c>
      <c r="B9" s="93">
        <f>B5+B6+B7-B8</f>
        <v>37075275160.244995</v>
      </c>
    </row>
    <row r="10" spans="1:10">
      <c r="A10" s="92" t="s">
        <v>538</v>
      </c>
      <c r="B10" s="95">
        <f>资产资本表!E103/资产资本表!E107</f>
        <v>0.19264989293362078</v>
      </c>
    </row>
    <row r="11" spans="1:10">
      <c r="A11" s="92" t="s">
        <v>565</v>
      </c>
      <c r="B11" s="93">
        <f>B9*(1-B10)</f>
        <v>29932727370.139267</v>
      </c>
    </row>
    <row r="12" spans="1:10">
      <c r="A12" s="92" t="s">
        <v>539</v>
      </c>
      <c r="B12" s="133">
        <f>B55</f>
        <v>1022739308</v>
      </c>
    </row>
    <row r="13" spans="1:10" ht="14.25" thickBot="1">
      <c r="A13" s="96" t="s">
        <v>540</v>
      </c>
      <c r="B13" s="97">
        <f>B11/B12</f>
        <v>29.267211239464032</v>
      </c>
    </row>
    <row r="16" spans="1:10">
      <c r="A16" s="110"/>
      <c r="B16" s="98"/>
      <c r="C16" s="99"/>
      <c r="D16" s="99"/>
      <c r="E16" s="99"/>
      <c r="F16" s="99"/>
      <c r="G16" s="99"/>
      <c r="H16" s="99"/>
      <c r="I16" s="100"/>
      <c r="J16" s="99"/>
    </row>
    <row r="17" spans="1:10" s="85" customFormat="1">
      <c r="A17" s="113"/>
      <c r="B17" s="113"/>
      <c r="C17" s="113" t="s">
        <v>556</v>
      </c>
      <c r="D17" s="113">
        <v>0.09</v>
      </c>
      <c r="E17" s="113"/>
      <c r="F17" s="113"/>
      <c r="G17" s="113"/>
      <c r="H17" s="113" t="s">
        <v>557</v>
      </c>
      <c r="I17" s="113">
        <v>0.05</v>
      </c>
      <c r="J17" s="100"/>
    </row>
    <row r="18" spans="1:10" s="2" customFormat="1">
      <c r="A18" s="144" t="s">
        <v>541</v>
      </c>
      <c r="B18" s="144"/>
      <c r="C18" s="87" t="s">
        <v>555</v>
      </c>
      <c r="D18" s="121">
        <v>1</v>
      </c>
      <c r="E18" s="121">
        <v>2</v>
      </c>
      <c r="F18" s="121">
        <v>3</v>
      </c>
      <c r="G18" s="121">
        <v>4</v>
      </c>
      <c r="H18" s="121">
        <v>5</v>
      </c>
      <c r="I18" s="120">
        <v>6</v>
      </c>
      <c r="J18" s="102"/>
    </row>
    <row r="19" spans="1:10" s="33" customFormat="1">
      <c r="A19" s="123" t="s">
        <v>542</v>
      </c>
      <c r="B19" s="118"/>
      <c r="C19" s="112">
        <v>313742175.93000001</v>
      </c>
      <c r="D19" s="112">
        <f>C19*(1+$D$17)</f>
        <v>341978971.76370001</v>
      </c>
      <c r="E19" s="112">
        <f t="shared" ref="E19:H19" si="0">D19*(1+$D$17)</f>
        <v>372757079.22243303</v>
      </c>
      <c r="F19" s="112">
        <f t="shared" si="0"/>
        <v>406305216.35245204</v>
      </c>
      <c r="G19" s="112">
        <f t="shared" si="0"/>
        <v>442872685.82417274</v>
      </c>
      <c r="H19" s="112">
        <f t="shared" si="0"/>
        <v>482731227.54834831</v>
      </c>
      <c r="I19" s="112">
        <f>H19*(1+I17)</f>
        <v>506867788.92576575</v>
      </c>
      <c r="J19" s="98"/>
    </row>
    <row r="20" spans="1:10" s="33" customFormat="1">
      <c r="A20" s="123" t="s">
        <v>543</v>
      </c>
      <c r="B20" s="119">
        <v>0.08</v>
      </c>
      <c r="C20" s="112"/>
      <c r="D20" s="112">
        <f>(1+$B$20)^D18</f>
        <v>1.08</v>
      </c>
      <c r="E20" s="112">
        <f t="shared" ref="E20:I20" si="1">(1+$B$20)^E18</f>
        <v>1.1664000000000001</v>
      </c>
      <c r="F20" s="112">
        <f t="shared" si="1"/>
        <v>1.2597120000000002</v>
      </c>
      <c r="G20" s="112">
        <f t="shared" si="1"/>
        <v>1.3604889600000003</v>
      </c>
      <c r="H20" s="112">
        <f t="shared" si="1"/>
        <v>1.4693280768000003</v>
      </c>
      <c r="I20" s="112">
        <f t="shared" si="1"/>
        <v>1.5868743229440005</v>
      </c>
      <c r="J20" s="98"/>
    </row>
    <row r="21" spans="1:10" s="33" customFormat="1">
      <c r="A21" s="145" t="s">
        <v>544</v>
      </c>
      <c r="B21" s="145"/>
      <c r="C21" s="112"/>
      <c r="D21" s="112">
        <f>D19/D20</f>
        <v>316647196.07749999</v>
      </c>
      <c r="E21" s="112">
        <f t="shared" ref="E21:H21" si="2">E19/E20</f>
        <v>319579114.55969906</v>
      </c>
      <c r="F21" s="112">
        <f t="shared" si="2"/>
        <v>322538180.43525183</v>
      </c>
      <c r="G21" s="112">
        <f t="shared" si="2"/>
        <v>325524645.06891155</v>
      </c>
      <c r="H21" s="112">
        <f t="shared" si="2"/>
        <v>328538762.15288299</v>
      </c>
      <c r="I21" s="112">
        <f>I19/((B20-I17)*I20)</f>
        <v>10647089514.2138</v>
      </c>
      <c r="J21" s="98"/>
    </row>
    <row r="22" spans="1:10" s="33" customFormat="1">
      <c r="A22" s="145" t="s">
        <v>563</v>
      </c>
      <c r="B22" s="145"/>
      <c r="C22" s="112"/>
      <c r="D22" s="138">
        <f>SUM(D21:H21)</f>
        <v>1612827898.2942455</v>
      </c>
      <c r="E22" s="139"/>
      <c r="F22" s="139"/>
      <c r="G22" s="139"/>
      <c r="H22" s="140"/>
      <c r="I22" s="112">
        <f>I21</f>
        <v>10647089514.2138</v>
      </c>
      <c r="J22" s="98"/>
    </row>
    <row r="23" spans="1:10">
      <c r="A23" s="115" t="s">
        <v>545</v>
      </c>
      <c r="B23" s="98">
        <f>D22+I22</f>
        <v>12259917412.508045</v>
      </c>
      <c r="C23" s="99"/>
      <c r="D23" s="99"/>
      <c r="E23" s="99"/>
      <c r="F23" s="99"/>
      <c r="G23" s="99"/>
      <c r="H23" s="99"/>
      <c r="I23" s="101"/>
      <c r="J23" s="99"/>
    </row>
    <row r="24" spans="1:10">
      <c r="A24" s="115" t="s">
        <v>546</v>
      </c>
      <c r="B24" s="98">
        <f>B23</f>
        <v>12259917412.508045</v>
      </c>
      <c r="C24" s="99"/>
      <c r="D24" s="99"/>
      <c r="E24" s="99"/>
      <c r="F24" s="99"/>
      <c r="G24" s="99"/>
      <c r="H24" s="99"/>
      <c r="I24" s="101"/>
      <c r="J24" s="99"/>
    </row>
    <row r="25" spans="1:10">
      <c r="A25" s="92" t="s">
        <v>547</v>
      </c>
      <c r="B25" s="93">
        <f>资产资本表!E17</f>
        <v>14669803853.76</v>
      </c>
      <c r="C25" s="99"/>
      <c r="D25" s="99"/>
      <c r="E25" s="99"/>
      <c r="F25" s="99"/>
      <c r="G25" s="99"/>
      <c r="H25" s="99"/>
      <c r="I25" s="101"/>
      <c r="J25" s="99"/>
    </row>
    <row r="26" spans="1:10">
      <c r="A26" s="92" t="s">
        <v>548</v>
      </c>
      <c r="B26" s="93">
        <f>资产资本表!E19</f>
        <v>2311426671.52</v>
      </c>
      <c r="C26" s="99"/>
      <c r="D26" s="99"/>
      <c r="E26" s="99"/>
      <c r="F26" s="99"/>
      <c r="G26" s="99"/>
      <c r="H26" s="99"/>
      <c r="I26" s="101"/>
      <c r="J26" s="99"/>
    </row>
    <row r="27" spans="1:10">
      <c r="A27" s="92" t="s">
        <v>549</v>
      </c>
      <c r="B27" s="93">
        <f>资产资本表!E89</f>
        <v>35496591.159999996</v>
      </c>
      <c r="C27" s="99"/>
      <c r="D27" s="99"/>
      <c r="E27" s="99"/>
      <c r="F27" s="99"/>
      <c r="G27" s="99"/>
      <c r="H27" s="99"/>
      <c r="I27" s="101"/>
      <c r="J27" s="99"/>
    </row>
    <row r="28" spans="1:10" s="2" customFormat="1">
      <c r="A28" s="104" t="s">
        <v>550</v>
      </c>
      <c r="B28" s="105">
        <f>B24+B25+B26-B27</f>
        <v>29205651346.628044</v>
      </c>
      <c r="C28" s="102"/>
      <c r="D28" s="102"/>
      <c r="E28" s="102"/>
      <c r="F28" s="102"/>
      <c r="G28" s="102"/>
      <c r="H28" s="102"/>
      <c r="I28" s="103"/>
      <c r="J28" s="102"/>
    </row>
    <row r="29" spans="1:10">
      <c r="A29" s="92" t="s">
        <v>551</v>
      </c>
      <c r="B29" s="100">
        <f>资产资本表!E103/资产资本表!E107</f>
        <v>0.19264989293362078</v>
      </c>
      <c r="C29" s="137" t="s">
        <v>558</v>
      </c>
      <c r="D29" s="137"/>
      <c r="E29" s="137"/>
      <c r="F29" s="99"/>
      <c r="G29" s="99"/>
      <c r="H29" s="99"/>
      <c r="I29" s="101"/>
      <c r="J29" s="99"/>
    </row>
    <row r="30" spans="1:10" s="2" customFormat="1">
      <c r="A30" s="104" t="s">
        <v>552</v>
      </c>
      <c r="B30" s="105">
        <f>B28*(1-B29)</f>
        <v>23579185741.643494</v>
      </c>
      <c r="C30" s="114">
        <v>0.4</v>
      </c>
      <c r="D30" s="114">
        <v>0.3</v>
      </c>
      <c r="E30" s="114">
        <v>0.2</v>
      </c>
      <c r="F30" s="102"/>
      <c r="G30" s="102"/>
      <c r="H30" s="102"/>
      <c r="I30" s="103"/>
      <c r="J30" s="102"/>
    </row>
    <row r="31" spans="1:10">
      <c r="A31" s="92" t="s">
        <v>554</v>
      </c>
      <c r="B31" s="132">
        <f>B55</f>
        <v>1022739308</v>
      </c>
      <c r="C31" s="86">
        <f>$B$32*C30</f>
        <v>9.2219730119705119</v>
      </c>
      <c r="D31" s="86">
        <f t="shared" ref="D31:E31" si="3">$B$32*D30</f>
        <v>6.9164797589778839</v>
      </c>
      <c r="E31" s="86">
        <f t="shared" si="3"/>
        <v>4.6109865059852559</v>
      </c>
      <c r="F31" s="99"/>
      <c r="G31" s="99"/>
      <c r="H31" s="99"/>
      <c r="I31" s="101"/>
      <c r="J31" s="99"/>
    </row>
    <row r="32" spans="1:10" s="2" customFormat="1" ht="14.25" thickBot="1">
      <c r="A32" s="106" t="s">
        <v>553</v>
      </c>
      <c r="B32" s="107">
        <f>B30/B31</f>
        <v>23.05493252992628</v>
      </c>
      <c r="C32" s="108"/>
      <c r="D32" s="108"/>
      <c r="E32" s="108"/>
      <c r="F32" s="108"/>
      <c r="G32" s="108"/>
      <c r="H32" s="108"/>
      <c r="I32" s="109"/>
      <c r="J32" s="102"/>
    </row>
    <row r="37" spans="1:19" s="85" customFormat="1">
      <c r="A37" s="113"/>
      <c r="B37" s="113"/>
      <c r="C37" s="113" t="s">
        <v>556</v>
      </c>
      <c r="D37" s="113">
        <v>0.15</v>
      </c>
      <c r="E37" s="113"/>
      <c r="F37" s="113"/>
      <c r="G37" s="113"/>
      <c r="H37" s="113" t="s">
        <v>561</v>
      </c>
      <c r="I37" s="113">
        <v>0.09</v>
      </c>
      <c r="J37" s="113"/>
      <c r="K37" s="113"/>
      <c r="L37" s="113"/>
      <c r="M37" s="113"/>
      <c r="N37" s="113"/>
      <c r="O37" s="113"/>
      <c r="P37" s="113"/>
      <c r="Q37" s="113"/>
      <c r="R37" s="113" t="s">
        <v>562</v>
      </c>
      <c r="S37" s="113">
        <v>0.02</v>
      </c>
    </row>
    <row r="38" spans="1:19" s="31" customFormat="1">
      <c r="A38" s="146" t="s">
        <v>559</v>
      </c>
      <c r="B38" s="146"/>
      <c r="C38" s="125" t="s">
        <v>555</v>
      </c>
      <c r="D38" s="126">
        <v>1</v>
      </c>
      <c r="E38" s="126">
        <v>2</v>
      </c>
      <c r="F38" s="126">
        <v>3</v>
      </c>
      <c r="G38" s="126">
        <v>4</v>
      </c>
      <c r="H38" s="126">
        <v>5</v>
      </c>
      <c r="I38" s="127">
        <v>6</v>
      </c>
      <c r="J38" s="127">
        <v>7</v>
      </c>
      <c r="K38" s="127">
        <v>8</v>
      </c>
      <c r="L38" s="127">
        <v>9</v>
      </c>
      <c r="M38" s="127">
        <v>10</v>
      </c>
      <c r="N38" s="127">
        <v>11</v>
      </c>
      <c r="O38" s="127">
        <v>12</v>
      </c>
      <c r="P38" s="127">
        <v>13</v>
      </c>
      <c r="Q38" s="127">
        <v>14</v>
      </c>
      <c r="R38" s="127">
        <v>15</v>
      </c>
      <c r="S38" s="128">
        <v>16</v>
      </c>
    </row>
    <row r="39" spans="1:19" s="30" customFormat="1">
      <c r="A39" s="129" t="s">
        <v>542</v>
      </c>
      <c r="B39" s="130"/>
      <c r="C39" s="124">
        <v>396087663.39999998</v>
      </c>
      <c r="D39" s="124">
        <f>$C$39*(1+$D$37)^D38</f>
        <v>455500812.90999997</v>
      </c>
      <c r="E39" s="124">
        <f t="shared" ref="E39:H39" si="4">$C$39*(1+$D$37)^E38</f>
        <v>523825934.84649986</v>
      </c>
      <c r="F39" s="124">
        <f t="shared" si="4"/>
        <v>602399825.07347476</v>
      </c>
      <c r="G39" s="124">
        <f t="shared" si="4"/>
        <v>692759798.83449602</v>
      </c>
      <c r="H39" s="124">
        <f t="shared" si="4"/>
        <v>796673768.65967035</v>
      </c>
      <c r="I39" s="124">
        <f>H39*(1+$I$37)</f>
        <v>868374407.83904076</v>
      </c>
      <c r="J39" s="124">
        <f t="shared" ref="J39:R39" si="5">I39*(1+$I$37)</f>
        <v>946528104.54455447</v>
      </c>
      <c r="K39" s="124">
        <f t="shared" si="5"/>
        <v>1031715633.9535644</v>
      </c>
      <c r="L39" s="124">
        <f t="shared" si="5"/>
        <v>1124570041.0093853</v>
      </c>
      <c r="M39" s="124">
        <f t="shared" si="5"/>
        <v>1225781344.7002301</v>
      </c>
      <c r="N39" s="124">
        <f t="shared" si="5"/>
        <v>1336101665.7232509</v>
      </c>
      <c r="O39" s="124">
        <f t="shared" si="5"/>
        <v>1456350815.6383436</v>
      </c>
      <c r="P39" s="124">
        <f t="shared" si="5"/>
        <v>1587422389.0457947</v>
      </c>
      <c r="Q39" s="124">
        <f t="shared" si="5"/>
        <v>1730290404.0599165</v>
      </c>
      <c r="R39" s="124">
        <f t="shared" si="5"/>
        <v>1886016540.4253092</v>
      </c>
      <c r="S39" s="124">
        <f>R39*(1+S37)</f>
        <v>1923736871.2338154</v>
      </c>
    </row>
    <row r="40" spans="1:19" s="30" customFormat="1">
      <c r="A40" s="129" t="s">
        <v>543</v>
      </c>
      <c r="B40" s="119">
        <v>0.08</v>
      </c>
      <c r="C40" s="124"/>
      <c r="D40" s="124">
        <f>(1+$B$40)^D38</f>
        <v>1.08</v>
      </c>
      <c r="E40" s="124">
        <f t="shared" ref="E40:S40" si="6">(1+$B$40)^E38</f>
        <v>1.1664000000000001</v>
      </c>
      <c r="F40" s="124">
        <f t="shared" si="6"/>
        <v>1.2597120000000002</v>
      </c>
      <c r="G40" s="124">
        <f t="shared" si="6"/>
        <v>1.3604889600000003</v>
      </c>
      <c r="H40" s="124">
        <f t="shared" si="6"/>
        <v>1.4693280768000003</v>
      </c>
      <c r="I40" s="124">
        <f t="shared" si="6"/>
        <v>1.5868743229440005</v>
      </c>
      <c r="J40" s="124">
        <f t="shared" si="6"/>
        <v>1.7138242687795207</v>
      </c>
      <c r="K40" s="124">
        <f t="shared" si="6"/>
        <v>1.8509302102818823</v>
      </c>
      <c r="L40" s="124">
        <f t="shared" si="6"/>
        <v>1.9990046271044331</v>
      </c>
      <c r="M40" s="124">
        <f t="shared" si="6"/>
        <v>2.1589249972727877</v>
      </c>
      <c r="N40" s="124">
        <f t="shared" si="6"/>
        <v>2.3316389970546108</v>
      </c>
      <c r="O40" s="124">
        <f t="shared" si="6"/>
        <v>2.5181701168189798</v>
      </c>
      <c r="P40" s="124">
        <f t="shared" si="6"/>
        <v>2.7196237261644982</v>
      </c>
      <c r="Q40" s="124">
        <f t="shared" si="6"/>
        <v>2.9371936242576586</v>
      </c>
      <c r="R40" s="124">
        <f t="shared" si="6"/>
        <v>3.1721691141982715</v>
      </c>
      <c r="S40" s="124">
        <f t="shared" si="6"/>
        <v>3.4259426433341331</v>
      </c>
    </row>
    <row r="41" spans="1:19" s="30" customFormat="1">
      <c r="A41" s="147" t="s">
        <v>544</v>
      </c>
      <c r="B41" s="147"/>
      <c r="C41" s="124"/>
      <c r="D41" s="124">
        <f>D39/D40</f>
        <v>421760011.95370364</v>
      </c>
      <c r="E41" s="124">
        <f t="shared" ref="E41:G41" si="7">E39/E40</f>
        <v>449096309.02477694</v>
      </c>
      <c r="F41" s="124">
        <f t="shared" si="7"/>
        <v>478204403.12823462</v>
      </c>
      <c r="G41" s="124">
        <f t="shared" si="7"/>
        <v>509199132.96062016</v>
      </c>
      <c r="H41" s="124">
        <f>H39/H40</f>
        <v>542202780.467327</v>
      </c>
      <c r="I41" s="124">
        <f t="shared" ref="I41" si="8">I39/I40</f>
        <v>547223176.58276522</v>
      </c>
      <c r="J41" s="124">
        <f t="shared" ref="J41" si="9">J39/J40</f>
        <v>552290057.84742045</v>
      </c>
      <c r="K41" s="124">
        <f t="shared" ref="K41" si="10">K39/K40</f>
        <v>557403854.67934096</v>
      </c>
      <c r="L41" s="124">
        <f t="shared" ref="L41:N41" si="11">L39/L40</f>
        <v>562565001.48192751</v>
      </c>
      <c r="M41" s="124">
        <f t="shared" si="11"/>
        <v>567773936.68083429</v>
      </c>
      <c r="N41" s="124">
        <f t="shared" si="11"/>
        <v>573031102.76121235</v>
      </c>
      <c r="O41" s="124">
        <f t="shared" ref="O41" si="12">O39/O40</f>
        <v>578336946.30529773</v>
      </c>
      <c r="P41" s="124">
        <f t="shared" ref="P41" si="13">P39/P40</f>
        <v>583691918.03034687</v>
      </c>
      <c r="Q41" s="124">
        <f t="shared" ref="Q41" si="14">Q39/Q40</f>
        <v>589096472.82692409</v>
      </c>
      <c r="R41" s="124">
        <f>R39/R40</f>
        <v>594551069.79754376</v>
      </c>
      <c r="S41" s="124">
        <f>S39/((B40-S37)*S40)</f>
        <v>9358674246.8131905</v>
      </c>
    </row>
    <row r="42" spans="1:19" s="30" customFormat="1">
      <c r="A42" s="147" t="s">
        <v>563</v>
      </c>
      <c r="B42" s="147"/>
      <c r="C42" s="124"/>
      <c r="D42" s="141">
        <f>SUM(D41:H41)</f>
        <v>2400462637.5346622</v>
      </c>
      <c r="E42" s="142"/>
      <c r="F42" s="142"/>
      <c r="G42" s="142"/>
      <c r="H42" s="143"/>
      <c r="I42" s="141">
        <f>SUM(I41:R41)</f>
        <v>5705963536.9936132</v>
      </c>
      <c r="J42" s="142"/>
      <c r="K42" s="142"/>
      <c r="L42" s="142"/>
      <c r="M42" s="142"/>
      <c r="N42" s="142"/>
      <c r="O42" s="142"/>
      <c r="P42" s="142"/>
      <c r="Q42" s="142"/>
      <c r="R42" s="143"/>
      <c r="S42" s="124">
        <f>S41</f>
        <v>9358674246.8131905</v>
      </c>
    </row>
    <row r="43" spans="1:19">
      <c r="A43" s="115" t="s">
        <v>560</v>
      </c>
      <c r="B43" s="98">
        <f>D42+I42+S42</f>
        <v>17465100421.341465</v>
      </c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101"/>
    </row>
    <row r="44" spans="1:19">
      <c r="A44" s="115" t="s">
        <v>546</v>
      </c>
      <c r="B44" s="98">
        <f>B43</f>
        <v>17465100421.341465</v>
      </c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101"/>
    </row>
    <row r="45" spans="1:19">
      <c r="A45" s="92" t="s">
        <v>547</v>
      </c>
      <c r="B45" s="98">
        <f>资产资本表!E17</f>
        <v>14669803853.76</v>
      </c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101"/>
    </row>
    <row r="46" spans="1:19">
      <c r="A46" s="92" t="s">
        <v>548</v>
      </c>
      <c r="B46" s="98">
        <f>资产资本表!E19</f>
        <v>2311426671.52</v>
      </c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101"/>
    </row>
    <row r="47" spans="1:19">
      <c r="A47" s="92" t="s">
        <v>549</v>
      </c>
      <c r="B47" s="98">
        <f>资产资本表!E89</f>
        <v>35496591.159999996</v>
      </c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101"/>
    </row>
    <row r="48" spans="1:19">
      <c r="A48" s="104" t="s">
        <v>550</v>
      </c>
      <c r="B48" s="98">
        <f>B44+B45+B46-B47</f>
        <v>34410834355.461456</v>
      </c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101"/>
    </row>
    <row r="49" spans="1:74">
      <c r="A49" s="92" t="s">
        <v>551</v>
      </c>
      <c r="B49" s="100">
        <f>资产资本表!E103/资产资本表!E107</f>
        <v>0.19264989293362078</v>
      </c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101"/>
    </row>
    <row r="50" spans="1:74">
      <c r="A50" s="104" t="s">
        <v>552</v>
      </c>
      <c r="B50" s="98">
        <f>B48*(1-B49)</f>
        <v>27781590801.125248</v>
      </c>
      <c r="C50" s="137" t="s">
        <v>558</v>
      </c>
      <c r="D50" s="137"/>
      <c r="E50" s="137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101"/>
    </row>
    <row r="51" spans="1:74">
      <c r="A51" s="92" t="s">
        <v>554</v>
      </c>
      <c r="B51" s="132">
        <f>B55</f>
        <v>1022739308</v>
      </c>
      <c r="C51" s="114">
        <v>0.4</v>
      </c>
      <c r="D51" s="114">
        <v>0.3</v>
      </c>
      <c r="E51" s="114">
        <v>0.2</v>
      </c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101"/>
    </row>
    <row r="52" spans="1:74" ht="14.25" thickBot="1">
      <c r="A52" s="106" t="s">
        <v>553</v>
      </c>
      <c r="B52" s="116">
        <f>B50/B51</f>
        <v>27.163902456680827</v>
      </c>
      <c r="C52" s="117">
        <f>$B$32*C51</f>
        <v>9.2219730119705119</v>
      </c>
      <c r="D52" s="117">
        <f t="shared" ref="D52" si="15">$B$32*D51</f>
        <v>6.9164797589778839</v>
      </c>
      <c r="E52" s="117">
        <f t="shared" ref="E52" si="16">$B$32*E51</f>
        <v>4.6109865059852559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111"/>
    </row>
    <row r="53" spans="1:74" ht="12.75" customHeight="1" thickBot="1"/>
    <row r="54" spans="1:74" s="136" customFormat="1">
      <c r="A54" s="90">
        <v>600835</v>
      </c>
      <c r="B54" s="2">
        <f>自由现金流分析表!E1</f>
        <v>43100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35" customFormat="1">
      <c r="A55" s="134" t="s">
        <v>566</v>
      </c>
      <c r="B55" s="131">
        <v>1022739308</v>
      </c>
    </row>
    <row r="56" spans="1:74" s="83" customFormat="1" ht="14.25" thickBot="1">
      <c r="A56" s="96"/>
      <c r="B56" s="116"/>
    </row>
  </sheetData>
  <mergeCells count="11"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  <mergeCell ref="A41:B41"/>
    <mergeCell ref="A42:B4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2018-12-17T12:30:53Z</dcterms:modified>
</cp:coreProperties>
</file>