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firstSheet="1" activeTab="12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B12" i="13" l="1"/>
  <c r="B31" i="13"/>
  <c r="B51" i="13"/>
  <c r="B50" i="13"/>
  <c r="B30" i="13"/>
  <c r="B49" i="13"/>
  <c r="B29" i="13"/>
  <c r="B48" i="13"/>
  <c r="B47" i="13"/>
  <c r="B46" i="13"/>
  <c r="B45" i="13"/>
  <c r="B25" i="13"/>
  <c r="B44" i="13"/>
  <c r="B43" i="13"/>
  <c r="B10" i="13"/>
  <c r="B11" i="13" s="1"/>
  <c r="B13" i="13" s="1"/>
  <c r="B28" i="13"/>
  <c r="B27" i="13"/>
  <c r="B26" i="13"/>
  <c r="B24" i="13"/>
  <c r="B23" i="13"/>
  <c r="I22" i="13"/>
  <c r="S42" i="13"/>
  <c r="S41" i="13"/>
  <c r="I21" i="13"/>
  <c r="I42" i="13"/>
  <c r="D42" i="13"/>
  <c r="R41" i="13"/>
  <c r="I41" i="13"/>
  <c r="J41" i="13"/>
  <c r="K41" i="13"/>
  <c r="L41" i="13"/>
  <c r="M41" i="13"/>
  <c r="N41" i="13"/>
  <c r="O41" i="13"/>
  <c r="P41" i="13"/>
  <c r="Q41" i="13"/>
  <c r="H41" i="13"/>
  <c r="E41" i="13"/>
  <c r="F41" i="13"/>
  <c r="G41" i="13"/>
  <c r="D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S39" i="13"/>
  <c r="J39" i="13"/>
  <c r="K39" i="13" s="1"/>
  <c r="L39" i="13" s="1"/>
  <c r="M39" i="13" s="1"/>
  <c r="N39" i="13" s="1"/>
  <c r="O39" i="13" s="1"/>
  <c r="P39" i="13" s="1"/>
  <c r="Q39" i="13" s="1"/>
  <c r="R39" i="13" s="1"/>
  <c r="I39" i="13"/>
  <c r="E39" i="13"/>
  <c r="F39" i="13"/>
  <c r="G39" i="13"/>
  <c r="H39" i="13"/>
  <c r="D39" i="13"/>
  <c r="D22" i="13"/>
  <c r="E21" i="13"/>
  <c r="F21" i="13"/>
  <c r="G21" i="13"/>
  <c r="H21" i="13"/>
  <c r="D21" i="13"/>
  <c r="I20" i="13"/>
  <c r="E20" i="13"/>
  <c r="F20" i="13"/>
  <c r="G20" i="13"/>
  <c r="H20" i="13"/>
  <c r="D20" i="13"/>
  <c r="I19" i="13"/>
  <c r="E19" i="13"/>
  <c r="F19" i="13" s="1"/>
  <c r="G19" i="13" s="1"/>
  <c r="H19" i="13" s="1"/>
  <c r="D19" i="13"/>
  <c r="B9" i="13"/>
  <c r="B8" i="13"/>
  <c r="B7" i="13"/>
  <c r="B6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E18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E17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E16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5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E76" i="11"/>
  <c r="F66" i="11"/>
  <c r="G66" i="11"/>
  <c r="H66" i="11"/>
  <c r="I66" i="11"/>
  <c r="J66" i="11"/>
  <c r="K66" i="11"/>
  <c r="L66" i="11"/>
  <c r="M66" i="11"/>
  <c r="M74" i="11" s="1"/>
  <c r="M75" i="11" s="1"/>
  <c r="N66" i="11"/>
  <c r="O66" i="11"/>
  <c r="P66" i="11"/>
  <c r="Q66" i="11"/>
  <c r="R66" i="11"/>
  <c r="S66" i="11"/>
  <c r="T66" i="11"/>
  <c r="U66" i="11"/>
  <c r="U74" i="11" s="1"/>
  <c r="U75" i="11" s="1"/>
  <c r="V66" i="11"/>
  <c r="W66" i="11"/>
  <c r="X66" i="11"/>
  <c r="Y66" i="11"/>
  <c r="Z66" i="11"/>
  <c r="AA66" i="11"/>
  <c r="AB66" i="11"/>
  <c r="AC66" i="11"/>
  <c r="AC74" i="11" s="1"/>
  <c r="AC75" i="11" s="1"/>
  <c r="AD66" i="11"/>
  <c r="AE66" i="11"/>
  <c r="AF66" i="11"/>
  <c r="AG66" i="11"/>
  <c r="AH66" i="11"/>
  <c r="AI66" i="11"/>
  <c r="AJ66" i="11"/>
  <c r="AK66" i="11"/>
  <c r="AK74" i="11" s="1"/>
  <c r="AK75" i="11" s="1"/>
  <c r="AL66" i="11"/>
  <c r="AM66" i="11"/>
  <c r="AN66" i="11"/>
  <c r="AO66" i="11"/>
  <c r="AP66" i="11"/>
  <c r="AQ66" i="11"/>
  <c r="AR66" i="11"/>
  <c r="AS66" i="11"/>
  <c r="AS74" i="11" s="1"/>
  <c r="AS75" i="11" s="1"/>
  <c r="AT66" i="11"/>
  <c r="AU66" i="11"/>
  <c r="AV66" i="11"/>
  <c r="AW66" i="11"/>
  <c r="AX66" i="11"/>
  <c r="AY66" i="11"/>
  <c r="AZ66" i="11"/>
  <c r="BA66" i="11"/>
  <c r="BA74" i="11" s="1"/>
  <c r="BA75" i="11" s="1"/>
  <c r="BB66" i="11"/>
  <c r="BC66" i="11"/>
  <c r="BD66" i="11"/>
  <c r="BE66" i="11"/>
  <c r="BF66" i="11"/>
  <c r="BG66" i="11"/>
  <c r="BH66" i="11"/>
  <c r="BI66" i="11"/>
  <c r="BI74" i="11" s="1"/>
  <c r="BI75" i="11" s="1"/>
  <c r="BJ66" i="11"/>
  <c r="BK66" i="11"/>
  <c r="BL66" i="11"/>
  <c r="BM66" i="11"/>
  <c r="BN66" i="11"/>
  <c r="BO66" i="11"/>
  <c r="BP66" i="11"/>
  <c r="BQ66" i="11"/>
  <c r="BQ74" i="11" s="1"/>
  <c r="BQ75" i="11" s="1"/>
  <c r="BR66" i="11"/>
  <c r="BS66" i="11"/>
  <c r="BT66" i="11"/>
  <c r="BU66" i="11"/>
  <c r="BV66" i="11"/>
  <c r="BW66" i="11"/>
  <c r="BX66" i="11"/>
  <c r="BY66" i="11"/>
  <c r="BY74" i="11" s="1"/>
  <c r="BY75" i="11" s="1"/>
  <c r="BZ66" i="11"/>
  <c r="CA66" i="11"/>
  <c r="CB66" i="11"/>
  <c r="CC66" i="11"/>
  <c r="CD66" i="11"/>
  <c r="CE66" i="11"/>
  <c r="CF66" i="11"/>
  <c r="CG66" i="11"/>
  <c r="CG74" i="11" s="1"/>
  <c r="CG75" i="11" s="1"/>
  <c r="CH66" i="11"/>
  <c r="CI66" i="11"/>
  <c r="CJ66" i="11"/>
  <c r="J75" i="11"/>
  <c r="L75" i="11"/>
  <c r="R75" i="11"/>
  <c r="T75" i="11"/>
  <c r="Z75" i="11"/>
  <c r="AB75" i="11"/>
  <c r="AH75" i="11"/>
  <c r="AJ75" i="11"/>
  <c r="AP75" i="11"/>
  <c r="AR75" i="11"/>
  <c r="AX75" i="11"/>
  <c r="AZ75" i="11"/>
  <c r="BF75" i="11"/>
  <c r="BH75" i="11"/>
  <c r="BN75" i="11"/>
  <c r="BP75" i="11"/>
  <c r="BV75" i="11"/>
  <c r="BX75" i="11"/>
  <c r="CD75" i="11"/>
  <c r="CF75" i="11"/>
  <c r="E75" i="11"/>
  <c r="F74" i="11"/>
  <c r="F75" i="11" s="1"/>
  <c r="G74" i="11"/>
  <c r="G75" i="11" s="1"/>
  <c r="H74" i="11"/>
  <c r="H75" i="11" s="1"/>
  <c r="I74" i="11"/>
  <c r="I75" i="11" s="1"/>
  <c r="J74" i="11"/>
  <c r="K74" i="11"/>
  <c r="K75" i="11" s="1"/>
  <c r="L74" i="11"/>
  <c r="N74" i="11"/>
  <c r="N75" i="11" s="1"/>
  <c r="O74" i="11"/>
  <c r="O75" i="11" s="1"/>
  <c r="P74" i="11"/>
  <c r="P75" i="11" s="1"/>
  <c r="Q74" i="11"/>
  <c r="Q75" i="11" s="1"/>
  <c r="R74" i="11"/>
  <c r="S74" i="11"/>
  <c r="S75" i="11" s="1"/>
  <c r="T74" i="11"/>
  <c r="V74" i="11"/>
  <c r="V75" i="11" s="1"/>
  <c r="W74" i="11"/>
  <c r="W75" i="11" s="1"/>
  <c r="X74" i="11"/>
  <c r="X75" i="11" s="1"/>
  <c r="Y74" i="11"/>
  <c r="Y75" i="11" s="1"/>
  <c r="Z74" i="11"/>
  <c r="AA74" i="11"/>
  <c r="AA75" i="11" s="1"/>
  <c r="AB74" i="11"/>
  <c r="AD74" i="11"/>
  <c r="AD75" i="11" s="1"/>
  <c r="AE74" i="11"/>
  <c r="AE75" i="11" s="1"/>
  <c r="AF74" i="11"/>
  <c r="AF75" i="11" s="1"/>
  <c r="AG74" i="11"/>
  <c r="AG75" i="11" s="1"/>
  <c r="AH74" i="11"/>
  <c r="AI74" i="11"/>
  <c r="AI75" i="11" s="1"/>
  <c r="AJ74" i="11"/>
  <c r="AL74" i="11"/>
  <c r="AL75" i="11" s="1"/>
  <c r="AM74" i="11"/>
  <c r="AM75" i="11" s="1"/>
  <c r="AN74" i="11"/>
  <c r="AN75" i="11" s="1"/>
  <c r="AO74" i="11"/>
  <c r="AO75" i="11" s="1"/>
  <c r="AP74" i="11"/>
  <c r="AQ74" i="11"/>
  <c r="AQ75" i="11" s="1"/>
  <c r="AR74" i="11"/>
  <c r="AT74" i="11"/>
  <c r="AT75" i="11" s="1"/>
  <c r="AU74" i="11"/>
  <c r="AU75" i="11" s="1"/>
  <c r="AV74" i="11"/>
  <c r="AV75" i="11" s="1"/>
  <c r="AW74" i="11"/>
  <c r="AW75" i="11" s="1"/>
  <c r="AX74" i="11"/>
  <c r="AY74" i="11"/>
  <c r="AY75" i="11" s="1"/>
  <c r="AZ74" i="11"/>
  <c r="BB74" i="11"/>
  <c r="BB75" i="11" s="1"/>
  <c r="BC74" i="11"/>
  <c r="BC75" i="11" s="1"/>
  <c r="BD74" i="11"/>
  <c r="BD75" i="11" s="1"/>
  <c r="BE74" i="11"/>
  <c r="BE75" i="11" s="1"/>
  <c r="BF74" i="11"/>
  <c r="BG74" i="11"/>
  <c r="BG75" i="11" s="1"/>
  <c r="BH74" i="11"/>
  <c r="BJ74" i="11"/>
  <c r="BJ75" i="11" s="1"/>
  <c r="BK74" i="11"/>
  <c r="BK75" i="11" s="1"/>
  <c r="BL74" i="11"/>
  <c r="BL75" i="11" s="1"/>
  <c r="BM74" i="11"/>
  <c r="BM75" i="11" s="1"/>
  <c r="BN74" i="11"/>
  <c r="BO74" i="11"/>
  <c r="BO75" i="11" s="1"/>
  <c r="BP74" i="11"/>
  <c r="BR74" i="11"/>
  <c r="BR75" i="11" s="1"/>
  <c r="BS74" i="11"/>
  <c r="BS75" i="11" s="1"/>
  <c r="BT74" i="11"/>
  <c r="BT75" i="11" s="1"/>
  <c r="BU74" i="11"/>
  <c r="BU75" i="11" s="1"/>
  <c r="BV74" i="11"/>
  <c r="BW74" i="11"/>
  <c r="BW75" i="11" s="1"/>
  <c r="BX74" i="11"/>
  <c r="BZ74" i="11"/>
  <c r="BZ75" i="11" s="1"/>
  <c r="CA74" i="11"/>
  <c r="CA75" i="11" s="1"/>
  <c r="CB74" i="11"/>
  <c r="CB75" i="11" s="1"/>
  <c r="CC74" i="11"/>
  <c r="CC75" i="11" s="1"/>
  <c r="CD74" i="11"/>
  <c r="CE74" i="11"/>
  <c r="CE75" i="11" s="1"/>
  <c r="CF74" i="11"/>
  <c r="CH74" i="11"/>
  <c r="CH75" i="11" s="1"/>
  <c r="CI74" i="11"/>
  <c r="CI75" i="11" s="1"/>
  <c r="CJ74" i="11"/>
  <c r="CJ75" i="11" s="1"/>
  <c r="CK74" i="11"/>
  <c r="E74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E73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E72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E70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E69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E65" i="11"/>
  <c r="E6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E57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E55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E53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E5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E64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E56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E54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E52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E50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E43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E34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E32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E28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E27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E22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E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E8" i="11"/>
  <c r="CJ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E7" i="11"/>
  <c r="E6" i="11"/>
  <c r="B52" i="13" l="1"/>
  <c r="B32" i="13"/>
  <c r="C31" i="13" s="1"/>
  <c r="C52" i="13"/>
  <c r="D52" i="13"/>
  <c r="E52" i="13"/>
  <c r="D31" i="13"/>
  <c r="E31" i="13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E10" i="11"/>
  <c r="F9" i="11"/>
  <c r="F11" i="11" s="1"/>
  <c r="G9" i="11"/>
  <c r="H9" i="11"/>
  <c r="H11" i="11" s="1"/>
  <c r="I9" i="11"/>
  <c r="I11" i="11" s="1"/>
  <c r="J9" i="11"/>
  <c r="J11" i="11" s="1"/>
  <c r="K9" i="11"/>
  <c r="K11" i="11" s="1"/>
  <c r="L9" i="11"/>
  <c r="M9" i="11"/>
  <c r="N9" i="11"/>
  <c r="N11" i="11" s="1"/>
  <c r="O9" i="11"/>
  <c r="P9" i="11"/>
  <c r="P11" i="11" s="1"/>
  <c r="Q9" i="11"/>
  <c r="Q11" i="11" s="1"/>
  <c r="R9" i="11"/>
  <c r="R11" i="11" s="1"/>
  <c r="S9" i="11"/>
  <c r="S11" i="11" s="1"/>
  <c r="T9" i="11"/>
  <c r="U9" i="11"/>
  <c r="V9" i="11"/>
  <c r="V11" i="11" s="1"/>
  <c r="W9" i="11"/>
  <c r="X9" i="11"/>
  <c r="X11" i="11" s="1"/>
  <c r="Y9" i="11"/>
  <c r="Y11" i="11" s="1"/>
  <c r="Z9" i="11"/>
  <c r="Z11" i="11" s="1"/>
  <c r="AA9" i="11"/>
  <c r="AA11" i="11" s="1"/>
  <c r="AB9" i="11"/>
  <c r="AC9" i="11"/>
  <c r="AD9" i="11"/>
  <c r="AD11" i="11" s="1"/>
  <c r="AE9" i="11"/>
  <c r="AF9" i="11"/>
  <c r="AF11" i="11" s="1"/>
  <c r="AG9" i="11"/>
  <c r="AG11" i="11" s="1"/>
  <c r="AH9" i="11"/>
  <c r="AH11" i="11" s="1"/>
  <c r="AI9" i="11"/>
  <c r="AI11" i="11" s="1"/>
  <c r="AJ9" i="11"/>
  <c r="AK9" i="11"/>
  <c r="AL9" i="11"/>
  <c r="AL11" i="11" s="1"/>
  <c r="AM9" i="11"/>
  <c r="AN9" i="11"/>
  <c r="AN11" i="11" s="1"/>
  <c r="AO9" i="11"/>
  <c r="AO11" i="11" s="1"/>
  <c r="AP9" i="11"/>
  <c r="AP11" i="11" s="1"/>
  <c r="AQ9" i="11"/>
  <c r="AQ11" i="11" s="1"/>
  <c r="AR9" i="11"/>
  <c r="AS9" i="11"/>
  <c r="AT9" i="11"/>
  <c r="AT11" i="11" s="1"/>
  <c r="AU9" i="11"/>
  <c r="AV9" i="11"/>
  <c r="AV11" i="11" s="1"/>
  <c r="AW9" i="11"/>
  <c r="AW11" i="11" s="1"/>
  <c r="AX9" i="11"/>
  <c r="AX11" i="11" s="1"/>
  <c r="AY9" i="11"/>
  <c r="AY11" i="11" s="1"/>
  <c r="AZ9" i="11"/>
  <c r="BA9" i="11"/>
  <c r="BB9" i="11"/>
  <c r="BB11" i="11" s="1"/>
  <c r="BC9" i="11"/>
  <c r="BD9" i="11"/>
  <c r="BD11" i="11" s="1"/>
  <c r="BE9" i="11"/>
  <c r="BE11" i="11" s="1"/>
  <c r="BF9" i="11"/>
  <c r="BF11" i="11" s="1"/>
  <c r="BG9" i="11"/>
  <c r="BG11" i="11" s="1"/>
  <c r="BH9" i="11"/>
  <c r="BI9" i="11"/>
  <c r="BJ9" i="11"/>
  <c r="BJ11" i="11" s="1"/>
  <c r="BK9" i="11"/>
  <c r="BL9" i="11"/>
  <c r="BL11" i="11" s="1"/>
  <c r="BM9" i="11"/>
  <c r="BM11" i="11" s="1"/>
  <c r="BN9" i="11"/>
  <c r="BN11" i="11" s="1"/>
  <c r="BO9" i="11"/>
  <c r="BO11" i="11" s="1"/>
  <c r="BP9" i="11"/>
  <c r="BQ9" i="11"/>
  <c r="BR9" i="11"/>
  <c r="BR11" i="11" s="1"/>
  <c r="BS9" i="11"/>
  <c r="BT9" i="11"/>
  <c r="BT11" i="11" s="1"/>
  <c r="BU9" i="11"/>
  <c r="BU11" i="11" s="1"/>
  <c r="BV9" i="11"/>
  <c r="BV11" i="11" s="1"/>
  <c r="BW9" i="11"/>
  <c r="BW11" i="11" s="1"/>
  <c r="BX9" i="11"/>
  <c r="BY9" i="11"/>
  <c r="BZ9" i="11"/>
  <c r="BZ11" i="11" s="1"/>
  <c r="CA9" i="11"/>
  <c r="CB9" i="11"/>
  <c r="CB11" i="11" s="1"/>
  <c r="CC9" i="11"/>
  <c r="CC11" i="11" s="1"/>
  <c r="CD9" i="11"/>
  <c r="CD11" i="11" s="1"/>
  <c r="CE9" i="11"/>
  <c r="CE11" i="11" s="1"/>
  <c r="CF9" i="11"/>
  <c r="CG9" i="11"/>
  <c r="CH9" i="11"/>
  <c r="CH11" i="11" s="1"/>
  <c r="CI9" i="11"/>
  <c r="CJ9" i="11"/>
  <c r="CJ11" i="11" s="1"/>
  <c r="E9" i="11"/>
  <c r="E11" i="11" s="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E5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E3" i="11"/>
  <c r="F2" i="11"/>
  <c r="F4" i="11" s="1"/>
  <c r="G2" i="11"/>
  <c r="G4" i="11" s="1"/>
  <c r="H2" i="11"/>
  <c r="I2" i="11"/>
  <c r="J2" i="11"/>
  <c r="K2" i="11"/>
  <c r="L2" i="11"/>
  <c r="M2" i="11"/>
  <c r="N2" i="11"/>
  <c r="N4" i="11" s="1"/>
  <c r="O2" i="11"/>
  <c r="O4" i="11" s="1"/>
  <c r="P2" i="11"/>
  <c r="Q2" i="11"/>
  <c r="R2" i="11"/>
  <c r="S2" i="11"/>
  <c r="T2" i="11"/>
  <c r="U2" i="11"/>
  <c r="V2" i="11"/>
  <c r="W2" i="11"/>
  <c r="W4" i="11" s="1"/>
  <c r="X2" i="11"/>
  <c r="Y2" i="11"/>
  <c r="Z2" i="11"/>
  <c r="AA2" i="11"/>
  <c r="AB2" i="11"/>
  <c r="AC2" i="11"/>
  <c r="AD2" i="11"/>
  <c r="AD4" i="11" s="1"/>
  <c r="AE2" i="11"/>
  <c r="AE4" i="11" s="1"/>
  <c r="AF2" i="11"/>
  <c r="AG2" i="11"/>
  <c r="AH2" i="11"/>
  <c r="AI2" i="11"/>
  <c r="AJ2" i="11"/>
  <c r="AK2" i="11"/>
  <c r="AL2" i="11"/>
  <c r="AL4" i="11" s="1"/>
  <c r="AM2" i="11"/>
  <c r="AM4" i="11" s="1"/>
  <c r="AN2" i="11"/>
  <c r="AO2" i="11"/>
  <c r="AP2" i="11"/>
  <c r="AQ2" i="11"/>
  <c r="AR2" i="11"/>
  <c r="AS2" i="11"/>
  <c r="AT2" i="11"/>
  <c r="AT4" i="11" s="1"/>
  <c r="AU2" i="11"/>
  <c r="AU4" i="11" s="1"/>
  <c r="AV2" i="11"/>
  <c r="AW2" i="11"/>
  <c r="AX2" i="11"/>
  <c r="AY2" i="11"/>
  <c r="AZ2" i="11"/>
  <c r="BA2" i="11"/>
  <c r="BB2" i="11"/>
  <c r="BB4" i="11" s="1"/>
  <c r="BC2" i="11"/>
  <c r="BC4" i="11" s="1"/>
  <c r="BD2" i="11"/>
  <c r="BE2" i="11"/>
  <c r="BF2" i="11"/>
  <c r="BG2" i="11"/>
  <c r="BH2" i="11"/>
  <c r="BI2" i="11"/>
  <c r="BJ2" i="11"/>
  <c r="BJ4" i="11" s="1"/>
  <c r="BK2" i="11"/>
  <c r="BK4" i="11" s="1"/>
  <c r="BL2" i="11"/>
  <c r="BM2" i="11"/>
  <c r="BN2" i="11"/>
  <c r="BO2" i="11"/>
  <c r="BP2" i="11"/>
  <c r="BQ2" i="11"/>
  <c r="BR2" i="11"/>
  <c r="BR4" i="11" s="1"/>
  <c r="BS2" i="11"/>
  <c r="BS4" i="11" s="1"/>
  <c r="BT2" i="11"/>
  <c r="BU2" i="11"/>
  <c r="BV2" i="11"/>
  <c r="BW2" i="11"/>
  <c r="BX2" i="11"/>
  <c r="BY2" i="11"/>
  <c r="BZ2" i="11"/>
  <c r="CA2" i="11"/>
  <c r="CA4" i="11" s="1"/>
  <c r="CB2" i="11"/>
  <c r="CC2" i="11"/>
  <c r="CD2" i="11"/>
  <c r="CE2" i="11"/>
  <c r="CF2" i="11"/>
  <c r="CG2" i="11"/>
  <c r="CH2" i="11"/>
  <c r="CH4" i="11" s="1"/>
  <c r="CI2" i="11"/>
  <c r="CI4" i="11" s="1"/>
  <c r="CJ2" i="11"/>
  <c r="CK2" i="11"/>
  <c r="E2" i="11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CG11" i="11" l="1"/>
  <c r="BY11" i="11"/>
  <c r="BQ11" i="11"/>
  <c r="BI11" i="11"/>
  <c r="BA11" i="11"/>
  <c r="AS11" i="11"/>
  <c r="AK11" i="11"/>
  <c r="AC11" i="11"/>
  <c r="U11" i="11"/>
  <c r="M11" i="11"/>
  <c r="CF11" i="11"/>
  <c r="BX11" i="11"/>
  <c r="BP11" i="11"/>
  <c r="BH11" i="11"/>
  <c r="AZ11" i="11"/>
  <c r="AR11" i="11"/>
  <c r="AJ11" i="11"/>
  <c r="AB11" i="11"/>
  <c r="T11" i="11"/>
  <c r="L11" i="11"/>
  <c r="BZ12" i="11"/>
  <c r="BZ14" i="11" s="1"/>
  <c r="BZ13" i="11"/>
  <c r="V12" i="11"/>
  <c r="V14" i="11" s="1"/>
  <c r="V13" i="11"/>
  <c r="CG13" i="11"/>
  <c r="CG12" i="11"/>
  <c r="CG14" i="11" s="1"/>
  <c r="BY13" i="11"/>
  <c r="BY12" i="11"/>
  <c r="BY14" i="11" s="1"/>
  <c r="BQ13" i="11"/>
  <c r="BQ12" i="11"/>
  <c r="BQ14" i="11" s="1"/>
  <c r="BI13" i="11"/>
  <c r="BI12" i="11"/>
  <c r="BI14" i="11" s="1"/>
  <c r="BA13" i="11"/>
  <c r="BA12" i="11"/>
  <c r="BA14" i="11" s="1"/>
  <c r="AS13" i="11"/>
  <c r="AS12" i="11"/>
  <c r="AS14" i="11" s="1"/>
  <c r="AK13" i="11"/>
  <c r="AK12" i="11"/>
  <c r="AK14" i="11" s="1"/>
  <c r="AC13" i="11"/>
  <c r="AC12" i="11"/>
  <c r="AC14" i="11" s="1"/>
  <c r="U13" i="11"/>
  <c r="U12" i="11"/>
  <c r="U14" i="11" s="1"/>
  <c r="M13" i="11"/>
  <c r="M12" i="11"/>
  <c r="M14" i="11" s="1"/>
  <c r="BZ4" i="11"/>
  <c r="V4" i="11"/>
  <c r="AT12" i="11"/>
  <c r="AT14" i="11" s="1"/>
  <c r="AT13" i="11"/>
  <c r="CF13" i="11"/>
  <c r="CF12" i="11"/>
  <c r="BX13" i="11"/>
  <c r="BX12" i="11"/>
  <c r="BX14" i="11" s="1"/>
  <c r="BP13" i="11"/>
  <c r="BP12" i="11"/>
  <c r="BH13" i="11"/>
  <c r="BH12" i="11"/>
  <c r="AZ13" i="11"/>
  <c r="AZ12" i="11"/>
  <c r="AR13" i="11"/>
  <c r="AR12" i="11"/>
  <c r="AR14" i="11" s="1"/>
  <c r="AJ13" i="11"/>
  <c r="AJ12" i="11"/>
  <c r="AB13" i="11"/>
  <c r="AB12" i="11"/>
  <c r="T13" i="11"/>
  <c r="T12" i="11"/>
  <c r="L13" i="11"/>
  <c r="L12" i="11"/>
  <c r="L14" i="11" s="1"/>
  <c r="CG4" i="11"/>
  <c r="BY4" i="11"/>
  <c r="BQ4" i="11"/>
  <c r="BI4" i="11"/>
  <c r="BA4" i="11"/>
  <c r="AS4" i="11"/>
  <c r="AK4" i="11"/>
  <c r="AC4" i="11"/>
  <c r="U4" i="11"/>
  <c r="M4" i="11"/>
  <c r="CH12" i="11"/>
  <c r="CH14" i="11" s="1"/>
  <c r="CH13" i="11"/>
  <c r="AD12" i="11"/>
  <c r="AD14" i="11" s="1"/>
  <c r="AD13" i="11"/>
  <c r="CE13" i="11"/>
  <c r="CE12" i="11"/>
  <c r="CE14" i="11" s="1"/>
  <c r="BW13" i="11"/>
  <c r="BW12" i="11"/>
  <c r="BO12" i="11"/>
  <c r="BO14" i="11" s="1"/>
  <c r="BO13" i="11"/>
  <c r="BG13" i="11"/>
  <c r="BG12" i="11"/>
  <c r="AY13" i="11"/>
  <c r="AY12" i="11"/>
  <c r="AY14" i="11" s="1"/>
  <c r="AQ13" i="11"/>
  <c r="AQ12" i="11"/>
  <c r="AI13" i="11"/>
  <c r="AI12" i="11"/>
  <c r="AA13" i="11"/>
  <c r="AA12" i="11"/>
  <c r="S13" i="11"/>
  <c r="S12" i="11"/>
  <c r="S14" i="11" s="1"/>
  <c r="K13" i="11"/>
  <c r="K12" i="11"/>
  <c r="CF4" i="11"/>
  <c r="BX4" i="11"/>
  <c r="BP4" i="11"/>
  <c r="BH4" i="11"/>
  <c r="AZ4" i="11"/>
  <c r="AR4" i="11"/>
  <c r="AJ4" i="11"/>
  <c r="AB4" i="11"/>
  <c r="T4" i="11"/>
  <c r="L4" i="11"/>
  <c r="CF14" i="11"/>
  <c r="BP14" i="11"/>
  <c r="BH14" i="11"/>
  <c r="AZ14" i="11"/>
  <c r="AJ14" i="11"/>
  <c r="AB14" i="11"/>
  <c r="T14" i="11"/>
  <c r="BB12" i="11"/>
  <c r="BB14" i="11" s="1"/>
  <c r="BB13" i="11"/>
  <c r="E12" i="11"/>
  <c r="E13" i="11"/>
  <c r="CD13" i="11"/>
  <c r="CD12" i="11"/>
  <c r="BV13" i="11"/>
  <c r="BV12" i="11"/>
  <c r="BV14" i="11" s="1"/>
  <c r="BN13" i="11"/>
  <c r="BN12" i="11"/>
  <c r="BN14" i="11" s="1"/>
  <c r="BF13" i="11"/>
  <c r="BF12" i="11"/>
  <c r="BF14" i="11" s="1"/>
  <c r="AX13" i="11"/>
  <c r="AX12" i="11"/>
  <c r="AP13" i="11"/>
  <c r="AP12" i="11"/>
  <c r="AP14" i="11" s="1"/>
  <c r="AH13" i="11"/>
  <c r="AH12" i="11"/>
  <c r="AH14" i="11" s="1"/>
  <c r="Z13" i="11"/>
  <c r="Z12" i="11"/>
  <c r="Z14" i="11" s="1"/>
  <c r="R13" i="11"/>
  <c r="R12" i="11"/>
  <c r="J13" i="11"/>
  <c r="J12" i="11"/>
  <c r="J14" i="11" s="1"/>
  <c r="CE4" i="11"/>
  <c r="BW4" i="11"/>
  <c r="BO4" i="11"/>
  <c r="BG4" i="11"/>
  <c r="AY4" i="11"/>
  <c r="AQ4" i="11"/>
  <c r="AI4" i="11"/>
  <c r="AA4" i="11"/>
  <c r="S4" i="11"/>
  <c r="K4" i="11"/>
  <c r="BW14" i="11"/>
  <c r="BG14" i="11"/>
  <c r="AQ14" i="11"/>
  <c r="AI14" i="11"/>
  <c r="AA14" i="11"/>
  <c r="K14" i="11"/>
  <c r="CI11" i="11"/>
  <c r="CA11" i="11"/>
  <c r="BS11" i="11"/>
  <c r="BK11" i="11"/>
  <c r="BC11" i="11"/>
  <c r="AU11" i="11"/>
  <c r="AM11" i="11"/>
  <c r="AE11" i="11"/>
  <c r="W11" i="11"/>
  <c r="O11" i="11"/>
  <c r="G11" i="11"/>
  <c r="E14" i="11"/>
  <c r="BR12" i="11"/>
  <c r="BR14" i="11" s="1"/>
  <c r="BR13" i="11"/>
  <c r="F12" i="11"/>
  <c r="F14" i="11" s="1"/>
  <c r="F13" i="11"/>
  <c r="CC12" i="11"/>
  <c r="CC14" i="11" s="1"/>
  <c r="CC13" i="11"/>
  <c r="BU12" i="11"/>
  <c r="BU14" i="11" s="1"/>
  <c r="BU13" i="11"/>
  <c r="BM12" i="11"/>
  <c r="BM14" i="11" s="1"/>
  <c r="BM13" i="11"/>
  <c r="BE12" i="11"/>
  <c r="BE14" i="11" s="1"/>
  <c r="BE13" i="11"/>
  <c r="AW12" i="11"/>
  <c r="AW14" i="11" s="1"/>
  <c r="AW13" i="11"/>
  <c r="AO12" i="11"/>
  <c r="AO14" i="11" s="1"/>
  <c r="AO13" i="11"/>
  <c r="AG12" i="11"/>
  <c r="AG14" i="11" s="1"/>
  <c r="AG13" i="11"/>
  <c r="Y12" i="11"/>
  <c r="Y14" i="11" s="1"/>
  <c r="Y13" i="11"/>
  <c r="Q12" i="11"/>
  <c r="Q14" i="11" s="1"/>
  <c r="Q13" i="11"/>
  <c r="I12" i="11"/>
  <c r="I14" i="11" s="1"/>
  <c r="I13" i="11"/>
  <c r="CD4" i="11"/>
  <c r="BV4" i="11"/>
  <c r="BN4" i="11"/>
  <c r="BF4" i="11"/>
  <c r="AX4" i="11"/>
  <c r="AP4" i="11"/>
  <c r="AH4" i="11"/>
  <c r="Z4" i="11"/>
  <c r="R4" i="11"/>
  <c r="J4" i="11"/>
  <c r="CD14" i="11"/>
  <c r="AX14" i="11"/>
  <c r="R14" i="11"/>
  <c r="AL12" i="11"/>
  <c r="AL14" i="11" s="1"/>
  <c r="AL13" i="11"/>
  <c r="CJ12" i="11"/>
  <c r="CJ14" i="11" s="1"/>
  <c r="CJ13" i="11"/>
  <c r="CB12" i="11"/>
  <c r="CB14" i="11" s="1"/>
  <c r="CB13" i="11"/>
  <c r="BT12" i="11"/>
  <c r="BT14" i="11" s="1"/>
  <c r="BT13" i="11"/>
  <c r="BL12" i="11"/>
  <c r="BL14" i="11" s="1"/>
  <c r="BL13" i="11"/>
  <c r="BD12" i="11"/>
  <c r="BD14" i="11" s="1"/>
  <c r="BD13" i="11"/>
  <c r="AV12" i="11"/>
  <c r="AV14" i="11" s="1"/>
  <c r="AV13" i="11"/>
  <c r="AN12" i="11"/>
  <c r="AN14" i="11" s="1"/>
  <c r="AN13" i="11"/>
  <c r="AF12" i="11"/>
  <c r="AF14" i="11" s="1"/>
  <c r="AF13" i="11"/>
  <c r="X12" i="11"/>
  <c r="X14" i="11" s="1"/>
  <c r="X13" i="11"/>
  <c r="P12" i="11"/>
  <c r="P14" i="11" s="1"/>
  <c r="P13" i="11"/>
  <c r="H12" i="11"/>
  <c r="H14" i="11" s="1"/>
  <c r="H13" i="11"/>
  <c r="E4" i="11"/>
  <c r="CC4" i="11"/>
  <c r="BU4" i="11"/>
  <c r="BM4" i="11"/>
  <c r="BE4" i="11"/>
  <c r="AW4" i="11"/>
  <c r="AO4" i="11"/>
  <c r="AG4" i="11"/>
  <c r="Y4" i="11"/>
  <c r="Q4" i="11"/>
  <c r="I4" i="11"/>
  <c r="BJ12" i="11"/>
  <c r="BJ14" i="11" s="1"/>
  <c r="BJ13" i="11"/>
  <c r="N12" i="11"/>
  <c r="N14" i="11" s="1"/>
  <c r="N13" i="11"/>
  <c r="CI12" i="11"/>
  <c r="CI14" i="11" s="1"/>
  <c r="CI13" i="11"/>
  <c r="CA12" i="11"/>
  <c r="CA14" i="11" s="1"/>
  <c r="CA13" i="11"/>
  <c r="BS12" i="11"/>
  <c r="BS14" i="11" s="1"/>
  <c r="BS13" i="11"/>
  <c r="BK13" i="11"/>
  <c r="BK12" i="11"/>
  <c r="BK14" i="11" s="1"/>
  <c r="BC12" i="11"/>
  <c r="BC14" i="11" s="1"/>
  <c r="BC13" i="11"/>
  <c r="AU12" i="11"/>
  <c r="AU14" i="11" s="1"/>
  <c r="AU13" i="11"/>
  <c r="AM12" i="11"/>
  <c r="AM14" i="11" s="1"/>
  <c r="AM13" i="11"/>
  <c r="AE12" i="11"/>
  <c r="AE14" i="11" s="1"/>
  <c r="AE13" i="11"/>
  <c r="W12" i="11"/>
  <c r="W14" i="11" s="1"/>
  <c r="W13" i="11"/>
  <c r="O12" i="11"/>
  <c r="O14" i="11" s="1"/>
  <c r="O13" i="11"/>
  <c r="G12" i="11"/>
  <c r="G14" i="11" s="1"/>
  <c r="G13" i="11"/>
  <c r="CJ4" i="11"/>
  <c r="CB4" i="11"/>
  <c r="BT4" i="11"/>
  <c r="BL4" i="11"/>
  <c r="BD4" i="11"/>
  <c r="AV4" i="11"/>
  <c r="AN4" i="11"/>
  <c r="AF4" i="11"/>
  <c r="X4" i="11"/>
  <c r="P4" i="11"/>
  <c r="H4" i="1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<sst xmlns="http://schemas.openxmlformats.org/spreadsheetml/2006/main" count="866" uniqueCount="593">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</sst>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0" fontId="0" fillId="0" borderId="16" xfId="0" applyBorder="1" applyAlignment="1">
      <alignment horizontal="center"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9" fontId="0" fillId="43" borderId="16" xfId="0" applyNumberFormat="1" applyFill="1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16" xfId="0" applyNumberFormat="1" applyBorder="1">
      <alignment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8" fontId="0" fillId="43" borderId="16" xfId="0" applyNumberFormat="1" applyFill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23</xdr:row>
      <xdr:rowOff>19050</xdr:rowOff>
    </xdr:from>
    <xdr:to>
      <xdr:col>8</xdr:col>
      <xdr:colOff>1504461</xdr:colOff>
      <xdr:row>27</xdr:row>
      <xdr:rowOff>114202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39425" y="39719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3</xdr:row>
      <xdr:rowOff>9525</xdr:rowOff>
    </xdr:from>
    <xdr:to>
      <xdr:col>2</xdr:col>
      <xdr:colOff>1847660</xdr:colOff>
      <xdr:row>6</xdr:row>
      <xdr:rowOff>95175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523875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581025</xdr:colOff>
      <xdr:row>45</xdr:row>
      <xdr:rowOff>66675</xdr:rowOff>
    </xdr:from>
    <xdr:to>
      <xdr:col>10</xdr:col>
      <xdr:colOff>8930</xdr:colOff>
      <xdr:row>49</xdr:row>
      <xdr:rowOff>57066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1375" y="780097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  <c r="CK2" s="48" t="s">
        <v>133</v>
      </c>
    </row>
    <row r="3" spans="1:90">
      <c r="A3" s="48" t="s">
        <v>134</v>
      </c>
    </row>
    <row r="4" spans="1:90">
      <c r="A4" s="48" t="s">
        <v>135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136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137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138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139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140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141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142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143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144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145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146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147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148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149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150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151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152</v>
      </c>
    </row>
    <row r="22" spans="1:90">
      <c r="A22" s="48" t="s">
        <v>153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154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155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156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157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158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159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160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161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162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163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164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165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166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167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168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169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170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171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172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173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174</v>
      </c>
    </row>
    <row r="44" spans="1:90">
      <c r="A44" s="48" t="s">
        <v>175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176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177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178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179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180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181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182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183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184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185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186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187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188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189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190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191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192</v>
      </c>
    </row>
    <row r="62" spans="1:90">
      <c r="A62" s="48" t="s">
        <v>193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194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195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196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197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198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199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200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201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202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203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204</v>
      </c>
    </row>
    <row r="74" spans="1:90">
      <c r="A74" s="48" t="s">
        <v>205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206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207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208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209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210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211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212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213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214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215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216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</row>
    <row r="3" spans="1:89">
      <c r="A3" s="48" t="s">
        <v>217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218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219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220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221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222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223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224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225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226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227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228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229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230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231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232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233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234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235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236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237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238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239</v>
      </c>
    </row>
    <row r="26" spans="1:89">
      <c r="A26" s="48" t="s">
        <v>240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241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242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243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244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245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25"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</row>
    <row r="3" spans="1:74">
      <c r="A3" s="48" t="s">
        <v>246</v>
      </c>
    </row>
    <row r="4" spans="1:74">
      <c r="A4" s="48" t="s">
        <v>247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248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249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250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251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252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253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254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255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256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257</v>
      </c>
    </row>
    <row r="15" spans="1:74">
      <c r="A15" s="48" t="s">
        <v>258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259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260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261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262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263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264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265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266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267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268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269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270</v>
      </c>
    </row>
    <row r="28" spans="1:74">
      <c r="A28" s="48" t="s">
        <v>271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272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273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274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275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276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277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353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278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279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280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281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282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283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284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285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286</v>
      </c>
    </row>
    <row r="45" spans="1:74">
      <c r="A45" s="48" t="s">
        <v>287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214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288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289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290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291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292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293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294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295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296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297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298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299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224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300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301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302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303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304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305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306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307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308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309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310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311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312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313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314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315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316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317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B33" sqref="B33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64" workbookViewId="0">
      <selection activeCell="AC127" sqref="AC127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343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>SUM(C35:C41)+SUM(C43:C45)</f>
        <v>20063253440.389999</v>
      </c>
      <c r="D49" s="43">
        <f>SUM(D35:D41)+SUM(D43:D45)</f>
        <v>20625700554.999996</v>
      </c>
      <c r="E49" s="43">
        <f>SUM(E35:E45)</f>
        <v>21014947872.370003</v>
      </c>
      <c r="F49" s="43">
        <f t="shared" ref="F49:BQ49" si="4">SUM(F35:F45)</f>
        <v>20098583907.759998</v>
      </c>
      <c r="G49" s="43">
        <f t="shared" si="4"/>
        <v>19334848747.740002</v>
      </c>
      <c r="H49" s="43">
        <f t="shared" si="4"/>
        <v>20714476173.669998</v>
      </c>
      <c r="I49" s="43">
        <f t="shared" si="4"/>
        <v>20062866383.040001</v>
      </c>
      <c r="J49" s="43">
        <f t="shared" si="4"/>
        <v>19843861606.869995</v>
      </c>
      <c r="K49" s="43">
        <f t="shared" si="4"/>
        <v>19604830594.279999</v>
      </c>
      <c r="L49" s="43">
        <f t="shared" si="4"/>
        <v>19508554531.549995</v>
      </c>
      <c r="M49" s="43">
        <f t="shared" si="4"/>
        <v>19249245283.729996</v>
      </c>
      <c r="N49" s="43">
        <f t="shared" si="4"/>
        <v>19030540423.420002</v>
      </c>
      <c r="O49" s="43">
        <f t="shared" si="4"/>
        <v>20472004388</v>
      </c>
      <c r="P49" s="43">
        <f t="shared" si="4"/>
        <v>19326643368.910004</v>
      </c>
      <c r="Q49" s="43">
        <f t="shared" si="4"/>
        <v>19475422657.77</v>
      </c>
      <c r="R49" s="43">
        <f t="shared" si="4"/>
        <v>18946815532.669998</v>
      </c>
      <c r="S49" s="43">
        <f t="shared" si="4"/>
        <v>17998433452.75</v>
      </c>
      <c r="T49" s="43">
        <f t="shared" si="4"/>
        <v>17845034933.790001</v>
      </c>
      <c r="U49" s="43">
        <f t="shared" si="4"/>
        <v>17183744127.170002</v>
      </c>
      <c r="V49" s="43">
        <f t="shared" si="4"/>
        <v>16574099771.549999</v>
      </c>
      <c r="W49" s="43">
        <f t="shared" si="4"/>
        <v>15571344750.809999</v>
      </c>
      <c r="X49" s="43">
        <f t="shared" si="4"/>
        <v>14976470042.85</v>
      </c>
      <c r="Y49" s="43">
        <f t="shared" si="4"/>
        <v>14920680843.160002</v>
      </c>
      <c r="Z49" s="43">
        <f t="shared" si="4"/>
        <v>13792006291.129999</v>
      </c>
      <c r="AA49" s="43">
        <f t="shared" si="4"/>
        <v>10801519457.929998</v>
      </c>
      <c r="AB49" s="43">
        <f t="shared" si="4"/>
        <v>9641535494.3899994</v>
      </c>
      <c r="AC49" s="43">
        <f t="shared" si="4"/>
        <v>11720988041.969999</v>
      </c>
      <c r="AD49" s="43">
        <f t="shared" si="4"/>
        <v>9188720058.3099995</v>
      </c>
      <c r="AE49" s="43">
        <f t="shared" si="4"/>
        <v>8616642861.5699997</v>
      </c>
      <c r="AF49" s="43">
        <f t="shared" si="4"/>
        <v>7731745994.8699989</v>
      </c>
      <c r="AG49" s="43">
        <f t="shared" si="4"/>
        <v>7451446059.8199997</v>
      </c>
      <c r="AH49" s="43">
        <f t="shared" si="4"/>
        <v>7397660025.3300009</v>
      </c>
      <c r="AI49" s="43">
        <f t="shared" si="4"/>
        <v>6700620708.6800003</v>
      </c>
      <c r="AJ49" s="43">
        <f t="shared" si="4"/>
        <v>5916292588.6400003</v>
      </c>
      <c r="AK49" s="43">
        <f t="shared" si="4"/>
        <v>5653536965.3299999</v>
      </c>
      <c r="AL49" s="43">
        <f t="shared" si="4"/>
        <v>5351165385.1900005</v>
      </c>
      <c r="AM49" s="43">
        <f t="shared" si="4"/>
        <v>4544575315.1799994</v>
      </c>
      <c r="AN49" s="43">
        <f t="shared" si="4"/>
        <v>4087716834.7300005</v>
      </c>
      <c r="AO49" s="43">
        <f t="shared" si="4"/>
        <v>3841676297.5800004</v>
      </c>
      <c r="AP49" s="43">
        <f t="shared" si="4"/>
        <v>4044324550.6399999</v>
      </c>
      <c r="AQ49" s="43">
        <f t="shared" si="4"/>
        <v>3810885964.0999999</v>
      </c>
      <c r="AR49" s="43">
        <f t="shared" si="4"/>
        <v>3620492640.4800005</v>
      </c>
      <c r="AS49" s="43">
        <f t="shared" si="4"/>
        <v>3915225858.4099998</v>
      </c>
      <c r="AT49" s="43">
        <f t="shared" si="4"/>
        <v>3743681612.8000007</v>
      </c>
      <c r="AU49" s="43">
        <f t="shared" si="4"/>
        <v>3340882064.71</v>
      </c>
      <c r="AV49" s="43">
        <f t="shared" si="4"/>
        <v>2981405251.4100003</v>
      </c>
      <c r="AW49" s="43">
        <f t="shared" si="4"/>
        <v>2916950317.6400003</v>
      </c>
      <c r="AX49" s="43">
        <f t="shared" si="4"/>
        <v>2487412651.6399999</v>
      </c>
      <c r="AY49" s="43">
        <f t="shared" si="4"/>
        <v>2286314418.8200002</v>
      </c>
      <c r="AZ49" s="43">
        <f t="shared" si="4"/>
        <v>1898972342.9300001</v>
      </c>
      <c r="BA49" s="43">
        <f t="shared" si="4"/>
        <v>2226542316.4499998</v>
      </c>
      <c r="BB49" s="43">
        <f t="shared" si="4"/>
        <v>2157939925.4499998</v>
      </c>
      <c r="BC49" s="43">
        <f t="shared" si="4"/>
        <v>2233366658.9699998</v>
      </c>
      <c r="BD49" s="43">
        <f t="shared" si="4"/>
        <v>2325194986.21</v>
      </c>
      <c r="BE49" s="43">
        <f t="shared" si="4"/>
        <v>2570165102.1300001</v>
      </c>
      <c r="BF49" s="43">
        <f t="shared" si="4"/>
        <v>2962400247.1799998</v>
      </c>
      <c r="BG49" s="43">
        <f t="shared" si="4"/>
        <v>2840971645.6999998</v>
      </c>
      <c r="BH49" s="43">
        <f t="shared" si="4"/>
        <v>2828934154.8200002</v>
      </c>
      <c r="BI49" s="43">
        <f t="shared" si="4"/>
        <v>3011070398.1999998</v>
      </c>
      <c r="BJ49" s="43">
        <f t="shared" si="4"/>
        <v>2859396410.79</v>
      </c>
      <c r="BK49" s="43">
        <f t="shared" si="4"/>
        <v>2573009455.4699998</v>
      </c>
      <c r="BL49" s="43">
        <f t="shared" si="4"/>
        <v>2588597829.3100004</v>
      </c>
      <c r="BM49" s="43">
        <f t="shared" si="4"/>
        <v>2878587895.6300001</v>
      </c>
      <c r="BN49" s="43">
        <f t="shared" si="4"/>
        <v>2380136484.6500001</v>
      </c>
      <c r="BO49" s="43">
        <f t="shared" si="4"/>
        <v>2578441143.4999995</v>
      </c>
      <c r="BP49" s="43">
        <f t="shared" si="4"/>
        <v>2471521979.5999999</v>
      </c>
      <c r="BQ49" s="43">
        <f t="shared" si="4"/>
        <v>2393784934.8400002</v>
      </c>
      <c r="BR49" s="43">
        <f t="shared" ref="BR49:CK49" si="5">SUM(BR35:BR45)</f>
        <v>2277363305.0999999</v>
      </c>
      <c r="BS49" s="43">
        <f t="shared" si="5"/>
        <v>2227882855.7600002</v>
      </c>
      <c r="BT49" s="43">
        <f t="shared" si="5"/>
        <v>2250609312.7999997</v>
      </c>
      <c r="BU49" s="43">
        <f t="shared" si="5"/>
        <v>2352849265.5499997</v>
      </c>
      <c r="BV49" s="43">
        <f t="shared" si="5"/>
        <v>2034119243.5499997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6">C33-C49</f>
        <v>-5463727749.5499992</v>
      </c>
      <c r="D50" s="44">
        <f t="shared" si="6"/>
        <v>-5230563505.4999943</v>
      </c>
      <c r="E50" s="44">
        <f t="shared" si="6"/>
        <v>-6969156528.1200047</v>
      </c>
      <c r="F50" s="44">
        <f t="shared" si="6"/>
        <v>-6672987430.1099987</v>
      </c>
      <c r="G50" s="44">
        <f t="shared" si="6"/>
        <v>-6712471921.0500031</v>
      </c>
      <c r="H50" s="44">
        <f t="shared" si="6"/>
        <v>-6646489677.3899994</v>
      </c>
      <c r="I50" s="44">
        <f t="shared" si="6"/>
        <v>-7256521933.7400017</v>
      </c>
      <c r="J50" s="44">
        <f t="shared" si="6"/>
        <v>-7479174601.6399937</v>
      </c>
      <c r="K50" s="44">
        <f t="shared" si="6"/>
        <v>-7447782539.2699966</v>
      </c>
      <c r="L50" s="44">
        <f t="shared" si="6"/>
        <v>-6625510323.1899948</v>
      </c>
      <c r="M50" s="44">
        <f t="shared" si="6"/>
        <v>-6988829959.1799946</v>
      </c>
      <c r="N50" s="44">
        <f t="shared" si="6"/>
        <v>-7465889469.6100025</v>
      </c>
      <c r="O50" s="44">
        <f t="shared" si="6"/>
        <v>-7946063589.2799988</v>
      </c>
      <c r="P50" s="44">
        <f t="shared" si="6"/>
        <v>-6466894792.4600029</v>
      </c>
      <c r="Q50" s="44">
        <f t="shared" si="6"/>
        <v>-7005361828.8899994</v>
      </c>
      <c r="R50" s="44">
        <f t="shared" si="6"/>
        <v>-6758445421.7599983</v>
      </c>
      <c r="S50" s="44">
        <f t="shared" si="6"/>
        <v>-6467532727.5900002</v>
      </c>
      <c r="T50" s="44">
        <f t="shared" si="6"/>
        <v>-5989126659.0400009</v>
      </c>
      <c r="U50" s="44">
        <f t="shared" si="6"/>
        <v>-6239016379.5200005</v>
      </c>
      <c r="V50" s="44">
        <f t="shared" si="6"/>
        <v>-6321566435.4799976</v>
      </c>
      <c r="W50" s="44">
        <f t="shared" si="6"/>
        <v>-6277911081.6799984</v>
      </c>
      <c r="X50" s="44">
        <f t="shared" si="6"/>
        <v>-4931428365.1100006</v>
      </c>
      <c r="Y50" s="44">
        <f t="shared" si="6"/>
        <v>-5865860535.6400013</v>
      </c>
      <c r="Z50" s="44">
        <f t="shared" si="6"/>
        <v>-5081467887.4299984</v>
      </c>
      <c r="AA50" s="44">
        <f t="shared" si="6"/>
        <v>-4750064897.8399982</v>
      </c>
      <c r="AB50" s="44">
        <f t="shared" si="6"/>
        <v>-3509734148.6899996</v>
      </c>
      <c r="AC50" s="44">
        <f t="shared" si="6"/>
        <v>-3312375926.4399986</v>
      </c>
      <c r="AD50" s="44">
        <f t="shared" si="6"/>
        <v>-3485802672.1999989</v>
      </c>
      <c r="AE50" s="44">
        <f t="shared" si="6"/>
        <v>-3114302743.8899994</v>
      </c>
      <c r="AF50" s="44">
        <f t="shared" si="6"/>
        <v>-2371501385.2099991</v>
      </c>
      <c r="AG50" s="44">
        <f t="shared" si="6"/>
        <v>-2860590372.5899992</v>
      </c>
      <c r="AH50" s="44">
        <f t="shared" si="6"/>
        <v>-2946473558.7600012</v>
      </c>
      <c r="AI50" s="44">
        <f t="shared" si="6"/>
        <v>-2565323649.1900005</v>
      </c>
      <c r="AJ50" s="44">
        <f t="shared" si="6"/>
        <v>-1720618991.5300007</v>
      </c>
      <c r="AK50" s="44">
        <f t="shared" si="6"/>
        <v>-1896536140.5299997</v>
      </c>
      <c r="AL50" s="44">
        <f t="shared" si="6"/>
        <v>-1466710664.5900002</v>
      </c>
      <c r="AM50" s="44">
        <f t="shared" si="6"/>
        <v>-1025906895.2999992</v>
      </c>
      <c r="AN50" s="44">
        <f t="shared" si="6"/>
        <v>-839702275.53000021</v>
      </c>
      <c r="AO50" s="44">
        <f t="shared" si="6"/>
        <v>-479690258.43000031</v>
      </c>
      <c r="AP50" s="44">
        <f t="shared" si="6"/>
        <v>-612441739.57999992</v>
      </c>
      <c r="AQ50" s="44">
        <f t="shared" si="6"/>
        <v>-426334653.28999949</v>
      </c>
      <c r="AR50" s="44">
        <f t="shared" si="6"/>
        <v>-423840616.51000023</v>
      </c>
      <c r="AS50" s="44">
        <f t="shared" si="6"/>
        <v>-909246717.10999966</v>
      </c>
      <c r="AT50" s="44">
        <f t="shared" si="6"/>
        <v>-708457077.14000082</v>
      </c>
      <c r="AU50" s="44">
        <f t="shared" si="6"/>
        <v>-493439672.11999989</v>
      </c>
      <c r="AV50" s="44">
        <f t="shared" si="6"/>
        <v>-379704464.38000059</v>
      </c>
      <c r="AW50" s="44">
        <f t="shared" si="6"/>
        <v>-553464198.96000051</v>
      </c>
      <c r="AX50" s="44">
        <f t="shared" si="6"/>
        <v>-379277051.30999994</v>
      </c>
      <c r="AY50" s="44">
        <f t="shared" si="6"/>
        <v>-225013488.39000034</v>
      </c>
      <c r="AZ50" s="44">
        <f t="shared" si="6"/>
        <v>170248609.9599998</v>
      </c>
      <c r="BA50" s="44">
        <f t="shared" si="6"/>
        <v>-157863213.64999986</v>
      </c>
      <c r="BB50" s="44">
        <f t="shared" si="6"/>
        <v>218694111.80000019</v>
      </c>
      <c r="BC50" s="44">
        <f t="shared" si="6"/>
        <v>29418910.429999828</v>
      </c>
      <c r="BD50" s="44">
        <f t="shared" si="6"/>
        <v>-97659283.860000134</v>
      </c>
      <c r="BE50" s="44">
        <f t="shared" si="6"/>
        <v>-450644735.62000012</v>
      </c>
      <c r="BF50" s="44">
        <f t="shared" si="6"/>
        <v>-415148818.6500001</v>
      </c>
      <c r="BG50" s="44">
        <f t="shared" si="6"/>
        <v>-324359697.23999977</v>
      </c>
      <c r="BH50" s="44">
        <f t="shared" si="6"/>
        <v>-561050103.0800004</v>
      </c>
      <c r="BI50" s="44">
        <f t="shared" si="6"/>
        <v>-724033772.13000011</v>
      </c>
      <c r="BJ50" s="44">
        <f t="shared" si="6"/>
        <v>-523055324.67000008</v>
      </c>
      <c r="BK50" s="44">
        <f t="shared" si="6"/>
        <v>-266939843.69999981</v>
      </c>
      <c r="BL50" s="44">
        <f t="shared" si="6"/>
        <v>-325773285.45000076</v>
      </c>
      <c r="BM50" s="44">
        <f t="shared" si="6"/>
        <v>-646594059.03000021</v>
      </c>
      <c r="BN50" s="44">
        <f t="shared" si="6"/>
        <v>-227717318.46999979</v>
      </c>
      <c r="BO50" s="44">
        <f t="shared" ref="BO50:CK50" si="7">BO33-BO49</f>
        <v>-583631254.98999977</v>
      </c>
      <c r="BP50" s="44">
        <f t="shared" si="7"/>
        <v>-543265196.29999995</v>
      </c>
      <c r="BQ50" s="44">
        <f t="shared" si="7"/>
        <v>-549348619.72000027</v>
      </c>
      <c r="BR50" s="44">
        <f t="shared" si="7"/>
        <v>-493088470.3499999</v>
      </c>
      <c r="BS50" s="44">
        <f t="shared" si="7"/>
        <v>-427834186.63000011</v>
      </c>
      <c r="BT50" s="44">
        <f t="shared" si="7"/>
        <v>132451824.28000021</v>
      </c>
      <c r="BU50" s="44">
        <f t="shared" si="7"/>
        <v>-86951869.659999847</v>
      </c>
      <c r="BV50" s="44">
        <f t="shared" si="7"/>
        <v>-40920519.129999638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0">C50+C68</f>
        <v>-3035066389.3399987</v>
      </c>
      <c r="D69" s="41">
        <f t="shared" si="10"/>
        <v>-2823974173.4399948</v>
      </c>
      <c r="E69" s="41">
        <f t="shared" si="10"/>
        <v>-4514266000.8100052</v>
      </c>
      <c r="F69" s="41">
        <f t="shared" si="10"/>
        <v>-4326328432.1499987</v>
      </c>
      <c r="G69" s="41">
        <f t="shared" si="10"/>
        <v>-4391443465.0400028</v>
      </c>
      <c r="H69" s="41">
        <f t="shared" si="10"/>
        <v>-4275509937.7299991</v>
      </c>
      <c r="I69" s="41">
        <f t="shared" si="10"/>
        <v>-4844218458.6500015</v>
      </c>
      <c r="J69" s="41">
        <f t="shared" si="10"/>
        <v>-5008768319.8099937</v>
      </c>
      <c r="K69" s="41">
        <f t="shared" si="10"/>
        <v>-4953289521.1999969</v>
      </c>
      <c r="L69" s="41">
        <f t="shared" si="10"/>
        <v>-4443357978.4699945</v>
      </c>
      <c r="M69" s="41">
        <f t="shared" si="10"/>
        <v>-4836252794.9399948</v>
      </c>
      <c r="N69" s="41">
        <f t="shared" si="10"/>
        <v>-5301024454.1800022</v>
      </c>
      <c r="O69" s="41">
        <f t="shared" si="10"/>
        <v>-5632676458.079999</v>
      </c>
      <c r="P69" s="41">
        <f t="shared" si="10"/>
        <v>-3996002653.9600029</v>
      </c>
      <c r="Q69" s="41">
        <f t="shared" si="10"/>
        <v>-4495904249.8599987</v>
      </c>
      <c r="R69" s="41">
        <f t="shared" si="10"/>
        <v>-4304157066.6499977</v>
      </c>
      <c r="S69" s="41">
        <f t="shared" si="10"/>
        <v>-4103019752.8400002</v>
      </c>
      <c r="T69" s="41">
        <f t="shared" si="10"/>
        <v>-3639683870.6400013</v>
      </c>
      <c r="U69" s="41">
        <f t="shared" si="10"/>
        <v>-3905103323.7699995</v>
      </c>
      <c r="V69" s="41">
        <f t="shared" si="10"/>
        <v>-4048439685.2799978</v>
      </c>
      <c r="W69" s="41">
        <f t="shared" si="10"/>
        <v>-4006262414.1799994</v>
      </c>
      <c r="X69" s="41">
        <f t="shared" si="10"/>
        <v>-2646886074.4400005</v>
      </c>
      <c r="Y69" s="41">
        <f t="shared" si="10"/>
        <v>-3448708869.6100011</v>
      </c>
      <c r="Z69" s="41">
        <f t="shared" si="10"/>
        <v>-2716355327.4599981</v>
      </c>
      <c r="AA69" s="41">
        <f t="shared" si="10"/>
        <v>-3084935902.1799984</v>
      </c>
      <c r="AB69" s="41">
        <f t="shared" si="10"/>
        <v>-1846180453.4299996</v>
      </c>
      <c r="AC69" s="41">
        <f t="shared" si="10"/>
        <v>-933300900.79999924</v>
      </c>
      <c r="AD69" s="41">
        <f t="shared" si="10"/>
        <v>-1590486704.6499991</v>
      </c>
      <c r="AE69" s="41">
        <f t="shared" si="10"/>
        <v>-1096138560.7199993</v>
      </c>
      <c r="AF69" s="41">
        <f t="shared" si="10"/>
        <v>-340919325.75999904</v>
      </c>
      <c r="AG69" s="41">
        <f t="shared" si="10"/>
        <v>-819069343.75999951</v>
      </c>
      <c r="AH69" s="41">
        <f t="shared" si="10"/>
        <v>-829470320.73000073</v>
      </c>
      <c r="AI69" s="41">
        <f t="shared" si="10"/>
        <v>-437556053.89000058</v>
      </c>
      <c r="AJ69" s="41">
        <f t="shared" si="10"/>
        <v>402645793.04999924</v>
      </c>
      <c r="AK69" s="41">
        <f t="shared" si="10"/>
        <v>210197537.44999981</v>
      </c>
      <c r="AL69" s="41">
        <f t="shared" si="10"/>
        <v>714601313.61000013</v>
      </c>
      <c r="AM69" s="41">
        <f t="shared" si="10"/>
        <v>740642359.77000046</v>
      </c>
      <c r="AN69" s="41">
        <f t="shared" si="10"/>
        <v>915062891.43999958</v>
      </c>
      <c r="AO69" s="41">
        <f t="shared" si="10"/>
        <v>1273530115.5899999</v>
      </c>
      <c r="AP69" s="41">
        <f t="shared" si="10"/>
        <v>1037231815.3000004</v>
      </c>
      <c r="AQ69" s="41">
        <f t="shared" si="10"/>
        <v>1187935800.1900003</v>
      </c>
      <c r="AR69" s="41">
        <f t="shared" si="10"/>
        <v>1212379153.3999996</v>
      </c>
      <c r="AS69" s="41">
        <f t="shared" si="10"/>
        <v>712932263.93000007</v>
      </c>
      <c r="AT69" s="41">
        <f t="shared" si="10"/>
        <v>868976724.30999923</v>
      </c>
      <c r="AU69" s="41">
        <f t="shared" si="10"/>
        <v>1215394324.9399998</v>
      </c>
      <c r="AV69" s="41">
        <f t="shared" si="10"/>
        <v>1222319276.1799996</v>
      </c>
      <c r="AW69" s="41">
        <f t="shared" si="10"/>
        <v>1054151492.9399993</v>
      </c>
      <c r="AX69" s="41">
        <f t="shared" si="10"/>
        <v>1162120815.3000002</v>
      </c>
      <c r="AY69" s="41">
        <f t="shared" si="10"/>
        <v>1306310400.9499996</v>
      </c>
      <c r="AZ69" s="41">
        <f t="shared" si="10"/>
        <v>1703638197.5700002</v>
      </c>
      <c r="BA69" s="41">
        <f t="shared" si="10"/>
        <v>1371089898.4800003</v>
      </c>
      <c r="BB69" s="41">
        <f t="shared" si="10"/>
        <v>1672943281.5900004</v>
      </c>
      <c r="BC69" s="41">
        <f t="shared" si="10"/>
        <v>1505292515.7599998</v>
      </c>
      <c r="BD69" s="41">
        <f t="shared" si="10"/>
        <v>1322345362.7599998</v>
      </c>
      <c r="BE69" s="41">
        <f t="shared" si="10"/>
        <v>968193060.95000005</v>
      </c>
      <c r="BF69" s="41">
        <f t="shared" si="10"/>
        <v>833185472.40999985</v>
      </c>
      <c r="BG69" s="41">
        <f t="shared" si="10"/>
        <v>935928554.13000035</v>
      </c>
      <c r="BH69" s="41">
        <f t="shared" si="10"/>
        <v>806357754.13999939</v>
      </c>
      <c r="BI69" s="41">
        <f t="shared" si="10"/>
        <v>658376012.54999995</v>
      </c>
      <c r="BJ69" s="41">
        <f t="shared" si="10"/>
        <v>795843876.36000013</v>
      </c>
      <c r="BK69" s="41">
        <f t="shared" si="10"/>
        <v>926378048.08000016</v>
      </c>
      <c r="BL69" s="41">
        <f t="shared" si="10"/>
        <v>818138487.94999909</v>
      </c>
      <c r="BM69" s="41">
        <f t="shared" si="10"/>
        <v>506910081.16999984</v>
      </c>
      <c r="BN69" s="41">
        <f t="shared" si="10"/>
        <v>669907727.35000026</v>
      </c>
      <c r="BO69" s="41">
        <f t="shared" ref="BO69:CL69" si="11">BO50+BO68</f>
        <v>337385567.45000017</v>
      </c>
      <c r="BP69" s="41">
        <f t="shared" si="11"/>
        <v>355516643.6500001</v>
      </c>
      <c r="BQ69" s="41">
        <f t="shared" si="11"/>
        <v>306420340.01999962</v>
      </c>
      <c r="BR69" s="41">
        <f t="shared" si="11"/>
        <v>473934201.21000004</v>
      </c>
      <c r="BS69" s="41">
        <f t="shared" si="11"/>
        <v>484676608.44999993</v>
      </c>
      <c r="BT69" s="41">
        <f t="shared" si="11"/>
        <v>1217457615.6200001</v>
      </c>
      <c r="BU69" s="41">
        <f t="shared" si="11"/>
        <v>961185636.92000008</v>
      </c>
      <c r="BV69" s="41">
        <f t="shared" si="11"/>
        <v>873232614.66000044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2">C17+C19+C69</f>
        <v>13107678389.220001</v>
      </c>
      <c r="D70" s="45">
        <f t="shared" si="12"/>
        <v>13067433970.510004</v>
      </c>
      <c r="E70" s="45">
        <f t="shared" si="12"/>
        <v>12466964524.469995</v>
      </c>
      <c r="F70" s="45">
        <f t="shared" si="12"/>
        <v>12179598099.500004</v>
      </c>
      <c r="G70" s="45">
        <f t="shared" si="12"/>
        <v>12130146338.639996</v>
      </c>
      <c r="H70" s="45">
        <f t="shared" si="12"/>
        <v>12023831929.66</v>
      </c>
      <c r="I70" s="45">
        <f t="shared" si="12"/>
        <v>11623144965.309998</v>
      </c>
      <c r="J70" s="45">
        <f t="shared" si="12"/>
        <v>11341725783.080006</v>
      </c>
      <c r="K70" s="45">
        <f t="shared" si="12"/>
        <v>11301436117.700003</v>
      </c>
      <c r="L70" s="45">
        <f t="shared" si="12"/>
        <v>10882579696.250008</v>
      </c>
      <c r="M70" s="45">
        <f t="shared" si="12"/>
        <v>10539105171.650005</v>
      </c>
      <c r="N70" s="45">
        <f t="shared" si="12"/>
        <v>10265971346.089998</v>
      </c>
      <c r="O70" s="45">
        <f t="shared" si="12"/>
        <v>9740280558.1600037</v>
      </c>
      <c r="P70" s="45">
        <f t="shared" si="12"/>
        <v>10554374558.019997</v>
      </c>
      <c r="Q70" s="45">
        <f t="shared" si="12"/>
        <v>10215204831.640001</v>
      </c>
      <c r="R70" s="45">
        <f t="shared" si="12"/>
        <v>10226530564.660002</v>
      </c>
      <c r="S70" s="45">
        <f t="shared" si="12"/>
        <v>10653991504.91</v>
      </c>
      <c r="T70" s="45">
        <f t="shared" si="12"/>
        <v>10187387890.889999</v>
      </c>
      <c r="U70" s="45">
        <f t="shared" si="12"/>
        <v>9849589265.5699997</v>
      </c>
      <c r="V70" s="45">
        <f t="shared" si="12"/>
        <v>9763858775.4400024</v>
      </c>
      <c r="W70" s="45">
        <f t="shared" si="12"/>
        <v>9765471855.2200012</v>
      </c>
      <c r="X70" s="45">
        <f t="shared" si="12"/>
        <v>9482152678.8500004</v>
      </c>
      <c r="Y70" s="45">
        <f t="shared" si="12"/>
        <v>10694473943.880001</v>
      </c>
      <c r="Z70" s="45">
        <f t="shared" si="12"/>
        <v>9318747845.1599998</v>
      </c>
      <c r="AA70" s="45">
        <f t="shared" si="12"/>
        <v>8943660768.7200031</v>
      </c>
      <c r="AB70" s="45">
        <f t="shared" si="12"/>
        <v>8544350433.0500002</v>
      </c>
      <c r="AC70" s="45">
        <f t="shared" si="12"/>
        <v>9238518250.2200012</v>
      </c>
      <c r="AD70" s="45">
        <f t="shared" si="12"/>
        <v>8087076231.4799995</v>
      </c>
      <c r="AE70" s="45">
        <f t="shared" si="12"/>
        <v>8073605739.210001</v>
      </c>
      <c r="AF70" s="45">
        <f t="shared" si="12"/>
        <v>7981291938.1400003</v>
      </c>
      <c r="AG70" s="45">
        <f t="shared" si="12"/>
        <v>7695938118.6600008</v>
      </c>
      <c r="AH70" s="45">
        <f t="shared" si="12"/>
        <v>7679670736.8899984</v>
      </c>
      <c r="AI70" s="45">
        <f t="shared" si="12"/>
        <v>7706379849.3699999</v>
      </c>
      <c r="AJ70" s="45">
        <f t="shared" si="12"/>
        <v>7638796456.2600002</v>
      </c>
      <c r="AK70" s="45">
        <f t="shared" si="12"/>
        <v>7410754735.6399994</v>
      </c>
      <c r="AL70" s="45">
        <f t="shared" si="12"/>
        <v>7535117366.25</v>
      </c>
      <c r="AM70" s="45">
        <f t="shared" si="12"/>
        <v>7089801949.1200008</v>
      </c>
      <c r="AN70" s="45">
        <f t="shared" si="12"/>
        <v>6832227835.3299999</v>
      </c>
      <c r="AO70" s="45">
        <f t="shared" si="12"/>
        <v>6625100037.3500004</v>
      </c>
      <c r="AP70" s="45">
        <f t="shared" si="12"/>
        <v>6438030179.3299999</v>
      </c>
      <c r="AQ70" s="45">
        <f t="shared" si="12"/>
        <v>6568210939.6500006</v>
      </c>
      <c r="AR70" s="45">
        <f t="shared" si="12"/>
        <v>6277045495.4499998</v>
      </c>
      <c r="AS70" s="45">
        <f t="shared" si="12"/>
        <v>6083747306.9000006</v>
      </c>
      <c r="AT70" s="45">
        <f t="shared" si="12"/>
        <v>5954249904.1999989</v>
      </c>
      <c r="AU70" s="45">
        <f t="shared" si="12"/>
        <v>5979473018.6699991</v>
      </c>
      <c r="AV70" s="45">
        <f t="shared" si="12"/>
        <v>5702242088.3999996</v>
      </c>
      <c r="AW70" s="45">
        <f t="shared" si="12"/>
        <v>5602896259.3299999</v>
      </c>
      <c r="AX70" s="45">
        <f t="shared" si="12"/>
        <v>5630226389.2300005</v>
      </c>
      <c r="AY70" s="45">
        <f t="shared" si="12"/>
        <v>5610383691.54</v>
      </c>
      <c r="AZ70" s="45">
        <f t="shared" si="12"/>
        <v>5742365500.0299997</v>
      </c>
      <c r="BA70" s="45">
        <f t="shared" si="12"/>
        <v>5519718719.7200003</v>
      </c>
      <c r="BB70" s="45">
        <f t="shared" si="12"/>
        <v>5521624770.0500002</v>
      </c>
      <c r="BC70" s="45">
        <f t="shared" si="12"/>
        <v>5679940370.9499998</v>
      </c>
      <c r="BD70" s="45">
        <f t="shared" si="12"/>
        <v>5846712764.1299992</v>
      </c>
      <c r="BE70" s="45">
        <f t="shared" si="12"/>
        <v>5652888376.0199995</v>
      </c>
      <c r="BF70" s="45">
        <f t="shared" si="12"/>
        <v>5507281537.8100004</v>
      </c>
      <c r="BG70" s="45">
        <f t="shared" si="12"/>
        <v>5766777137.2200003</v>
      </c>
      <c r="BH70" s="45">
        <f t="shared" si="12"/>
        <v>5679446660.1499996</v>
      </c>
      <c r="BI70" s="45">
        <f t="shared" si="12"/>
        <v>5510735701.04</v>
      </c>
      <c r="BJ70" s="45">
        <f t="shared" si="12"/>
        <v>5618637937.1800003</v>
      </c>
      <c r="BK70" s="45">
        <f t="shared" si="12"/>
        <v>6020657540.6999998</v>
      </c>
      <c r="BL70" s="45">
        <f t="shared" si="12"/>
        <v>5957640591.7299986</v>
      </c>
      <c r="BM70" s="45">
        <f t="shared" si="12"/>
        <v>5623524658.5500002</v>
      </c>
      <c r="BN70" s="45">
        <f t="shared" si="12"/>
        <v>5528804685.8000002</v>
      </c>
      <c r="BO70" s="45">
        <f t="shared" ref="BO70:CL70" si="13">BO17+BO19+BO69</f>
        <v>5560543335.1699991</v>
      </c>
      <c r="BP70" s="45">
        <f t="shared" si="13"/>
        <v>5297951558.5900002</v>
      </c>
      <c r="BQ70" s="45">
        <f t="shared" si="13"/>
        <v>5039796175.749999</v>
      </c>
      <c r="BR70" s="45">
        <f t="shared" si="13"/>
        <v>5114612634.25</v>
      </c>
      <c r="BS70" s="45">
        <f t="shared" si="13"/>
        <v>4666968162.75</v>
      </c>
      <c r="BT70" s="45">
        <f t="shared" si="13"/>
        <v>5043729164.71</v>
      </c>
      <c r="BU70" s="45">
        <f t="shared" si="13"/>
        <v>4706644952.9300003</v>
      </c>
      <c r="BV70" s="45">
        <f t="shared" si="13"/>
        <v>3010962349.8500004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318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49" workbookViewId="0">
      <selection activeCell="M47" sqref="M47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423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424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425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426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427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428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429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430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431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432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433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436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434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435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437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112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438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113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439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440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441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442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443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444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445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446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114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447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448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449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450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451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452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453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454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455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456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457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459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458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115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460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461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462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131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116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117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118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119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120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124</v>
      </c>
    </row>
    <row r="59" spans="1:89">
      <c r="A59" s="28" t="s">
        <v>123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122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121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125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126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127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128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129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130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workbookViewId="0">
      <selection activeCell="I28" sqref="I28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319</v>
      </c>
    </row>
    <row r="3" spans="1:74">
      <c r="A3" s="23" t="s">
        <v>347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331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322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332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333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334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335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336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323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324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P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388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320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340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341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325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321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326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327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387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328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1227321597.74</v>
      </c>
      <c r="BU22" s="33">
        <f t="shared" si="10"/>
        <v>0</v>
      </c>
    </row>
    <row r="23" spans="1:74">
      <c r="A23" s="23" t="s">
        <v>329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1264565293.9400001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330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342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337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338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339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342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1" customFormat="1" ht="14.25" thickBot="1">
      <c r="A35" s="70" t="s">
        <v>344</v>
      </c>
      <c r="B35" s="41">
        <f>SUM(B22:B31)</f>
        <v>3818195235.21</v>
      </c>
      <c r="C35" s="41">
        <f>SUM(C22:C31)</f>
        <v>4517898596.8100004</v>
      </c>
      <c r="D35" s="41">
        <f>SUM(D22:D31)</f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345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346</v>
      </c>
    </row>
    <row r="40" spans="1:74" s="33" customFormat="1">
      <c r="A40" s="33" t="s">
        <v>352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357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349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9" customFormat="1">
      <c r="A43" s="69" t="s">
        <v>348</v>
      </c>
    </row>
    <row r="44" spans="1:74" s="33" customFormat="1">
      <c r="A44" s="33" t="s">
        <v>354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350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355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356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351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23" sqref="A2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358</v>
      </c>
    </row>
    <row r="3" spans="1:74" s="33" customFormat="1">
      <c r="A3" s="33" t="s">
        <v>359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360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364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Z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383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361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362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382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363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384</v>
      </c>
      <c r="E11" s="33">
        <f>E4/E10*100</f>
        <v>0.28472521190164413</v>
      </c>
      <c r="F11" s="33">
        <f t="shared" ref="F11:BQ11" si="5">F4/F10*100</f>
        <v>0.29646020373596965</v>
      </c>
      <c r="G11" s="33">
        <f t="shared" si="5"/>
        <v>0.25648585879705238</v>
      </c>
      <c r="H11" s="33">
        <f t="shared" si="5"/>
        <v>0.25882686769125535</v>
      </c>
      <c r="I11" s="33">
        <f t="shared" si="5"/>
        <v>0.2700911438659212</v>
      </c>
      <c r="J11" s="33">
        <f t="shared" si="5"/>
        <v>0.43792214765143062</v>
      </c>
      <c r="K11" s="33">
        <f t="shared" si="5"/>
        <v>0.35864968104822537</v>
      </c>
      <c r="L11" s="33">
        <f t="shared" si="5"/>
        <v>0.4140098164916296</v>
      </c>
      <c r="M11" s="33">
        <f t="shared" si="5"/>
        <v>0.48704428719505549</v>
      </c>
      <c r="N11" s="33">
        <f t="shared" si="5"/>
        <v>0.51397692649996052</v>
      </c>
      <c r="O11" s="33">
        <f t="shared" si="5"/>
        <v>1.1804322134610044</v>
      </c>
      <c r="P11" s="33">
        <f t="shared" si="5"/>
        <v>15.473566325434419</v>
      </c>
      <c r="Q11" s="33">
        <f t="shared" si="5"/>
        <v>15.688457631081187</v>
      </c>
      <c r="R11" s="33">
        <f t="shared" si="5"/>
        <v>17.105316121236839</v>
      </c>
      <c r="S11" s="33">
        <f t="shared" si="5"/>
        <v>16.450740833538948</v>
      </c>
      <c r="T11" s="33">
        <f t="shared" si="5"/>
        <v>17.334484470932647</v>
      </c>
      <c r="U11" s="33">
        <f t="shared" si="5"/>
        <v>17.729658858205607</v>
      </c>
      <c r="V11" s="33">
        <f t="shared" si="5"/>
        <v>21.183255446223853</v>
      </c>
      <c r="W11" s="33">
        <f t="shared" si="5"/>
        <v>21.191183321201422</v>
      </c>
      <c r="X11" s="33">
        <f t="shared" si="5"/>
        <v>22.488938161230099</v>
      </c>
      <c r="Y11" s="33">
        <f t="shared" si="5"/>
        <v>33.309718509422844</v>
      </c>
      <c r="Z11" s="33">
        <f t="shared" si="5"/>
        <v>23.339393281680294</v>
      </c>
      <c r="AA11" s="33">
        <f t="shared" si="5"/>
        <v>3.5366798694587498</v>
      </c>
      <c r="AB11" s="33">
        <f t="shared" si="5"/>
        <v>3.677853014835037</v>
      </c>
      <c r="AC11" s="33">
        <f t="shared" si="5"/>
        <v>20.124693173017498</v>
      </c>
      <c r="AD11" s="33">
        <f t="shared" si="5"/>
        <v>3.9044135999471679</v>
      </c>
      <c r="AE11" s="33">
        <f t="shared" si="5"/>
        <v>4.777950728341434</v>
      </c>
      <c r="AF11" s="33">
        <f t="shared" si="5"/>
        <v>3.7055768228034989</v>
      </c>
      <c r="AG11" s="33">
        <f t="shared" si="5"/>
        <v>3.9031945889957704</v>
      </c>
      <c r="AH11" s="33">
        <f t="shared" si="5"/>
        <v>4.8806696371697429</v>
      </c>
      <c r="AI11" s="33">
        <f t="shared" si="5"/>
        <v>5.8746127200959357</v>
      </c>
      <c r="AJ11" s="33">
        <f t="shared" si="5"/>
        <v>7.7685118190797073</v>
      </c>
      <c r="AK11" s="33">
        <f t="shared" si="5"/>
        <v>8.331452264648167</v>
      </c>
      <c r="AL11" s="33">
        <f t="shared" si="5"/>
        <v>8.3576786940402101</v>
      </c>
      <c r="AM11" s="33">
        <f t="shared" si="5"/>
        <v>4.0455565153777098</v>
      </c>
      <c r="AN11" s="33">
        <f t="shared" si="5"/>
        <v>5.005891699650566</v>
      </c>
      <c r="AO11" s="33">
        <f t="shared" si="5"/>
        <v>5.5145767372614083</v>
      </c>
      <c r="AP11" s="33">
        <f t="shared" si="5"/>
        <v>5.209137850374308</v>
      </c>
      <c r="AQ11" s="33">
        <f t="shared" si="5"/>
        <v>6.1880353561187249</v>
      </c>
      <c r="AR11" s="33">
        <f t="shared" si="5"/>
        <v>6.0127964229920305</v>
      </c>
      <c r="AS11" s="33">
        <f t="shared" si="5"/>
        <v>6.2577592824773403</v>
      </c>
      <c r="AT11" s="33">
        <f t="shared" si="5"/>
        <v>5.7523750443930863</v>
      </c>
      <c r="AU11" s="33">
        <f t="shared" si="5"/>
        <v>6.1213331515527738</v>
      </c>
      <c r="AV11" s="33">
        <f t="shared" si="5"/>
        <v>6.8664044700329887</v>
      </c>
      <c r="AW11" s="33">
        <f t="shared" si="5"/>
        <v>6.8779102545097279</v>
      </c>
      <c r="AX11" s="33">
        <f t="shared" si="5"/>
        <v>7.7370718636338074</v>
      </c>
      <c r="AY11" s="33">
        <f t="shared" si="5"/>
        <v>8.7943100840678436</v>
      </c>
      <c r="AZ11" s="33">
        <f t="shared" si="5"/>
        <v>9.8802687881333231</v>
      </c>
      <c r="BA11" s="33">
        <f t="shared" si="5"/>
        <v>11.173257043635823</v>
      </c>
      <c r="BB11" s="33">
        <f t="shared" si="5"/>
        <v>11.031957668946852</v>
      </c>
      <c r="BC11" s="33">
        <f t="shared" si="5"/>
        <v>11.609776330093887</v>
      </c>
      <c r="BD11" s="33">
        <f t="shared" si="5"/>
        <v>12.840957567747328</v>
      </c>
      <c r="BE11" s="33">
        <f t="shared" si="5"/>
        <v>12.561841980859374</v>
      </c>
      <c r="BF11" s="33">
        <f t="shared" si="5"/>
        <v>12.075485930840085</v>
      </c>
      <c r="BG11" s="33">
        <f t="shared" si="5"/>
        <v>13.323741996390032</v>
      </c>
      <c r="BH11" s="33">
        <f t="shared" si="5"/>
        <v>14.701088983340297</v>
      </c>
      <c r="BI11" s="33">
        <f t="shared" si="5"/>
        <v>15.434445720187265</v>
      </c>
      <c r="BJ11" s="33">
        <f t="shared" si="5"/>
        <v>16.74973989323011</v>
      </c>
      <c r="BK11" s="33">
        <f t="shared" si="5"/>
        <v>22.708585711404538</v>
      </c>
      <c r="BL11" s="33">
        <f t="shared" si="5"/>
        <v>24.916610783816065</v>
      </c>
      <c r="BM11" s="33">
        <f t="shared" si="5"/>
        <v>24.739818491677553</v>
      </c>
      <c r="BN11" s="33">
        <f t="shared" si="5"/>
        <v>22.993723898134956</v>
      </c>
      <c r="BO11" s="33">
        <f t="shared" si="5"/>
        <v>22.188998627456588</v>
      </c>
      <c r="BP11" s="33">
        <f t="shared" si="5"/>
        <v>22.21475821880161</v>
      </c>
      <c r="BQ11" s="33">
        <f t="shared" si="5"/>
        <v>21.22869222902224</v>
      </c>
      <c r="BR11" s="33">
        <f>BR4/BR10*100</f>
        <v>20.464938234437511</v>
      </c>
      <c r="BS11" s="33">
        <f>BS4/BS10*100</f>
        <v>18.379999204548891</v>
      </c>
      <c r="BT11" s="33">
        <f>BT4/BT10*100</f>
        <v>18.312470931081528</v>
      </c>
      <c r="BU11" s="33">
        <f>BU4/BU10*100</f>
        <v>18.485312485454852</v>
      </c>
      <c r="BV11" s="33" t="e">
        <f>BV4/BV10*100</f>
        <v>#DIV/0!</v>
      </c>
    </row>
    <row r="12" spans="1:74" s="33" customFormat="1">
      <c r="A12" s="33" t="s">
        <v>385</v>
      </c>
      <c r="E12" s="33">
        <f>E8/E10*100</f>
        <v>99.708293054988545</v>
      </c>
      <c r="F12" s="33">
        <f t="shared" ref="F12:BQ12" si="6">F8/F10*100</f>
        <v>98.769657388480198</v>
      </c>
      <c r="G12" s="33">
        <f t="shared" si="6"/>
        <v>93.441075173630622</v>
      </c>
      <c r="H12" s="33">
        <f t="shared" si="6"/>
        <v>99.730447247103896</v>
      </c>
      <c r="I12" s="33">
        <f t="shared" si="6"/>
        <v>99.718813215377239</v>
      </c>
      <c r="J12" s="33">
        <f t="shared" si="6"/>
        <v>98.347742529452034</v>
      </c>
      <c r="K12" s="33">
        <f t="shared" si="6"/>
        <v>92.677303146421508</v>
      </c>
      <c r="L12" s="33">
        <f t="shared" si="6"/>
        <v>99.574139478565201</v>
      </c>
      <c r="M12" s="33">
        <f t="shared" si="6"/>
        <v>99.500718787667552</v>
      </c>
      <c r="N12" s="33">
        <f t="shared" si="6"/>
        <v>98.870354886640442</v>
      </c>
      <c r="O12" s="33">
        <f t="shared" si="6"/>
        <v>90.281707300545975</v>
      </c>
      <c r="P12" s="33">
        <f t="shared" si="6"/>
        <v>84.522144599950039</v>
      </c>
      <c r="Q12" s="33">
        <f t="shared" si="6"/>
        <v>84.304767319848267</v>
      </c>
      <c r="R12" s="33">
        <f t="shared" si="6"/>
        <v>82.071774740635533</v>
      </c>
      <c r="S12" s="33">
        <f t="shared" si="6"/>
        <v>73.327926910018633</v>
      </c>
      <c r="T12" s="33">
        <f t="shared" si="6"/>
        <v>82.316594755354728</v>
      </c>
      <c r="U12" s="33">
        <f t="shared" si="6"/>
        <v>81.900215934873998</v>
      </c>
      <c r="V12" s="33">
        <f t="shared" si="6"/>
        <v>78.26632716341831</v>
      </c>
      <c r="W12" s="33">
        <f t="shared" si="6"/>
        <v>71.308842352125339</v>
      </c>
      <c r="X12" s="33">
        <f t="shared" si="6"/>
        <v>77.492348921987215</v>
      </c>
      <c r="Y12" s="33">
        <f t="shared" si="6"/>
        <v>66.673689862514735</v>
      </c>
      <c r="Z12" s="33">
        <f t="shared" si="6"/>
        <v>75.922086069156052</v>
      </c>
      <c r="AA12" s="33">
        <f t="shared" si="6"/>
        <v>88.474981932621716</v>
      </c>
      <c r="AB12" s="33">
        <f t="shared" si="6"/>
        <v>96.310582657627805</v>
      </c>
      <c r="AC12" s="33">
        <f t="shared" si="6"/>
        <v>79.863839218743749</v>
      </c>
      <c r="AD12" s="33">
        <f t="shared" si="6"/>
        <v>96.018894750654795</v>
      </c>
      <c r="AE12" s="33">
        <f t="shared" si="6"/>
        <v>91.96288452359461</v>
      </c>
      <c r="AF12" s="33">
        <f t="shared" si="6"/>
        <v>96.281983050113126</v>
      </c>
      <c r="AG12" s="33">
        <f t="shared" si="6"/>
        <v>96.081516335756234</v>
      </c>
      <c r="AH12" s="33">
        <f t="shared" si="6"/>
        <v>94.215133870050437</v>
      </c>
      <c r="AI12" s="33">
        <f t="shared" si="6"/>
        <v>90.474834712306489</v>
      </c>
      <c r="AJ12" s="33">
        <f t="shared" si="6"/>
        <v>91.901801783538133</v>
      </c>
      <c r="AK12" s="33">
        <f t="shared" si="6"/>
        <v>91.32706554679288</v>
      </c>
      <c r="AL12" s="33">
        <f t="shared" si="6"/>
        <v>90.204710614649343</v>
      </c>
      <c r="AM12" s="33">
        <f t="shared" si="6"/>
        <v>90.024066491338459</v>
      </c>
      <c r="AN12" s="33">
        <f t="shared" si="6"/>
        <v>94.042574592357099</v>
      </c>
      <c r="AO12" s="33">
        <f t="shared" si="6"/>
        <v>93.504140708611232</v>
      </c>
      <c r="AP12" s="33">
        <f t="shared" si="6"/>
        <v>93.47629032295545</v>
      </c>
      <c r="AQ12" s="33">
        <f t="shared" si="6"/>
        <v>88.143466648141811</v>
      </c>
      <c r="AR12" s="33">
        <f t="shared" si="6"/>
        <v>93.298764486335074</v>
      </c>
      <c r="AS12" s="33">
        <f t="shared" si="6"/>
        <v>93.014266534246332</v>
      </c>
      <c r="AT12" s="33">
        <f t="shared" si="6"/>
        <v>93.334967043958514</v>
      </c>
      <c r="AU12" s="33">
        <f t="shared" si="6"/>
        <v>88.539326215365605</v>
      </c>
      <c r="AV12" s="33">
        <f t="shared" si="6"/>
        <v>92.539046643679512</v>
      </c>
      <c r="AW12" s="33">
        <f t="shared" si="6"/>
        <v>92.485261270563868</v>
      </c>
      <c r="AX12" s="33">
        <f t="shared" si="6"/>
        <v>89.017941858558871</v>
      </c>
      <c r="AY12" s="33">
        <f t="shared" si="6"/>
        <v>85.917050544129154</v>
      </c>
      <c r="AZ12" s="33">
        <f t="shared" si="6"/>
        <v>87.25216295068337</v>
      </c>
      <c r="BA12" s="33">
        <f t="shared" si="6"/>
        <v>88.687663794366784</v>
      </c>
      <c r="BB12" s="33">
        <f t="shared" si="6"/>
        <v>88.534997070540385</v>
      </c>
      <c r="BC12" s="33">
        <f t="shared" si="6"/>
        <v>84.641759395018141</v>
      </c>
      <c r="BD12" s="33">
        <f t="shared" si="6"/>
        <v>86.695229130248691</v>
      </c>
      <c r="BE12" s="33">
        <f t="shared" si="6"/>
        <v>87.154622953633378</v>
      </c>
      <c r="BF12" s="33">
        <f t="shared" si="6"/>
        <v>87.308039545987057</v>
      </c>
      <c r="BG12" s="33">
        <f t="shared" si="6"/>
        <v>82.39262008832398</v>
      </c>
      <c r="BH12" s="33">
        <f t="shared" si="6"/>
        <v>84.618343008842913</v>
      </c>
      <c r="BI12" s="33">
        <f t="shared" si="6"/>
        <v>84.346880787673996</v>
      </c>
      <c r="BJ12" s="33">
        <f t="shared" si="6"/>
        <v>79.893784411262573</v>
      </c>
      <c r="BK12" s="33">
        <f t="shared" si="6"/>
        <v>71.30306788618438</v>
      </c>
      <c r="BL12" s="33">
        <f t="shared" si="6"/>
        <v>72.018267768886744</v>
      </c>
      <c r="BM12" s="33">
        <f t="shared" si="6"/>
        <v>74.789058252381551</v>
      </c>
      <c r="BN12" s="33">
        <f t="shared" si="6"/>
        <v>74.615045136163644</v>
      </c>
      <c r="BO12" s="33">
        <f t="shared" si="6"/>
        <v>71.108661969795008</v>
      </c>
      <c r="BP12" s="33">
        <f t="shared" si="6"/>
        <v>75.28338592154843</v>
      </c>
      <c r="BQ12" s="33">
        <f t="shared" si="6"/>
        <v>76.906466710098684</v>
      </c>
      <c r="BR12" s="33">
        <f>BR8/BR10*100</f>
        <v>74.206430196576321</v>
      </c>
      <c r="BS12" s="33">
        <f>BS8/BS10*100</f>
        <v>77.128051768173606</v>
      </c>
      <c r="BT12" s="33">
        <f>BT8/BT10*100</f>
        <v>73.966754359113239</v>
      </c>
      <c r="BU12" s="33">
        <f>BU8/BU10*100</f>
        <v>76.446494915876698</v>
      </c>
      <c r="BV12" s="33" t="e">
        <f>BV8/BV10*100</f>
        <v>#DIV/0!</v>
      </c>
    </row>
    <row r="13" spans="1:74" s="33" customFormat="1">
      <c r="A13" s="33" t="s">
        <v>386</v>
      </c>
      <c r="E13" s="33">
        <f>E4/E10*E7+E8/E10*E9</f>
        <v>7.9927264134063867</v>
      </c>
      <c r="F13" s="33">
        <f t="shared" ref="F13:BQ13" si="7">F4/F10*F7+F8/F10*F9</f>
        <v>7.9015725910784163</v>
      </c>
      <c r="G13" s="33">
        <f t="shared" si="7"/>
        <v>7.4752860138904502</v>
      </c>
      <c r="H13" s="33">
        <f t="shared" si="7"/>
        <v>7.9784357797683114</v>
      </c>
      <c r="I13" s="33">
        <f t="shared" si="7"/>
        <v>7.9882830480305964</v>
      </c>
      <c r="J13" s="33">
        <f t="shared" si="7"/>
        <v>7.8678194023561625</v>
      </c>
      <c r="K13" s="33">
        <f t="shared" si="7"/>
        <v>7.4141842517137206</v>
      </c>
      <c r="L13" s="33">
        <f t="shared" si="7"/>
        <v>7.9659311582852164</v>
      </c>
      <c r="M13" s="33">
        <f t="shared" si="7"/>
        <v>7.9600575030134042</v>
      </c>
      <c r="N13" s="33">
        <f t="shared" si="7"/>
        <v>7.9096283909312355</v>
      </c>
      <c r="O13" s="33">
        <f t="shared" si="7"/>
        <v>7.2225365840436782</v>
      </c>
      <c r="P13" s="33">
        <f t="shared" si="7"/>
        <v>6.7617715679960027</v>
      </c>
      <c r="Q13" s="33">
        <f t="shared" si="7"/>
        <v>6.7443813855878618</v>
      </c>
      <c r="R13" s="33">
        <f t="shared" si="7"/>
        <v>6.5657419792508422</v>
      </c>
      <c r="S13" s="33">
        <f t="shared" si="7"/>
        <v>5.866234152801491</v>
      </c>
      <c r="T13" s="33">
        <f t="shared" si="7"/>
        <v>6.5853275804283777</v>
      </c>
      <c r="U13" s="33">
        <f t="shared" si="7"/>
        <v>6.5520172747899199</v>
      </c>
      <c r="V13" s="33">
        <f t="shared" si="7"/>
        <v>6.2613061730734643</v>
      </c>
      <c r="W13" s="33">
        <f t="shared" si="7"/>
        <v>5.7047073881700268</v>
      </c>
      <c r="X13" s="33">
        <f t="shared" si="7"/>
        <v>6.1993879137589767</v>
      </c>
      <c r="Y13" s="33">
        <f t="shared" si="7"/>
        <v>5.3338951890011792</v>
      </c>
      <c r="Z13" s="33">
        <f t="shared" si="7"/>
        <v>6.0737668855324847</v>
      </c>
      <c r="AA13" s="33">
        <f t="shared" si="7"/>
        <v>7.0779985546097377</v>
      </c>
      <c r="AB13" s="33">
        <f t="shared" si="7"/>
        <v>7.7048466126102246</v>
      </c>
      <c r="AC13" s="33">
        <f t="shared" si="7"/>
        <v>6.3891071374994999</v>
      </c>
      <c r="AD13" s="33">
        <f t="shared" si="7"/>
        <v>7.6815115800523834</v>
      </c>
      <c r="AE13" s="33">
        <f t="shared" si="7"/>
        <v>7.357030761887569</v>
      </c>
      <c r="AF13" s="33">
        <f t="shared" si="7"/>
        <v>7.7025586440090503</v>
      </c>
      <c r="AG13" s="33">
        <f t="shared" si="7"/>
        <v>7.6865213068604987</v>
      </c>
      <c r="AH13" s="33">
        <f t="shared" si="7"/>
        <v>7.5372107096040351</v>
      </c>
      <c r="AI13" s="33">
        <f t="shared" si="7"/>
        <v>7.2379867769845188</v>
      </c>
      <c r="AJ13" s="33">
        <f t="shared" si="7"/>
        <v>7.3521441426830503</v>
      </c>
      <c r="AK13" s="33">
        <f t="shared" si="7"/>
        <v>7.3061652437434308</v>
      </c>
      <c r="AL13" s="33">
        <f t="shared" si="7"/>
        <v>7.2163768491719473</v>
      </c>
      <c r="AM13" s="33">
        <f t="shared" si="7"/>
        <v>7.2019253193070769</v>
      </c>
      <c r="AN13" s="33">
        <f t="shared" si="7"/>
        <v>7.5234059673885678</v>
      </c>
      <c r="AO13" s="33">
        <f t="shared" si="7"/>
        <v>7.4803312566888991</v>
      </c>
      <c r="AP13" s="33">
        <f t="shared" si="7"/>
        <v>7.4781032258364357</v>
      </c>
      <c r="AQ13" s="33">
        <f t="shared" si="7"/>
        <v>7.0514773318513448</v>
      </c>
      <c r="AR13" s="33">
        <f t="shared" si="7"/>
        <v>7.4639011589068058</v>
      </c>
      <c r="AS13" s="33">
        <f t="shared" si="7"/>
        <v>7.4411413227397061</v>
      </c>
      <c r="AT13" s="33">
        <f t="shared" si="7"/>
        <v>7.4667973635166813</v>
      </c>
      <c r="AU13" s="33">
        <f t="shared" si="7"/>
        <v>7.0831460972292488</v>
      </c>
      <c r="AV13" s="33">
        <f t="shared" si="7"/>
        <v>7.403123731494361</v>
      </c>
      <c r="AW13" s="33">
        <f t="shared" si="7"/>
        <v>7.3988209016451094</v>
      </c>
      <c r="AX13" s="33">
        <f t="shared" si="7"/>
        <v>7.1214353486847095</v>
      </c>
      <c r="AY13" s="33">
        <f t="shared" si="7"/>
        <v>6.8733640435303318</v>
      </c>
      <c r="AZ13" s="33">
        <f t="shared" si="7"/>
        <v>6.9801730360546701</v>
      </c>
      <c r="BA13" s="33">
        <f t="shared" si="7"/>
        <v>7.0950131035493422</v>
      </c>
      <c r="BB13" s="33">
        <f t="shared" si="7"/>
        <v>7.0827997656432311</v>
      </c>
      <c r="BC13" s="33">
        <f t="shared" si="7"/>
        <v>6.7713407516014508</v>
      </c>
      <c r="BD13" s="33">
        <f t="shared" si="7"/>
        <v>6.9356183304198957</v>
      </c>
      <c r="BE13" s="33">
        <f t="shared" si="7"/>
        <v>6.9723698362906701</v>
      </c>
      <c r="BF13" s="33">
        <f t="shared" si="7"/>
        <v>6.9846431636789648</v>
      </c>
      <c r="BG13" s="33">
        <f t="shared" si="7"/>
        <v>6.5914096070659181</v>
      </c>
      <c r="BH13" s="33">
        <f t="shared" si="7"/>
        <v>6.7694674407074329</v>
      </c>
      <c r="BI13" s="33">
        <f t="shared" si="7"/>
        <v>6.7477504630139196</v>
      </c>
      <c r="BJ13" s="33">
        <f t="shared" si="7"/>
        <v>6.3915027529010056</v>
      </c>
      <c r="BK13" s="33">
        <f t="shared" si="7"/>
        <v>5.7042454308947503</v>
      </c>
      <c r="BL13" s="33">
        <f t="shared" si="7"/>
        <v>5.7614614215109397</v>
      </c>
      <c r="BM13" s="33">
        <f t="shared" si="7"/>
        <v>5.9831246601905237</v>
      </c>
      <c r="BN13" s="33">
        <f t="shared" si="7"/>
        <v>5.969203610893091</v>
      </c>
      <c r="BO13" s="33">
        <f t="shared" si="7"/>
        <v>5.6886929575836005</v>
      </c>
      <c r="BP13" s="33">
        <f t="shared" si="7"/>
        <v>6.0226708737238743</v>
      </c>
      <c r="BQ13" s="33">
        <f t="shared" si="7"/>
        <v>6.1525173368078949</v>
      </c>
      <c r="BR13" s="33">
        <f>BR4/BR10*BR7+BR8/BR10*BR9</f>
        <v>5.9365144157261058</v>
      </c>
      <c r="BS13" s="33">
        <f>BS4/BS10*BS7+BS8/BS10*BS9</f>
        <v>6.170244141453888</v>
      </c>
      <c r="BT13" s="33">
        <f>BT4/BT10*BT7+BT8/BT10*BT9</f>
        <v>5.9173403487290592</v>
      </c>
      <c r="BU13" s="33">
        <f>BU4/BU10*BU7+BU8/BU10*BU9</f>
        <v>6.1157195932701356</v>
      </c>
    </row>
    <row r="16" spans="1:74" s="54" customFormat="1">
      <c r="A16" s="55" t="s">
        <v>365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A21" sqref="A21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366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367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368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369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370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371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372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373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374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375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376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380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377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378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379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381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workbookViewId="0">
      <selection activeCell="I58" sqref="I58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389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411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390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391</v>
      </c>
      <c r="E5" s="79">
        <f t="shared" ref="E5:AJ5" si="2">E4/E2</f>
        <v>0.78202509556800537</v>
      </c>
      <c r="F5" s="79">
        <f t="shared" si="2"/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si="2"/>
        <v>0.78644311392683353</v>
      </c>
      <c r="L5" s="79">
        <f t="shared" si="2"/>
        <v>0.78924201634579771</v>
      </c>
      <c r="M5" s="79">
        <f t="shared" si="2"/>
        <v>0.7834910337357085</v>
      </c>
      <c r="N5" s="79">
        <f t="shared" si="2"/>
        <v>0.7891335350326808</v>
      </c>
      <c r="O5" s="79">
        <f t="shared" si="2"/>
        <v>0.79372922978590899</v>
      </c>
      <c r="P5" s="79">
        <f t="shared" si="2"/>
        <v>0.79782532660213501</v>
      </c>
      <c r="Q5" s="79">
        <f t="shared" si="2"/>
        <v>0.78166322500089991</v>
      </c>
      <c r="R5" s="79">
        <f t="shared" si="2"/>
        <v>0.78804946044885171</v>
      </c>
      <c r="S5" s="79">
        <f t="shared" si="2"/>
        <v>0.79299913163604641</v>
      </c>
      <c r="T5" s="79">
        <f t="shared" si="2"/>
        <v>0.79105159910689438</v>
      </c>
      <c r="U5" s="79">
        <f t="shared" si="2"/>
        <v>0.78719596001581305</v>
      </c>
      <c r="V5" s="79">
        <f t="shared" si="2"/>
        <v>0.79430156161149124</v>
      </c>
      <c r="W5" s="79">
        <f t="shared" si="2"/>
        <v>0.80401258662037933</v>
      </c>
      <c r="X5" s="79">
        <f t="shared" si="2"/>
        <v>0.8122661476684917</v>
      </c>
      <c r="Y5" s="79">
        <f t="shared" si="2"/>
        <v>0.80566967724396965</v>
      </c>
      <c r="Z5" s="79">
        <f t="shared" si="2"/>
        <v>0.81067462536392565</v>
      </c>
      <c r="AA5" s="79">
        <f t="shared" si="2"/>
        <v>0.80513257448257736</v>
      </c>
      <c r="AB5" s="79">
        <f t="shared" si="2"/>
        <v>0.79448933493648566</v>
      </c>
      <c r="AC5" s="79">
        <f t="shared" si="2"/>
        <v>0.80364016083322787</v>
      </c>
      <c r="AD5" s="79">
        <f t="shared" si="2"/>
        <v>0.80432930019790372</v>
      </c>
      <c r="AE5" s="79">
        <f t="shared" si="2"/>
        <v>0.80805751026226957</v>
      </c>
      <c r="AF5" s="79">
        <f t="shared" si="2"/>
        <v>0.80411668420484017</v>
      </c>
      <c r="AG5" s="79">
        <f t="shared" si="2"/>
        <v>0.80696024235559816</v>
      </c>
      <c r="AH5" s="79">
        <f t="shared" si="2"/>
        <v>0.80741161101436476</v>
      </c>
      <c r="AI5" s="79">
        <f t="shared" si="2"/>
        <v>0.80630625709180692</v>
      </c>
      <c r="AJ5" s="79">
        <f t="shared" si="2"/>
        <v>0.8031487206926714</v>
      </c>
      <c r="AK5" s="79">
        <f t="shared" ref="AK5:BP5" si="3">AK4/AK2</f>
        <v>0.80902681337647508</v>
      </c>
      <c r="AL5" s="79">
        <f t="shared" si="3"/>
        <v>0.81013600820960552</v>
      </c>
      <c r="AM5" s="79">
        <f t="shared" si="3"/>
        <v>0.80757762926151122</v>
      </c>
      <c r="AN5" s="79">
        <f t="shared" si="3"/>
        <v>0.79928248849729788</v>
      </c>
      <c r="AO5" s="79">
        <f t="shared" si="3"/>
        <v>0.8125575663614556</v>
      </c>
      <c r="AP5" s="79">
        <f t="shared" si="3"/>
        <v>0.8074585366568735</v>
      </c>
      <c r="AQ5" s="79">
        <f t="shared" si="3"/>
        <v>0.80424589119080725</v>
      </c>
      <c r="AR5" s="79">
        <f t="shared" si="3"/>
        <v>0.80374296928182487</v>
      </c>
      <c r="AS5" s="79">
        <f t="shared" si="3"/>
        <v>0.79219482249540896</v>
      </c>
      <c r="AT5" s="79">
        <f t="shared" si="3"/>
        <v>0.79329406018672255</v>
      </c>
      <c r="AU5" s="79">
        <f t="shared" si="3"/>
        <v>0.79155183179631217</v>
      </c>
      <c r="AV5" s="79">
        <f t="shared" si="3"/>
        <v>0.81278179711203458</v>
      </c>
      <c r="AW5" s="79">
        <f t="shared" si="3"/>
        <v>0.79010280760222062</v>
      </c>
      <c r="AX5" s="79">
        <f t="shared" si="3"/>
        <v>0.80273777150184444</v>
      </c>
      <c r="AY5" s="79">
        <f t="shared" si="3"/>
        <v>0.80814752571087678</v>
      </c>
      <c r="AZ5" s="79">
        <f t="shared" si="3"/>
        <v>0.80210761474875414</v>
      </c>
      <c r="BA5" s="79">
        <f t="shared" si="3"/>
        <v>0.79094489757112663</v>
      </c>
      <c r="BB5" s="79">
        <f t="shared" si="3"/>
        <v>0.77564186522787382</v>
      </c>
      <c r="BC5" s="79">
        <f t="shared" si="3"/>
        <v>0.76479751475052304</v>
      </c>
      <c r="BD5" s="79">
        <f t="shared" si="3"/>
        <v>0.76773972961604697</v>
      </c>
      <c r="BE5" s="79">
        <f t="shared" si="3"/>
        <v>0.75393956754033931</v>
      </c>
      <c r="BF5" s="79">
        <f t="shared" si="3"/>
        <v>0.76222666317245436</v>
      </c>
      <c r="BG5" s="79">
        <f t="shared" si="3"/>
        <v>0.76281161299639655</v>
      </c>
      <c r="BH5" s="79">
        <f t="shared" si="3"/>
        <v>0.76674605776065519</v>
      </c>
      <c r="BI5" s="79">
        <f t="shared" si="3"/>
        <v>0.72160965669769128</v>
      </c>
      <c r="BJ5" s="79">
        <f t="shared" si="3"/>
        <v>0.72281435736745592</v>
      </c>
      <c r="BK5" s="79">
        <f t="shared" si="3"/>
        <v>0.73262428416251291</v>
      </c>
      <c r="BL5" s="79">
        <f t="shared" si="3"/>
        <v>0.73022485936437131</v>
      </c>
      <c r="BM5" s="79">
        <f t="shared" si="3"/>
        <v>0.64497896174349101</v>
      </c>
      <c r="BN5" s="79">
        <f t="shared" si="3"/>
        <v>0.67689772656360281</v>
      </c>
      <c r="BO5" s="79">
        <f t="shared" si="3"/>
        <v>0.69739419633442479</v>
      </c>
      <c r="BP5" s="79">
        <f t="shared" si="3"/>
        <v>0.72806241492296941</v>
      </c>
      <c r="BQ5" s="79">
        <f t="shared" ref="BQ5:CV5" si="4">BQ4/BQ2</f>
        <v>0.66434884376462922</v>
      </c>
      <c r="BR5" s="79">
        <f t="shared" si="4"/>
        <v>0.69089358479786245</v>
      </c>
      <c r="BS5" s="79">
        <f t="shared" si="4"/>
        <v>0.6851267812815296</v>
      </c>
      <c r="BT5" s="79">
        <f t="shared" si="4"/>
        <v>0.71264177568384923</v>
      </c>
      <c r="BU5" s="79">
        <f t="shared" si="4"/>
        <v>0.70261360666940986</v>
      </c>
      <c r="BV5" s="79">
        <f t="shared" si="4"/>
        <v>0.70483183430686314</v>
      </c>
      <c r="BW5" s="79">
        <f t="shared" si="4"/>
        <v>0.91266732017695229</v>
      </c>
      <c r="BX5" s="79">
        <f t="shared" si="4"/>
        <v>0.78027813153081516</v>
      </c>
      <c r="BY5" s="79">
        <f t="shared" si="4"/>
        <v>0.80385959897376058</v>
      </c>
      <c r="BZ5" s="79">
        <f t="shared" si="4"/>
        <v>0</v>
      </c>
      <c r="CA5" s="79">
        <f t="shared" si="4"/>
        <v>0.83037701757187177</v>
      </c>
      <c r="CB5" s="79">
        <f t="shared" si="4"/>
        <v>0</v>
      </c>
      <c r="CC5" s="79">
        <f t="shared" si="4"/>
        <v>0.7910557733482444</v>
      </c>
      <c r="CD5" s="79">
        <f t="shared" si="4"/>
        <v>0</v>
      </c>
      <c r="CE5" s="79">
        <f t="shared" si="4"/>
        <v>0</v>
      </c>
      <c r="CF5" s="79">
        <f t="shared" si="4"/>
        <v>0</v>
      </c>
      <c r="CG5" s="79">
        <f t="shared" si="4"/>
        <v>0.82468131642801001</v>
      </c>
      <c r="CH5" s="79">
        <f t="shared" si="4"/>
        <v>0.80498338440849793</v>
      </c>
      <c r="CI5" s="79">
        <f t="shared" si="4"/>
        <v>0.81006277344493061</v>
      </c>
      <c r="CJ5" s="79">
        <f t="shared" si="4"/>
        <v>0.80868923531039572</v>
      </c>
      <c r="CK5" s="79" t="e">
        <f t="shared" si="4"/>
        <v>#DIV/0!</v>
      </c>
    </row>
    <row r="6" spans="1:89" s="79" customFormat="1">
      <c r="A6" s="79" t="s">
        <v>392</v>
      </c>
      <c r="E6" s="79">
        <f>(E4-I4)/I4</f>
        <v>3.0171044042176378E-2</v>
      </c>
      <c r="F6" s="79">
        <f t="shared" ref="F6:BQ6" si="5">(F4-J4)/J4</f>
        <v>4.0073424939148561E-2</v>
      </c>
      <c r="G6" s="79">
        <f t="shared" si="5"/>
        <v>4.6950163216073627E-2</v>
      </c>
      <c r="H6" s="79">
        <f t="shared" si="5"/>
        <v>-1.0364177757985933E-3</v>
      </c>
      <c r="I6" s="79">
        <f t="shared" si="5"/>
        <v>-2.2285567734972651E-2</v>
      </c>
      <c r="J6" s="79">
        <f t="shared" si="5"/>
        <v>-3.9644635068536271E-2</v>
      </c>
      <c r="K6" s="79">
        <f t="shared" si="5"/>
        <v>-6.5444800602781655E-2</v>
      </c>
      <c r="L6" s="79">
        <f t="shared" si="5"/>
        <v>-0.10034278525592918</v>
      </c>
      <c r="M6" s="79">
        <f t="shared" si="5"/>
        <v>-6.9218119317698446E-2</v>
      </c>
      <c r="N6" s="79">
        <f t="shared" si="5"/>
        <v>-5.1466116420945604E-2</v>
      </c>
      <c r="O6" s="79">
        <f t="shared" si="5"/>
        <v>-2.9376452105866663E-2</v>
      </c>
      <c r="P6" s="79">
        <f t="shared" si="5"/>
        <v>1.2968688507348208E-2</v>
      </c>
      <c r="Q6" s="79">
        <f t="shared" si="5"/>
        <v>3.646006420286322E-2</v>
      </c>
      <c r="R6" s="79">
        <f t="shared" si="5"/>
        <v>5.7037521503036565E-2</v>
      </c>
      <c r="S6" s="79">
        <f t="shared" si="5"/>
        <v>6.5653207883406603E-2</v>
      </c>
      <c r="T6" s="79">
        <f t="shared" si="5"/>
        <v>3.6413783518927205E-2</v>
      </c>
      <c r="U6" s="79">
        <f t="shared" si="5"/>
        <v>9.6226111975726267E-2</v>
      </c>
      <c r="V6" s="79">
        <f t="shared" si="5"/>
        <v>6.461815078838512E-2</v>
      </c>
      <c r="W6" s="79">
        <f t="shared" si="5"/>
        <v>0.30188857697131394</v>
      </c>
      <c r="X6" s="79">
        <f t="shared" si="5"/>
        <v>0.24130987184631306</v>
      </c>
      <c r="Y6" s="79">
        <f t="shared" si="5"/>
        <v>0.22656149896203284</v>
      </c>
      <c r="Z6" s="79">
        <f t="shared" si="5"/>
        <v>0.18621198921003396</v>
      </c>
      <c r="AA6" s="79">
        <f t="shared" si="5"/>
        <v>-2.6608309531270934E-2</v>
      </c>
      <c r="AB6" s="79">
        <f t="shared" si="5"/>
        <v>-2.0981518347424601E-2</v>
      </c>
      <c r="AC6" s="79">
        <f t="shared" si="5"/>
        <v>8.9195690878798792E-2</v>
      </c>
      <c r="AD6" s="79">
        <f t="shared" si="5"/>
        <v>0.16865853146394724</v>
      </c>
      <c r="AE6" s="79">
        <f t="shared" si="5"/>
        <v>0.1697268118216865</v>
      </c>
      <c r="AF6" s="79">
        <f t="shared" si="5"/>
        <v>0.18001865618905641</v>
      </c>
      <c r="AG6" s="79">
        <f t="shared" si="5"/>
        <v>0.20387988008397417</v>
      </c>
      <c r="AH6" s="79">
        <f t="shared" si="5"/>
        <v>0.20399368553679251</v>
      </c>
      <c r="AI6" s="79">
        <f t="shared" si="5"/>
        <v>0.21623741837471769</v>
      </c>
      <c r="AJ6" s="79">
        <f t="shared" si="5"/>
        <v>0.17396843193452546</v>
      </c>
      <c r="AK6" s="79">
        <f t="shared" si="5"/>
        <v>4.7008371080973645E-2</v>
      </c>
      <c r="AL6" s="79">
        <f t="shared" si="5"/>
        <v>2.1979329324444633E-2</v>
      </c>
      <c r="AM6" s="79">
        <f t="shared" si="5"/>
        <v>2.0113121125923897E-3</v>
      </c>
      <c r="AN6" s="79">
        <f t="shared" si="5"/>
        <v>6.4634539091320362E-3</v>
      </c>
      <c r="AO6" s="79">
        <f t="shared" si="5"/>
        <v>0.16652517766612307</v>
      </c>
      <c r="AP6" s="79">
        <f t="shared" si="5"/>
        <v>0.20893016890377933</v>
      </c>
      <c r="AQ6" s="79">
        <f t="shared" si="5"/>
        <v>0.25274107572469301</v>
      </c>
      <c r="AR6" s="79">
        <f t="shared" si="5"/>
        <v>0.20979491169816633</v>
      </c>
      <c r="AS6" s="79">
        <f t="shared" si="5"/>
        <v>0.26410008073311531</v>
      </c>
      <c r="AT6" s="79">
        <f t="shared" si="5"/>
        <v>0.25600208599310531</v>
      </c>
      <c r="AU6" s="79">
        <f t="shared" si="5"/>
        <v>0.20504763284819336</v>
      </c>
      <c r="AV6" s="79">
        <f t="shared" si="5"/>
        <v>0.23199117049337162</v>
      </c>
      <c r="AW6" s="79">
        <f t="shared" si="5"/>
        <v>6.5422017035830032E-2</v>
      </c>
      <c r="AX6" s="79">
        <f t="shared" si="5"/>
        <v>7.3101739590477416E-2</v>
      </c>
      <c r="AY6" s="79">
        <f t="shared" si="5"/>
        <v>7.7343976455649902E-2</v>
      </c>
      <c r="AZ6" s="79">
        <f t="shared" si="5"/>
        <v>6.2800580943865231E-2</v>
      </c>
      <c r="BA6" s="79">
        <f t="shared" si="5"/>
        <v>9.3293693087296237E-2</v>
      </c>
      <c r="BB6" s="79">
        <f t="shared" si="5"/>
        <v>7.2043089489938358E-2</v>
      </c>
      <c r="BC6" s="79">
        <f t="shared" si="5"/>
        <v>1.975498375698221E-2</v>
      </c>
      <c r="BD6" s="79">
        <f t="shared" si="5"/>
        <v>-4.1689779092610652E-2</v>
      </c>
      <c r="BE6" s="79">
        <f t="shared" si="5"/>
        <v>0.23188782059753352</v>
      </c>
      <c r="BF6" s="79">
        <f t="shared" si="5"/>
        <v>0.24326621236616064</v>
      </c>
      <c r="BG6" s="79">
        <f t="shared" si="5"/>
        <v>0.28918512518458339</v>
      </c>
      <c r="BH6" s="79">
        <f t="shared" si="5"/>
        <v>0.34029225783475509</v>
      </c>
      <c r="BI6" s="79">
        <f t="shared" si="5"/>
        <v>0.39208241941353761</v>
      </c>
      <c r="BJ6" s="79">
        <f t="shared" si="5"/>
        <v>0.27187483948831165</v>
      </c>
      <c r="BK6" s="79">
        <f t="shared" si="5"/>
        <v>0.22304070596979694</v>
      </c>
      <c r="BL6" s="79">
        <f t="shared" si="5"/>
        <v>0.1827084635804849</v>
      </c>
      <c r="BM6" s="79">
        <f t="shared" si="5"/>
        <v>0.12830099090502239</v>
      </c>
      <c r="BN6" s="79">
        <f t="shared" si="5"/>
        <v>0.7740426725314945</v>
      </c>
      <c r="BO6" s="79">
        <f t="shared" si="5"/>
        <v>-0.35699127656148588</v>
      </c>
      <c r="BP6" s="79">
        <f t="shared" si="5"/>
        <v>-0.38306299243162523</v>
      </c>
      <c r="BQ6" s="79">
        <f t="shared" si="5"/>
        <v>3.7741427019360306E-2</v>
      </c>
      <c r="BR6" s="79">
        <f t="shared" ref="BR6:CJ6" si="6">(BR4-BV4)/BV4</f>
        <v>0.12819160188181278</v>
      </c>
      <c r="BS6" s="79">
        <f t="shared" si="6"/>
        <v>5.1235031549845091</v>
      </c>
      <c r="BT6" s="79">
        <f t="shared" si="6"/>
        <v>6.9534311938237403</v>
      </c>
      <c r="BU6" s="79">
        <f t="shared" si="6"/>
        <v>2.3322257468594625</v>
      </c>
      <c r="BV6" s="79" t="e">
        <f t="shared" si="6"/>
        <v>#DIV/0!</v>
      </c>
      <c r="BW6" s="79">
        <f t="shared" si="6"/>
        <v>-0.63846845283118348</v>
      </c>
      <c r="BX6" s="79" t="e">
        <f t="shared" si="6"/>
        <v>#DIV/0!</v>
      </c>
      <c r="BY6" s="79">
        <f t="shared" si="6"/>
        <v>-0.51482103962822212</v>
      </c>
      <c r="BZ6" s="79" t="e">
        <f t="shared" si="6"/>
        <v>#DIV/0!</v>
      </c>
      <c r="CA6" s="79" t="e">
        <f t="shared" si="6"/>
        <v>#DIV/0!</v>
      </c>
      <c r="CB6" s="79" t="e">
        <f t="shared" si="6"/>
        <v>#DIV/0!</v>
      </c>
      <c r="CC6" s="79">
        <f t="shared" si="6"/>
        <v>2.1545371625916871</v>
      </c>
      <c r="CD6" s="79">
        <f t="shared" si="6"/>
        <v>-1</v>
      </c>
      <c r="CE6" s="79">
        <f t="shared" si="6"/>
        <v>-1</v>
      </c>
      <c r="CF6" s="79">
        <f t="shared" si="6"/>
        <v>-1</v>
      </c>
      <c r="CG6" s="79" t="e">
        <f t="shared" si="6"/>
        <v>#DIV/0!</v>
      </c>
      <c r="CH6" s="79" t="e">
        <f t="shared" si="6"/>
        <v>#DIV/0!</v>
      </c>
      <c r="CI6" s="79" t="e">
        <f t="shared" si="6"/>
        <v>#DIV/0!</v>
      </c>
      <c r="CJ6" s="79" t="e">
        <f t="shared" si="6"/>
        <v>#DIV/0!</v>
      </c>
    </row>
    <row r="7" spans="1:89" s="34" customFormat="1">
      <c r="A7" s="34" t="s">
        <v>393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394</v>
      </c>
      <c r="E8" s="79">
        <f>E7/E2</f>
        <v>0.21797490443199466</v>
      </c>
      <c r="F8" s="79">
        <f t="shared" ref="F8:BQ8" si="7">F7/F2</f>
        <v>0.20857569234503934</v>
      </c>
      <c r="G8" s="79">
        <f t="shared" si="7"/>
        <v>0.20591715493918977</v>
      </c>
      <c r="H8" s="79">
        <f t="shared" si="7"/>
        <v>0.21556280812971276</v>
      </c>
      <c r="I8" s="79">
        <f t="shared" si="7"/>
        <v>0.21953019521259404</v>
      </c>
      <c r="J8" s="79">
        <f t="shared" si="7"/>
        <v>0.21364405287686947</v>
      </c>
      <c r="K8" s="79">
        <f t="shared" si="7"/>
        <v>0.21355688607316642</v>
      </c>
      <c r="L8" s="79">
        <f t="shared" si="7"/>
        <v>0.21075798365420229</v>
      </c>
      <c r="M8" s="79">
        <f t="shared" si="7"/>
        <v>0.21650896626429156</v>
      </c>
      <c r="N8" s="79">
        <f t="shared" si="7"/>
        <v>0.2108664649673192</v>
      </c>
      <c r="O8" s="79">
        <f t="shared" si="7"/>
        <v>0.20627077021409104</v>
      </c>
      <c r="P8" s="79">
        <f t="shared" si="7"/>
        <v>0.20217467339786505</v>
      </c>
      <c r="Q8" s="79">
        <f t="shared" si="7"/>
        <v>0.21833677499910006</v>
      </c>
      <c r="R8" s="79">
        <f t="shared" si="7"/>
        <v>0.21195053955114834</v>
      </c>
      <c r="S8" s="79">
        <f t="shared" si="7"/>
        <v>0.20700086836395357</v>
      </c>
      <c r="T8" s="79">
        <f t="shared" si="7"/>
        <v>0.20894840089310557</v>
      </c>
      <c r="U8" s="79">
        <f t="shared" si="7"/>
        <v>0.21280403998418698</v>
      </c>
      <c r="V8" s="79">
        <f t="shared" si="7"/>
        <v>0.20569843838850874</v>
      </c>
      <c r="W8" s="79">
        <f t="shared" si="7"/>
        <v>0.19598741337962067</v>
      </c>
      <c r="X8" s="79">
        <f t="shared" si="7"/>
        <v>0.18773385233150836</v>
      </c>
      <c r="Y8" s="79">
        <f t="shared" si="7"/>
        <v>0.1943303227560304</v>
      </c>
      <c r="Z8" s="79">
        <f t="shared" si="7"/>
        <v>0.18932537463607432</v>
      </c>
      <c r="AA8" s="79">
        <f t="shared" si="7"/>
        <v>0.19486742551742267</v>
      </c>
      <c r="AB8" s="79">
        <f t="shared" si="7"/>
        <v>0.20551066506351434</v>
      </c>
      <c r="AC8" s="79">
        <f t="shared" si="7"/>
        <v>0.19635983916677216</v>
      </c>
      <c r="AD8" s="79">
        <f t="shared" si="7"/>
        <v>0.19567069980209628</v>
      </c>
      <c r="AE8" s="79">
        <f t="shared" si="7"/>
        <v>0.19194248973773045</v>
      </c>
      <c r="AF8" s="79">
        <f t="shared" si="7"/>
        <v>0.19588331579515977</v>
      </c>
      <c r="AG8" s="79">
        <f t="shared" si="7"/>
        <v>0.19303975764440184</v>
      </c>
      <c r="AH8" s="79">
        <f t="shared" si="7"/>
        <v>0.19258838898563521</v>
      </c>
      <c r="AI8" s="79">
        <f t="shared" si="7"/>
        <v>0.19369374290819311</v>
      </c>
      <c r="AJ8" s="79">
        <f t="shared" si="7"/>
        <v>0.19685127930732854</v>
      </c>
      <c r="AK8" s="79">
        <f t="shared" si="7"/>
        <v>0.19097318662352492</v>
      </c>
      <c r="AL8" s="79">
        <f t="shared" si="7"/>
        <v>0.18986399179039445</v>
      </c>
      <c r="AM8" s="79">
        <f t="shared" si="7"/>
        <v>0.19242237073848881</v>
      </c>
      <c r="AN8" s="79">
        <f t="shared" si="7"/>
        <v>0.20071751150270212</v>
      </c>
      <c r="AO8" s="79">
        <f t="shared" si="7"/>
        <v>0.18744243363854438</v>
      </c>
      <c r="AP8" s="79">
        <f t="shared" si="7"/>
        <v>0.19254146334312652</v>
      </c>
      <c r="AQ8" s="79">
        <f t="shared" si="7"/>
        <v>0.19575410880919272</v>
      </c>
      <c r="AR8" s="79">
        <f t="shared" si="7"/>
        <v>0.1962570307181751</v>
      </c>
      <c r="AS8" s="79">
        <f t="shared" si="7"/>
        <v>0.20780517750459107</v>
      </c>
      <c r="AT8" s="79">
        <f t="shared" si="7"/>
        <v>0.20670593981327742</v>
      </c>
      <c r="AU8" s="79">
        <f t="shared" si="7"/>
        <v>0.20844816820368781</v>
      </c>
      <c r="AV8" s="79">
        <f t="shared" si="7"/>
        <v>0.1872182028879654</v>
      </c>
      <c r="AW8" s="79">
        <f t="shared" si="7"/>
        <v>0.20989719239777932</v>
      </c>
      <c r="AX8" s="79">
        <f t="shared" si="7"/>
        <v>0.1972622284981555</v>
      </c>
      <c r="AY8" s="79">
        <f t="shared" si="7"/>
        <v>0.19185247428912319</v>
      </c>
      <c r="AZ8" s="79">
        <f t="shared" si="7"/>
        <v>0.19789238525124586</v>
      </c>
      <c r="BA8" s="79">
        <f t="shared" si="7"/>
        <v>0.20905510242887335</v>
      </c>
      <c r="BB8" s="79">
        <f t="shared" si="7"/>
        <v>0.22435813477212621</v>
      </c>
      <c r="BC8" s="79">
        <f t="shared" si="7"/>
        <v>0.23520248524947693</v>
      </c>
      <c r="BD8" s="79">
        <f t="shared" si="7"/>
        <v>0.23226027038395297</v>
      </c>
      <c r="BE8" s="79">
        <f t="shared" si="7"/>
        <v>0.24606043245966072</v>
      </c>
      <c r="BF8" s="79">
        <f t="shared" si="7"/>
        <v>0.23777333682754559</v>
      </c>
      <c r="BG8" s="79">
        <f t="shared" si="7"/>
        <v>0.23718838700360348</v>
      </c>
      <c r="BH8" s="79">
        <f t="shared" si="7"/>
        <v>0.23325394223934481</v>
      </c>
      <c r="BI8" s="79">
        <f t="shared" si="7"/>
        <v>0.27839034330230872</v>
      </c>
      <c r="BJ8" s="79">
        <f t="shared" si="7"/>
        <v>0.27718564263254403</v>
      </c>
      <c r="BK8" s="79">
        <f t="shared" si="7"/>
        <v>0.26737571583748715</v>
      </c>
      <c r="BL8" s="79">
        <f t="shared" si="7"/>
        <v>0.26977514063562863</v>
      </c>
      <c r="BM8" s="79">
        <f t="shared" si="7"/>
        <v>0.35502103825650899</v>
      </c>
      <c r="BN8" s="79">
        <f t="shared" si="7"/>
        <v>0.32310227343639719</v>
      </c>
      <c r="BO8" s="79">
        <f t="shared" si="7"/>
        <v>0.30260580366557527</v>
      </c>
      <c r="BP8" s="79">
        <f t="shared" si="7"/>
        <v>0.27193758507703059</v>
      </c>
      <c r="BQ8" s="79">
        <f t="shared" si="7"/>
        <v>0.33565115623537073</v>
      </c>
      <c r="BR8" s="79">
        <f t="shared" ref="BR8:CJ8" si="8">BR7/BR2</f>
        <v>0.30910641520213755</v>
      </c>
      <c r="BS8" s="79">
        <f t="shared" si="8"/>
        <v>0.31487321871847046</v>
      </c>
      <c r="BT8" s="79">
        <f t="shared" si="8"/>
        <v>0.28735822431615077</v>
      </c>
      <c r="BU8" s="79">
        <f t="shared" si="8"/>
        <v>0.29738639333059019</v>
      </c>
      <c r="BV8" s="79">
        <f t="shared" si="8"/>
        <v>0.29516816569313681</v>
      </c>
      <c r="BW8" s="79">
        <f t="shared" si="8"/>
        <v>8.7332679823047765E-2</v>
      </c>
      <c r="BX8" s="79">
        <f t="shared" si="8"/>
        <v>0.21972186846918484</v>
      </c>
      <c r="BY8" s="79">
        <f t="shared" si="8"/>
        <v>0.19614040102623939</v>
      </c>
      <c r="BZ8" s="79">
        <f t="shared" si="8"/>
        <v>1</v>
      </c>
      <c r="CA8" s="79">
        <f t="shared" si="8"/>
        <v>0.16962298242812829</v>
      </c>
      <c r="CB8" s="79">
        <f t="shared" si="8"/>
        <v>1</v>
      </c>
      <c r="CC8" s="79">
        <f t="shared" si="8"/>
        <v>0.20894422665175555</v>
      </c>
      <c r="CD8" s="79">
        <f t="shared" si="8"/>
        <v>1</v>
      </c>
      <c r="CE8" s="79">
        <f t="shared" si="8"/>
        <v>1</v>
      </c>
      <c r="CF8" s="79">
        <f t="shared" si="8"/>
        <v>1</v>
      </c>
      <c r="CG8" s="79">
        <f t="shared" si="8"/>
        <v>0.17531868357199001</v>
      </c>
      <c r="CH8" s="79">
        <f t="shared" si="8"/>
        <v>0.19501661559150213</v>
      </c>
      <c r="CI8" s="79">
        <f t="shared" si="8"/>
        <v>0.18993722655506942</v>
      </c>
      <c r="CJ8" s="79">
        <f t="shared" si="8"/>
        <v>0.19131076468960428</v>
      </c>
    </row>
    <row r="9" spans="1:89" s="79" customFormat="1">
      <c r="A9" s="79" t="s">
        <v>395</v>
      </c>
      <c r="E9" s="79">
        <f>(E7-I7)/I7</f>
        <v>2.0838372472908429E-2</v>
      </c>
      <c r="F9" s="79">
        <f t="shared" ref="F9:BQ9" si="9">(F7-J7)/J7</f>
        <v>8.8966414395007572E-3</v>
      </c>
      <c r="G9" s="79">
        <f t="shared" si="9"/>
        <v>-2.1536364486584488E-4</v>
      </c>
      <c r="H9" s="79">
        <f t="shared" si="9"/>
        <v>2.7996118134920801E-2</v>
      </c>
      <c r="I9" s="79">
        <f t="shared" si="9"/>
        <v>-4.8046724504033824E-3</v>
      </c>
      <c r="J9" s="79">
        <f t="shared" si="9"/>
        <v>-2.3557708224896567E-2</v>
      </c>
      <c r="K9" s="79">
        <f t="shared" si="9"/>
        <v>-2.3469286253040643E-2</v>
      </c>
      <c r="L9" s="79">
        <f t="shared" si="9"/>
        <v>-5.1948405236705533E-2</v>
      </c>
      <c r="M9" s="79">
        <f t="shared" si="9"/>
        <v>-7.9163416082554089E-2</v>
      </c>
      <c r="N9" s="79">
        <f t="shared" si="9"/>
        <v>-5.7614019125916058E-2</v>
      </c>
      <c r="O9" s="79">
        <f t="shared" si="9"/>
        <v>-3.3689532269054426E-2</v>
      </c>
      <c r="P9" s="79">
        <f t="shared" si="9"/>
        <v>-2.8191454208583995E-2</v>
      </c>
      <c r="Q9" s="79">
        <f t="shared" si="9"/>
        <v>7.0934160851925832E-2</v>
      </c>
      <c r="R9" s="79">
        <f t="shared" si="9"/>
        <v>9.7806697096455397E-2</v>
      </c>
      <c r="S9" s="79">
        <f t="shared" si="9"/>
        <v>0.14116913953490248</v>
      </c>
      <c r="T9" s="79">
        <f t="shared" si="9"/>
        <v>0.18446758735125993</v>
      </c>
      <c r="U9" s="79">
        <f t="shared" si="9"/>
        <v>0.22860874229623557</v>
      </c>
      <c r="V9" s="79">
        <f t="shared" si="9"/>
        <v>0.18053046530466743</v>
      </c>
      <c r="W9" s="79">
        <f t="shared" si="9"/>
        <v>0.31119504816430688</v>
      </c>
      <c r="X9" s="79">
        <f t="shared" si="9"/>
        <v>0.10911902396657752</v>
      </c>
      <c r="Y9" s="79">
        <f t="shared" si="9"/>
        <v>0.21082630105837605</v>
      </c>
      <c r="Z9" s="79">
        <f t="shared" si="9"/>
        <v>0.13876115916424747</v>
      </c>
      <c r="AA9" s="79">
        <f t="shared" si="9"/>
        <v>-8.1850933672933113E-3</v>
      </c>
      <c r="AB9" s="79">
        <f t="shared" si="9"/>
        <v>3.9582139821494701E-2</v>
      </c>
      <c r="AC9" s="79">
        <f t="shared" si="9"/>
        <v>0.1125059052005386</v>
      </c>
      <c r="AD9" s="79">
        <f t="shared" si="9"/>
        <v>0.19191266030535087</v>
      </c>
      <c r="AE9" s="79">
        <f t="shared" si="9"/>
        <v>0.15663874460672386</v>
      </c>
      <c r="AF9" s="79">
        <f t="shared" si="9"/>
        <v>0.1728027555316928</v>
      </c>
      <c r="AG9" s="79">
        <f t="shared" si="9"/>
        <v>0.22002379865193217</v>
      </c>
      <c r="AH9" s="79">
        <f t="shared" si="9"/>
        <v>0.22539088995744572</v>
      </c>
      <c r="AI9" s="79">
        <f t="shared" si="9"/>
        <v>0.22620375312174992</v>
      </c>
      <c r="AJ9" s="79">
        <f t="shared" si="9"/>
        <v>0.14581294024322075</v>
      </c>
      <c r="AK9" s="79">
        <f t="shared" si="9"/>
        <v>7.1385730417083376E-2</v>
      </c>
      <c r="AL9" s="79">
        <f t="shared" si="9"/>
        <v>4.4371004427018719E-3</v>
      </c>
      <c r="AM9" s="79">
        <f t="shared" si="9"/>
        <v>-1.9106470228973011E-2</v>
      </c>
      <c r="AN9" s="79">
        <f t="shared" si="9"/>
        <v>3.5082434524742453E-2</v>
      </c>
      <c r="AO9" s="79">
        <f t="shared" si="9"/>
        <v>2.5849209515035325E-2</v>
      </c>
      <c r="AP9" s="79">
        <f t="shared" si="9"/>
        <v>0.10633461135134098</v>
      </c>
      <c r="AQ9" s="79">
        <f t="shared" si="9"/>
        <v>0.15788286907470245</v>
      </c>
      <c r="AR9" s="79">
        <f t="shared" si="9"/>
        <v>0.28246548871671279</v>
      </c>
      <c r="AS9" s="79">
        <f t="shared" si="9"/>
        <v>0.24819603551271754</v>
      </c>
      <c r="AT9" s="79">
        <f t="shared" si="9"/>
        <v>0.33179959367970824</v>
      </c>
      <c r="AU9" s="79">
        <f t="shared" si="9"/>
        <v>0.33673765397108735</v>
      </c>
      <c r="AV9" s="79">
        <f t="shared" si="9"/>
        <v>0.15023149451016732</v>
      </c>
      <c r="AW9" s="79">
        <f t="shared" si="9"/>
        <v>7.0853717149311976E-2</v>
      </c>
      <c r="AX9" s="79">
        <f t="shared" si="9"/>
        <v>-8.8344919013653697E-2</v>
      </c>
      <c r="AY9" s="79">
        <f t="shared" si="9"/>
        <v>-0.16835935523175835</v>
      </c>
      <c r="AZ9" s="79">
        <f t="shared" si="9"/>
        <v>-0.13326304256329571</v>
      </c>
      <c r="BA9" s="79">
        <f t="shared" si="9"/>
        <v>-0.11458650064636304</v>
      </c>
      <c r="BB9" s="79">
        <f t="shared" si="9"/>
        <v>-5.9372398946692957E-3</v>
      </c>
      <c r="BC9" s="79">
        <f t="shared" si="9"/>
        <v>8.5911411184801199E-3</v>
      </c>
      <c r="BD9" s="79">
        <f t="shared" si="9"/>
        <v>-4.7007261984888339E-2</v>
      </c>
      <c r="BE9" s="79">
        <f t="shared" si="9"/>
        <v>4.2136430700249757E-2</v>
      </c>
      <c r="BF9" s="79">
        <f t="shared" si="9"/>
        <v>1.1344661187593167E-2</v>
      </c>
      <c r="BG9" s="79">
        <f t="shared" si="9"/>
        <v>9.8375308145637858E-2</v>
      </c>
      <c r="BH9" s="79">
        <f t="shared" si="9"/>
        <v>0.1036506815746088</v>
      </c>
      <c r="BI9" s="79">
        <f t="shared" si="9"/>
        <v>-2.4318123245919331E-2</v>
      </c>
      <c r="BJ9" s="79">
        <f t="shared" si="9"/>
        <v>2.1812894144769796E-2</v>
      </c>
      <c r="BK9" s="79">
        <f t="shared" si="9"/>
        <v>2.8685546365376072E-2</v>
      </c>
      <c r="BL9" s="79">
        <f t="shared" si="9"/>
        <v>0.16982902855224175</v>
      </c>
      <c r="BM9" s="79">
        <f t="shared" si="9"/>
        <v>0.22925376295304753</v>
      </c>
      <c r="BN9" s="79">
        <f t="shared" si="9"/>
        <v>0.89271037195177383</v>
      </c>
      <c r="BO9" s="79">
        <f t="shared" si="9"/>
        <v>-0.39291289303264759</v>
      </c>
      <c r="BP9" s="79">
        <f t="shared" si="9"/>
        <v>-0.4285357149160452</v>
      </c>
      <c r="BQ9" s="79">
        <f t="shared" si="9"/>
        <v>0.23872978569217454</v>
      </c>
      <c r="BR9" s="79">
        <f t="shared" ref="BR9:CK9" si="10">(BR7-BV7)/BV7</f>
        <v>0.20530155172279488</v>
      </c>
      <c r="BS9" s="79">
        <f t="shared" si="10"/>
        <v>28.410366641797655</v>
      </c>
      <c r="BT9" s="79">
        <f t="shared" si="10"/>
        <v>10.388932892875834</v>
      </c>
      <c r="BU9" s="79">
        <f t="shared" si="10"/>
        <v>4.7803228613329143</v>
      </c>
      <c r="BV9" s="79">
        <f t="shared" si="10"/>
        <v>0.23102567793194662</v>
      </c>
      <c r="BW9" s="79">
        <f t="shared" si="10"/>
        <v>-0.83064379545225897</v>
      </c>
      <c r="BX9" s="79">
        <f t="shared" si="10"/>
        <v>-0.95341078943790947</v>
      </c>
      <c r="BY9" s="79">
        <f t="shared" si="10"/>
        <v>-0.55180650884240445</v>
      </c>
      <c r="BZ9" s="79">
        <f t="shared" si="10"/>
        <v>-0.64220313891313829</v>
      </c>
      <c r="CA9" s="79">
        <f t="shared" si="10"/>
        <v>-0.84023629661626775</v>
      </c>
      <c r="CB9" s="79">
        <f t="shared" si="10"/>
        <v>0.24243226307723531</v>
      </c>
      <c r="CC9" s="79">
        <f t="shared" si="10"/>
        <v>2.9193755019493177</v>
      </c>
      <c r="CD9" s="79">
        <f t="shared" si="10"/>
        <v>6.2913406709985411</v>
      </c>
      <c r="CE9" s="79">
        <f t="shared" si="10"/>
        <v>10.969253880821231</v>
      </c>
      <c r="CF9" s="79">
        <f t="shared" si="10"/>
        <v>6.3975018871745428</v>
      </c>
      <c r="CG9" s="79" t="e">
        <f t="shared" si="10"/>
        <v>#DIV/0!</v>
      </c>
      <c r="CH9" s="79" t="e">
        <f t="shared" si="10"/>
        <v>#DIV/0!</v>
      </c>
      <c r="CI9" s="79" t="e">
        <f t="shared" si="10"/>
        <v>#DIV/0!</v>
      </c>
      <c r="CJ9" s="79" t="e">
        <f t="shared" si="10"/>
        <v>#DIV/0!</v>
      </c>
      <c r="CK9" s="79" t="e">
        <f t="shared" si="10"/>
        <v>#DIV/0!</v>
      </c>
    </row>
    <row r="10" spans="1:89" s="34" customFormat="1">
      <c r="A10" s="34" t="s">
        <v>396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397</v>
      </c>
      <c r="E11" s="79">
        <f>E10/E2</f>
        <v>6.0747228844663364E-3</v>
      </c>
      <c r="F11" s="79">
        <f t="shared" ref="F11:BQ11" si="11">F10/F2</f>
        <v>5.8065871365513147E-3</v>
      </c>
      <c r="G11" s="79">
        <f t="shared" si="11"/>
        <v>6.8637236985510828E-3</v>
      </c>
      <c r="H11" s="79">
        <f t="shared" si="11"/>
        <v>7.7439323954101042E-3</v>
      </c>
      <c r="I11" s="79">
        <f t="shared" si="11"/>
        <v>7.8300355688362272E-3</v>
      </c>
      <c r="J11" s="79">
        <f t="shared" si="11"/>
        <v>7.2910756294502126E-3</v>
      </c>
      <c r="K11" s="79">
        <f t="shared" si="11"/>
        <v>8.8458206859523374E-3</v>
      </c>
      <c r="L11" s="79">
        <f t="shared" si="11"/>
        <v>1.1387560616042932E-2</v>
      </c>
      <c r="M11" s="79">
        <f t="shared" si="11"/>
        <v>7.8411247971360183E-3</v>
      </c>
      <c r="N11" s="79">
        <f t="shared" si="11"/>
        <v>8.2310477075804994E-3</v>
      </c>
      <c r="O11" s="79">
        <f t="shared" si="11"/>
        <v>7.894029030629586E-3</v>
      </c>
      <c r="P11" s="79">
        <f t="shared" si="11"/>
        <v>8.981109418836267E-3</v>
      </c>
      <c r="Q11" s="79">
        <f t="shared" si="11"/>
        <v>7.4371045880926466E-3</v>
      </c>
      <c r="R11" s="79">
        <f t="shared" si="11"/>
        <v>8.3359529347311872E-3</v>
      </c>
      <c r="S11" s="79">
        <f t="shared" si="11"/>
        <v>8.3531667644774401E-3</v>
      </c>
      <c r="T11" s="79">
        <f t="shared" si="11"/>
        <v>9.8938371145152314E-3</v>
      </c>
      <c r="U11" s="79">
        <f t="shared" si="11"/>
        <v>6.9170588168448689E-3</v>
      </c>
      <c r="V11" s="79">
        <f t="shared" si="11"/>
        <v>7.4099832146596106E-3</v>
      </c>
      <c r="W11" s="79">
        <f t="shared" si="11"/>
        <v>7.6023797761078909E-3</v>
      </c>
      <c r="X11" s="79">
        <f t="shared" si="11"/>
        <v>7.8805793929202714E-3</v>
      </c>
      <c r="Y11" s="79">
        <f t="shared" si="11"/>
        <v>8.5155826570590953E-3</v>
      </c>
      <c r="Z11" s="79">
        <f t="shared" si="11"/>
        <v>8.0482211729545807E-3</v>
      </c>
      <c r="AA11" s="79">
        <f t="shared" si="11"/>
        <v>9.2238878375014866E-3</v>
      </c>
      <c r="AB11" s="79">
        <f t="shared" si="11"/>
        <v>7.7942338498616249E-3</v>
      </c>
      <c r="AC11" s="79">
        <f t="shared" si="11"/>
        <v>6.5342880228503441E-3</v>
      </c>
      <c r="AD11" s="79">
        <f t="shared" si="11"/>
        <v>7.1376742838948045E-3</v>
      </c>
      <c r="AE11" s="79">
        <f t="shared" si="11"/>
        <v>6.9148714244599147E-3</v>
      </c>
      <c r="AF11" s="79">
        <f t="shared" si="11"/>
        <v>4.3594422081807936E-3</v>
      </c>
      <c r="AG11" s="79">
        <f t="shared" si="11"/>
        <v>3.5482403523852983E-3</v>
      </c>
      <c r="AH11" s="79">
        <f t="shared" si="11"/>
        <v>3.7203555216015851E-3</v>
      </c>
      <c r="AI11" s="79">
        <f t="shared" si="11"/>
        <v>3.772521731472861E-3</v>
      </c>
      <c r="AJ11" s="79">
        <f t="shared" si="11"/>
        <v>4.3977219728046921E-3</v>
      </c>
      <c r="AK11" s="79">
        <f t="shared" si="11"/>
        <v>3.316251934901157E-3</v>
      </c>
      <c r="AL11" s="79">
        <f t="shared" si="11"/>
        <v>3.3885208173910645E-3</v>
      </c>
      <c r="AM11" s="79">
        <f t="shared" si="11"/>
        <v>3.5505885064903821E-3</v>
      </c>
      <c r="AN11" s="79">
        <f t="shared" si="11"/>
        <v>3.7937710770826524E-3</v>
      </c>
      <c r="AO11" s="79">
        <f t="shared" si="11"/>
        <v>2.8764231846194173E-3</v>
      </c>
      <c r="AP11" s="79">
        <f t="shared" si="11"/>
        <v>2.7091837751111844E-3</v>
      </c>
      <c r="AQ11" s="79">
        <f t="shared" si="11"/>
        <v>2.7463131573810043E-3</v>
      </c>
      <c r="AR11" s="79">
        <f t="shared" si="11"/>
        <v>2.8941393930002586E-3</v>
      </c>
      <c r="AS11" s="79">
        <f t="shared" si="11"/>
        <v>3.1713401408618508E-3</v>
      </c>
      <c r="AT11" s="79">
        <f t="shared" si="11"/>
        <v>3.2508458814378897E-3</v>
      </c>
      <c r="AU11" s="79">
        <f t="shared" si="11"/>
        <v>3.3320977918987454E-3</v>
      </c>
      <c r="AV11" s="79">
        <f t="shared" si="11"/>
        <v>3.1825999165184947E-3</v>
      </c>
      <c r="AW11" s="79">
        <f t="shared" si="11"/>
        <v>3.2598904308892619E-3</v>
      </c>
      <c r="AX11" s="79">
        <f t="shared" si="11"/>
        <v>3.6761288179938561E-3</v>
      </c>
      <c r="AY11" s="79">
        <f t="shared" si="11"/>
        <v>3.3716422094031673E-3</v>
      </c>
      <c r="AZ11" s="79">
        <f t="shared" si="11"/>
        <v>3.4385911966531182E-3</v>
      </c>
      <c r="BA11" s="79">
        <f t="shared" si="11"/>
        <v>2.6593803545050176E-3</v>
      </c>
      <c r="BB11" s="79">
        <f t="shared" si="11"/>
        <v>2.5695406601853074E-3</v>
      </c>
      <c r="BC11" s="79">
        <f t="shared" si="11"/>
        <v>2.4268571863166181E-3</v>
      </c>
      <c r="BD11" s="79">
        <f t="shared" si="11"/>
        <v>2.5885753755128518E-3</v>
      </c>
      <c r="BE11" s="79">
        <f t="shared" si="11"/>
        <v>2.4539415713147558E-3</v>
      </c>
      <c r="BF11" s="79">
        <f t="shared" si="11"/>
        <v>2.3141014413871285E-3</v>
      </c>
      <c r="BG11" s="79">
        <f t="shared" si="11"/>
        <v>2.2694336716722529E-3</v>
      </c>
      <c r="BH11" s="79">
        <f t="shared" si="11"/>
        <v>2.4136324866927067E-3</v>
      </c>
      <c r="BI11" s="79">
        <f t="shared" si="11"/>
        <v>2.4477835760191046E-3</v>
      </c>
      <c r="BJ11" s="79">
        <f t="shared" si="11"/>
        <v>3.4378848568081643E-3</v>
      </c>
      <c r="BK11" s="79">
        <f t="shared" si="11"/>
        <v>2.3756281811099867E-3</v>
      </c>
      <c r="BL11" s="79">
        <f t="shared" si="11"/>
        <v>2.5041788505607656E-3</v>
      </c>
      <c r="BM11" s="79">
        <f t="shared" si="11"/>
        <v>2.9224877736162024E-3</v>
      </c>
      <c r="BN11" s="79">
        <f t="shared" si="11"/>
        <v>2.7786779444752396E-3</v>
      </c>
      <c r="BO11" s="79">
        <f t="shared" si="11"/>
        <v>3.2139058900973344E-3</v>
      </c>
      <c r="BP11" s="79">
        <f t="shared" si="11"/>
        <v>3.3632357933693273E-3</v>
      </c>
      <c r="BQ11" s="79">
        <f t="shared" si="11"/>
        <v>2.3392789701976182E-3</v>
      </c>
      <c r="BR11" s="79">
        <f t="shared" ref="BR11:CJ11" si="12">BR10/BR2</f>
        <v>2.2480707341705993E-3</v>
      </c>
      <c r="BS11" s="79">
        <f t="shared" si="12"/>
        <v>2.2703727781799303E-3</v>
      </c>
      <c r="BT11" s="79">
        <f t="shared" si="12"/>
        <v>2.37900189542593E-3</v>
      </c>
      <c r="BU11" s="79">
        <f t="shared" si="12"/>
        <v>2.2803575553233734E-3</v>
      </c>
      <c r="BV11" s="79">
        <f t="shared" si="12"/>
        <v>2.4248881934529234E-3</v>
      </c>
      <c r="BW11" s="79">
        <f t="shared" si="12"/>
        <v>9.4040894294652819E-3</v>
      </c>
      <c r="BX11" s="79">
        <f t="shared" si="12"/>
        <v>3.4955319403849644E-3</v>
      </c>
      <c r="BY11" s="79">
        <f t="shared" si="12"/>
        <v>1.0485167229646392E-2</v>
      </c>
      <c r="BZ11" s="79">
        <f t="shared" si="12"/>
        <v>0</v>
      </c>
      <c r="CA11" s="79">
        <f t="shared" si="12"/>
        <v>2.192789668439932E-3</v>
      </c>
      <c r="CB11" s="79">
        <f t="shared" si="12"/>
        <v>0</v>
      </c>
      <c r="CC11" s="79">
        <f t="shared" si="12"/>
        <v>3.076448512879474E-3</v>
      </c>
      <c r="CD11" s="79">
        <f t="shared" si="12"/>
        <v>0</v>
      </c>
      <c r="CE11" s="79">
        <f t="shared" si="12"/>
        <v>0</v>
      </c>
      <c r="CF11" s="79">
        <f t="shared" si="12"/>
        <v>0</v>
      </c>
      <c r="CG11" s="79">
        <f t="shared" si="12"/>
        <v>7.8534568196575644E-2</v>
      </c>
      <c r="CH11" s="79">
        <f t="shared" si="12"/>
        <v>9.2284417549167927E-2</v>
      </c>
      <c r="CI11" s="79">
        <f t="shared" si="12"/>
        <v>8.3507704013696019E-2</v>
      </c>
      <c r="CJ11" s="79">
        <f t="shared" si="12"/>
        <v>6.3923992251637307E-2</v>
      </c>
    </row>
    <row r="12" spans="1:89" s="34" customFormat="1">
      <c r="A12" s="34" t="s">
        <v>398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399</v>
      </c>
      <c r="E13" s="79">
        <f>E12/E2</f>
        <v>3.6285346488332447E-2</v>
      </c>
      <c r="F13" s="79">
        <f t="shared" ref="F13:BQ13" si="13">F12/F2</f>
        <v>3.6016035660407175E-2</v>
      </c>
      <c r="G13" s="79">
        <f t="shared" si="13"/>
        <v>3.8810091540604823E-2</v>
      </c>
      <c r="H13" s="79">
        <f t="shared" si="13"/>
        <v>5.6316580420013813E-2</v>
      </c>
      <c r="I13" s="79">
        <f t="shared" si="13"/>
        <v>3.6421768106731166E-2</v>
      </c>
      <c r="J13" s="79">
        <f t="shared" si="13"/>
        <v>3.4851293724086851E-2</v>
      </c>
      <c r="K13" s="79">
        <f t="shared" si="13"/>
        <v>3.7441492498128046E-2</v>
      </c>
      <c r="L13" s="79">
        <f t="shared" si="13"/>
        <v>3.8505442114100119E-2</v>
      </c>
      <c r="M13" s="79">
        <f t="shared" si="13"/>
        <v>4.0016698875815764E-2</v>
      </c>
      <c r="N13" s="79">
        <f t="shared" si="13"/>
        <v>4.1774468680348655E-2</v>
      </c>
      <c r="O13" s="79">
        <f t="shared" si="13"/>
        <v>4.4568336568000355E-2</v>
      </c>
      <c r="P13" s="79">
        <f t="shared" si="13"/>
        <v>5.0144120371863887E-2</v>
      </c>
      <c r="Q13" s="79">
        <f t="shared" si="13"/>
        <v>4.7346796464913979E-2</v>
      </c>
      <c r="R13" s="79">
        <f t="shared" si="13"/>
        <v>4.8741670107222683E-2</v>
      </c>
      <c r="S13" s="79">
        <f t="shared" si="13"/>
        <v>5.0731621658415389E-2</v>
      </c>
      <c r="T13" s="79">
        <f t="shared" si="13"/>
        <v>5.9850242022328241E-2</v>
      </c>
      <c r="U13" s="79">
        <f t="shared" si="13"/>
        <v>4.7130633046228637E-2</v>
      </c>
      <c r="V13" s="79">
        <f t="shared" si="13"/>
        <v>4.8291505219382802E-2</v>
      </c>
      <c r="W13" s="79">
        <f t="shared" si="13"/>
        <v>4.7684142387252999E-2</v>
      </c>
      <c r="X13" s="79">
        <f t="shared" si="13"/>
        <v>4.9620175432266767E-2</v>
      </c>
      <c r="Y13" s="79">
        <f t="shared" si="13"/>
        <v>4.839187214379987E-2</v>
      </c>
      <c r="Z13" s="79">
        <f t="shared" si="13"/>
        <v>4.6560780874237546E-2</v>
      </c>
      <c r="AA13" s="79">
        <f t="shared" si="13"/>
        <v>4.327831958620821E-2</v>
      </c>
      <c r="AB13" s="79">
        <f t="shared" si="13"/>
        <v>5.4588661812007028E-2</v>
      </c>
      <c r="AC13" s="79">
        <f t="shared" si="13"/>
        <v>4.4712412731068532E-2</v>
      </c>
      <c r="AD13" s="79">
        <f t="shared" si="13"/>
        <v>4.4369805941266036E-2</v>
      </c>
      <c r="AE13" s="79">
        <f t="shared" si="13"/>
        <v>4.6061210707196841E-2</v>
      </c>
      <c r="AF13" s="79">
        <f t="shared" si="13"/>
        <v>6.1784356731804699E-2</v>
      </c>
      <c r="AG13" s="79">
        <f t="shared" si="13"/>
        <v>4.3170694290314025E-2</v>
      </c>
      <c r="AH13" s="79">
        <f t="shared" si="13"/>
        <v>4.4482597602580248E-2</v>
      </c>
      <c r="AI13" s="79">
        <f t="shared" si="13"/>
        <v>4.5022753009360462E-2</v>
      </c>
      <c r="AJ13" s="79">
        <f t="shared" si="13"/>
        <v>4.5005935194886569E-2</v>
      </c>
      <c r="AK13" s="79">
        <f t="shared" si="13"/>
        <v>4.7383313280722227E-2</v>
      </c>
      <c r="AL13" s="79">
        <f t="shared" si="13"/>
        <v>4.8737780546312816E-2</v>
      </c>
      <c r="AM13" s="79">
        <f t="shared" si="13"/>
        <v>4.965577087459852E-2</v>
      </c>
      <c r="AN13" s="79">
        <f t="shared" si="13"/>
        <v>5.4510520807936745E-2</v>
      </c>
      <c r="AO13" s="79">
        <f t="shared" si="13"/>
        <v>4.3149620137089388E-2</v>
      </c>
      <c r="AP13" s="79">
        <f t="shared" si="13"/>
        <v>4.7406867749845351E-2</v>
      </c>
      <c r="AQ13" s="79">
        <f t="shared" si="13"/>
        <v>4.1099100935767616E-2</v>
      </c>
      <c r="AR13" s="79">
        <f t="shared" si="13"/>
        <v>5.6724791289972439E-2</v>
      </c>
      <c r="AS13" s="79">
        <f t="shared" si="13"/>
        <v>5.3564429035132297E-2</v>
      </c>
      <c r="AT13" s="79">
        <f t="shared" si="13"/>
        <v>5.3382090770047179E-2</v>
      </c>
      <c r="AU13" s="79">
        <f t="shared" si="13"/>
        <v>5.4309537359829275E-2</v>
      </c>
      <c r="AV13" s="79">
        <f t="shared" si="13"/>
        <v>4.9977842206849886E-2</v>
      </c>
      <c r="AW13" s="79">
        <f t="shared" si="13"/>
        <v>4.9443404048161152E-2</v>
      </c>
      <c r="AX13" s="79">
        <f t="shared" si="13"/>
        <v>5.0902123248968735E-2</v>
      </c>
      <c r="AY13" s="79">
        <f t="shared" si="13"/>
        <v>4.9820186337984004E-2</v>
      </c>
      <c r="AZ13" s="79">
        <f t="shared" si="13"/>
        <v>5.5155366084396903E-2</v>
      </c>
      <c r="BA13" s="79">
        <f t="shared" si="13"/>
        <v>5.0563088045802548E-2</v>
      </c>
      <c r="BB13" s="79">
        <f t="shared" si="13"/>
        <v>5.0055181334563097E-2</v>
      </c>
      <c r="BC13" s="79">
        <f t="shared" si="13"/>
        <v>4.8413770423278914E-2</v>
      </c>
      <c r="BD13" s="79">
        <f t="shared" si="13"/>
        <v>5.1890784177595316E-2</v>
      </c>
      <c r="BE13" s="79">
        <f t="shared" si="13"/>
        <v>4.9033741533411862E-2</v>
      </c>
      <c r="BF13" s="79">
        <f t="shared" si="13"/>
        <v>4.7807835203044685E-2</v>
      </c>
      <c r="BG13" s="79">
        <f t="shared" si="13"/>
        <v>4.0522505049440868E-2</v>
      </c>
      <c r="BH13" s="79">
        <f t="shared" si="13"/>
        <v>4.090715619692846E-2</v>
      </c>
      <c r="BI13" s="79">
        <f t="shared" si="13"/>
        <v>5.8204162851817107E-2</v>
      </c>
      <c r="BJ13" s="79">
        <f t="shared" si="13"/>
        <v>5.8913129766325248E-2</v>
      </c>
      <c r="BK13" s="79">
        <f t="shared" si="13"/>
        <v>5.9034199145439871E-2</v>
      </c>
      <c r="BL13" s="79">
        <f t="shared" si="13"/>
        <v>6.6053565763556255E-2</v>
      </c>
      <c r="BM13" s="79">
        <f t="shared" si="13"/>
        <v>7.1076446349662856E-2</v>
      </c>
      <c r="BN13" s="79">
        <f t="shared" si="13"/>
        <v>6.6817711197127469E-2</v>
      </c>
      <c r="BO13" s="79">
        <f t="shared" si="13"/>
        <v>6.4740164793353538E-2</v>
      </c>
      <c r="BP13" s="79">
        <f t="shared" si="13"/>
        <v>6.7791008773644482E-2</v>
      </c>
      <c r="BQ13" s="79">
        <f t="shared" si="13"/>
        <v>7.546303240164845E-2</v>
      </c>
      <c r="BR13" s="79">
        <f t="shared" ref="BR13:CJ13" si="14">BR12/BR2</f>
        <v>7.1012384711942614E-2</v>
      </c>
      <c r="BS13" s="79">
        <f t="shared" si="14"/>
        <v>6.7665612063855893E-2</v>
      </c>
      <c r="BT13" s="79">
        <f t="shared" si="14"/>
        <v>7.2427070229379206E-2</v>
      </c>
      <c r="BU13" s="79">
        <f t="shared" si="14"/>
        <v>6.1281968123846071E-2</v>
      </c>
      <c r="BV13" s="79">
        <f t="shared" si="14"/>
        <v>6.0052592676748028E-2</v>
      </c>
      <c r="BW13" s="79">
        <f t="shared" si="14"/>
        <v>1.3004147739040479E-2</v>
      </c>
      <c r="BX13" s="79">
        <f t="shared" si="14"/>
        <v>7.3920595405492645E-2</v>
      </c>
      <c r="BY13" s="79">
        <f t="shared" si="14"/>
        <v>2.6166660901081943E-2</v>
      </c>
      <c r="BZ13" s="79">
        <f t="shared" si="14"/>
        <v>0</v>
      </c>
      <c r="CA13" s="79">
        <f t="shared" si="14"/>
        <v>3.7578828639865031E-2</v>
      </c>
      <c r="CB13" s="79">
        <f t="shared" si="14"/>
        <v>0</v>
      </c>
      <c r="CC13" s="79">
        <f t="shared" si="14"/>
        <v>1.3930709051077104E-2</v>
      </c>
      <c r="CD13" s="79">
        <f t="shared" si="14"/>
        <v>0</v>
      </c>
      <c r="CE13" s="79">
        <f t="shared" si="14"/>
        <v>0</v>
      </c>
      <c r="CF13" s="79">
        <f t="shared" si="14"/>
        <v>0</v>
      </c>
      <c r="CG13" s="79">
        <f t="shared" si="14"/>
        <v>0</v>
      </c>
      <c r="CH13" s="79">
        <f t="shared" si="14"/>
        <v>0</v>
      </c>
      <c r="CI13" s="79">
        <f t="shared" si="14"/>
        <v>0</v>
      </c>
      <c r="CJ13" s="79">
        <f t="shared" si="14"/>
        <v>0</v>
      </c>
    </row>
    <row r="14" spans="1:89" s="33" customFormat="1">
      <c r="A14" s="34" t="s">
        <v>400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401</v>
      </c>
      <c r="E15" s="79">
        <f>E14/E2</f>
        <v>6.6653109628074247E-2</v>
      </c>
      <c r="F15" s="79">
        <f t="shared" ref="F15:BQ15" si="15">F14/F2</f>
        <v>6.1066934531633525E-2</v>
      </c>
      <c r="G15" s="79">
        <f t="shared" si="15"/>
        <v>6.7794205005742306E-2</v>
      </c>
      <c r="H15" s="79">
        <f t="shared" si="15"/>
        <v>6.4915442666086079E-2</v>
      </c>
      <c r="I15" s="79">
        <f t="shared" si="15"/>
        <v>7.1202613965319309E-2</v>
      </c>
      <c r="J15" s="79">
        <f t="shared" si="15"/>
        <v>6.7060353920196172E-2</v>
      </c>
      <c r="K15" s="79">
        <f t="shared" si="15"/>
        <v>7.1607268536469135E-2</v>
      </c>
      <c r="L15" s="79">
        <f t="shared" si="15"/>
        <v>7.6529042192918645E-2</v>
      </c>
      <c r="M15" s="79">
        <f t="shared" si="15"/>
        <v>9.2376706500134423E-2</v>
      </c>
      <c r="N15" s="79">
        <f t="shared" si="15"/>
        <v>8.4477343710335606E-2</v>
      </c>
      <c r="O15" s="79">
        <f t="shared" si="15"/>
        <v>9.3285594968518251E-2</v>
      </c>
      <c r="P15" s="79">
        <f t="shared" si="15"/>
        <v>9.2182129249120906E-2</v>
      </c>
      <c r="Q15" s="79">
        <f t="shared" si="15"/>
        <v>9.0321213842518566E-2</v>
      </c>
      <c r="R15" s="79">
        <f t="shared" si="15"/>
        <v>8.4208441633886633E-2</v>
      </c>
      <c r="S15" s="79">
        <f t="shared" si="15"/>
        <v>8.7525828481315224E-2</v>
      </c>
      <c r="T15" s="79">
        <f t="shared" si="15"/>
        <v>9.3056002523214748E-2</v>
      </c>
      <c r="U15" s="79">
        <f t="shared" si="15"/>
        <v>9.2415813685688172E-2</v>
      </c>
      <c r="V15" s="79">
        <f t="shared" si="15"/>
        <v>7.9786607525809849E-2</v>
      </c>
      <c r="W15" s="79">
        <f t="shared" si="15"/>
        <v>8.2733682434974573E-2</v>
      </c>
      <c r="X15" s="79">
        <f t="shared" si="15"/>
        <v>9.2570248953431133E-2</v>
      </c>
      <c r="Y15" s="79">
        <f t="shared" si="15"/>
        <v>8.3543929954570328E-2</v>
      </c>
      <c r="Z15" s="79">
        <f t="shared" si="15"/>
        <v>8.7239516335588213E-2</v>
      </c>
      <c r="AA15" s="79">
        <f t="shared" si="15"/>
        <v>7.4239323066598778E-2</v>
      </c>
      <c r="AB15" s="79">
        <f t="shared" si="15"/>
        <v>7.3733529781542156E-2</v>
      </c>
      <c r="AC15" s="79">
        <f t="shared" si="15"/>
        <v>8.3975281388921422E-2</v>
      </c>
      <c r="AD15" s="79">
        <f t="shared" si="15"/>
        <v>7.4635613538388851E-2</v>
      </c>
      <c r="AE15" s="79">
        <f t="shared" si="15"/>
        <v>7.0775267084216109E-2</v>
      </c>
      <c r="AF15" s="79">
        <f t="shared" si="15"/>
        <v>7.3817284214905035E-2</v>
      </c>
      <c r="AG15" s="79">
        <f t="shared" si="15"/>
        <v>8.1226531512279099E-2</v>
      </c>
      <c r="AH15" s="79">
        <f t="shared" si="15"/>
        <v>7.957722539755259E-2</v>
      </c>
      <c r="AI15" s="79">
        <f t="shared" si="15"/>
        <v>7.5881504954864426E-2</v>
      </c>
      <c r="AJ15" s="79">
        <f t="shared" si="15"/>
        <v>7.9410916846841359E-2</v>
      </c>
      <c r="AK15" s="79">
        <f t="shared" si="15"/>
        <v>8.1894249852872206E-2</v>
      </c>
      <c r="AL15" s="79">
        <f t="shared" si="15"/>
        <v>6.8801996659110021E-2</v>
      </c>
      <c r="AM15" s="79">
        <f t="shared" si="15"/>
        <v>6.5664945998402766E-2</v>
      </c>
      <c r="AN15" s="79">
        <f t="shared" si="15"/>
        <v>6.9834888184103341E-2</v>
      </c>
      <c r="AO15" s="79">
        <f t="shared" si="15"/>
        <v>7.2663301942398187E-2</v>
      </c>
      <c r="AP15" s="79">
        <f t="shared" si="15"/>
        <v>6.6696077243490817E-2</v>
      </c>
      <c r="AQ15" s="79">
        <f t="shared" si="15"/>
        <v>6.5948626619870152E-2</v>
      </c>
      <c r="AR15" s="79">
        <f t="shared" si="15"/>
        <v>6.2576164184253005E-2</v>
      </c>
      <c r="AS15" s="79">
        <f t="shared" si="15"/>
        <v>6.955129795325414E-2</v>
      </c>
      <c r="AT15" s="79">
        <f t="shared" si="15"/>
        <v>6.5178286045171882E-2</v>
      </c>
      <c r="AU15" s="79">
        <f t="shared" si="15"/>
        <v>6.6655376735424557E-2</v>
      </c>
      <c r="AV15" s="79">
        <f t="shared" si="15"/>
        <v>6.5016766772213325E-2</v>
      </c>
      <c r="AW15" s="79">
        <f t="shared" si="15"/>
        <v>7.7424512163048659E-2</v>
      </c>
      <c r="AX15" s="79">
        <f t="shared" si="15"/>
        <v>6.9026890933109944E-2</v>
      </c>
      <c r="AY15" s="79">
        <f t="shared" si="15"/>
        <v>7.0589463321156204E-2</v>
      </c>
      <c r="AZ15" s="79">
        <f t="shared" si="15"/>
        <v>6.4253462201500453E-2</v>
      </c>
      <c r="BA15" s="79">
        <f t="shared" si="15"/>
        <v>7.5579501409547042E-2</v>
      </c>
      <c r="BB15" s="79">
        <f t="shared" si="15"/>
        <v>7.1830453315767387E-2</v>
      </c>
      <c r="BC15" s="79">
        <f t="shared" si="15"/>
        <v>7.9172418639292752E-2</v>
      </c>
      <c r="BD15" s="79">
        <f t="shared" si="15"/>
        <v>7.6609282800991343E-2</v>
      </c>
      <c r="BE15" s="79">
        <f t="shared" si="15"/>
        <v>8.9178401086328407E-2</v>
      </c>
      <c r="BF15" s="79">
        <f t="shared" si="15"/>
        <v>8.0595110835287379E-2</v>
      </c>
      <c r="BG15" s="79">
        <f t="shared" si="15"/>
        <v>8.0883343507128821E-2</v>
      </c>
      <c r="BH15" s="79">
        <f t="shared" si="15"/>
        <v>8.0091366833179828E-2</v>
      </c>
      <c r="BI15" s="79">
        <f t="shared" si="15"/>
        <v>8.1092431461021824E-2</v>
      </c>
      <c r="BJ15" s="79">
        <f t="shared" si="15"/>
        <v>7.4500738636690766E-2</v>
      </c>
      <c r="BK15" s="79">
        <f t="shared" si="15"/>
        <v>7.3720045066570775E-2</v>
      </c>
      <c r="BL15" s="79">
        <f t="shared" si="15"/>
        <v>8.0512716754449043E-2</v>
      </c>
      <c r="BM15" s="79">
        <f t="shared" si="15"/>
        <v>0.13457383159111827</v>
      </c>
      <c r="BN15" s="79">
        <f t="shared" si="15"/>
        <v>0.10599867395562222</v>
      </c>
      <c r="BO15" s="79">
        <f t="shared" si="15"/>
        <v>9.597712359071979E-2</v>
      </c>
      <c r="BP15" s="79">
        <f t="shared" si="15"/>
        <v>7.0008685585328759E-2</v>
      </c>
      <c r="BQ15" s="79">
        <f t="shared" si="15"/>
        <v>0.11407649245533057</v>
      </c>
      <c r="BR15" s="79">
        <f t="shared" ref="BR15:CK15" si="16">BR14/BR2</f>
        <v>8.7103965387629295E-2</v>
      </c>
      <c r="BS15" s="79">
        <f t="shared" si="16"/>
        <v>0.11982965889261137</v>
      </c>
      <c r="BT15" s="79">
        <f t="shared" si="16"/>
        <v>7.4479844234027315E-2</v>
      </c>
      <c r="BU15" s="79">
        <f t="shared" si="16"/>
        <v>0.10762833722614629</v>
      </c>
      <c r="BV15" s="79">
        <f t="shared" si="16"/>
        <v>7.1992369747231333E-2</v>
      </c>
      <c r="BW15" s="79">
        <f t="shared" si="16"/>
        <v>0.15212358317397176</v>
      </c>
      <c r="BX15" s="79">
        <f t="shared" si="16"/>
        <v>0.16789567547580889</v>
      </c>
      <c r="BY15" s="79">
        <f t="shared" si="16"/>
        <v>8.634989552248766E-2</v>
      </c>
      <c r="BZ15" s="79">
        <f t="shared" si="16"/>
        <v>0</v>
      </c>
      <c r="CA15" s="79">
        <f t="shared" si="16"/>
        <v>8.9104540398401197E-2</v>
      </c>
      <c r="CB15" s="79">
        <f t="shared" si="16"/>
        <v>0</v>
      </c>
      <c r="CC15" s="79">
        <f t="shared" si="16"/>
        <v>8.7387489013765168E-2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 t="e">
        <f t="shared" si="16"/>
        <v>#DIV/0!</v>
      </c>
    </row>
    <row r="16" spans="1:89" s="33" customFormat="1">
      <c r="A16" s="34" t="s">
        <v>402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403</v>
      </c>
      <c r="E17" s="79">
        <f>E16/E2</f>
        <v>4.3599732413198995E-3</v>
      </c>
      <c r="F17" s="79">
        <f t="shared" ref="F17:BQ17" si="17">F16/F2</f>
        <v>-1.104335868461578E-3</v>
      </c>
      <c r="G17" s="79">
        <f t="shared" si="17"/>
        <v>-9.3803897343736422E-4</v>
      </c>
      <c r="H17" s="79">
        <f t="shared" si="17"/>
        <v>-1.0838724991203853E-3</v>
      </c>
      <c r="I17" s="79">
        <f t="shared" si="17"/>
        <v>9.8336230053499233E-3</v>
      </c>
      <c r="J17" s="79">
        <f t="shared" si="17"/>
        <v>4.5464608020179317E-3</v>
      </c>
      <c r="K17" s="79">
        <f t="shared" si="17"/>
        <v>8.0945076847398212E-3</v>
      </c>
      <c r="L17" s="79">
        <f t="shared" si="17"/>
        <v>4.1446445532264146E-3</v>
      </c>
      <c r="M17" s="79">
        <f t="shared" si="17"/>
        <v>1.2618601258491437E-2</v>
      </c>
      <c r="N17" s="79">
        <f t="shared" si="17"/>
        <v>4.4631640186946573E-3</v>
      </c>
      <c r="O17" s="79">
        <f t="shared" si="17"/>
        <v>1.4937225574064707E-3</v>
      </c>
      <c r="P17" s="79">
        <f t="shared" si="17"/>
        <v>3.1918591491224084E-3</v>
      </c>
      <c r="Q17" s="79">
        <f t="shared" si="17"/>
        <v>5.9695895488755899E-3</v>
      </c>
      <c r="R17" s="79">
        <f t="shared" si="17"/>
        <v>-1.3010871675475278E-3</v>
      </c>
      <c r="S17" s="79">
        <f t="shared" si="17"/>
        <v>-5.681293723338237E-3</v>
      </c>
      <c r="T17" s="79">
        <f t="shared" si="17"/>
        <v>-1.7082278170036181E-3</v>
      </c>
      <c r="U17" s="79">
        <f t="shared" si="17"/>
        <v>4.832882124131143E-3</v>
      </c>
      <c r="V17" s="79">
        <f t="shared" si="17"/>
        <v>7.9874719081239165E-4</v>
      </c>
      <c r="W17" s="79">
        <f t="shared" si="17"/>
        <v>-2.0067463503073441E-3</v>
      </c>
      <c r="X17" s="79">
        <f t="shared" si="17"/>
        <v>-4.0240978417278449E-4</v>
      </c>
      <c r="Y17" s="79">
        <f t="shared" si="17"/>
        <v>2.9887431863475553E-3</v>
      </c>
      <c r="Z17" s="79">
        <f t="shared" si="17"/>
        <v>4.2270558016020863E-3</v>
      </c>
      <c r="AA17" s="79">
        <f t="shared" si="17"/>
        <v>1.9600509004512544E-3</v>
      </c>
      <c r="AB17" s="79">
        <f t="shared" si="17"/>
        <v>2.2060143215651509E-3</v>
      </c>
      <c r="AC17" s="79">
        <f t="shared" si="17"/>
        <v>6.4310936368310867E-3</v>
      </c>
      <c r="AD17" s="79">
        <f t="shared" si="17"/>
        <v>-2.2612867741744693E-3</v>
      </c>
      <c r="AE17" s="79">
        <f t="shared" si="17"/>
        <v>-1.1644018713288849E-3</v>
      </c>
      <c r="AF17" s="79">
        <f t="shared" si="17"/>
        <v>-9.730531051685129E-3</v>
      </c>
      <c r="AG17" s="79">
        <f t="shared" si="17"/>
        <v>1.3718811264196173E-2</v>
      </c>
      <c r="AH17" s="79">
        <f t="shared" si="17"/>
        <v>1.3542570440594106E-3</v>
      </c>
      <c r="AI17" s="79">
        <f t="shared" si="17"/>
        <v>1.1856922917577277E-3</v>
      </c>
      <c r="AJ17" s="79">
        <f t="shared" si="17"/>
        <v>-4.6265509081110266E-3</v>
      </c>
      <c r="AK17" s="79">
        <f t="shared" si="17"/>
        <v>1.0439070373267518E-2</v>
      </c>
      <c r="AL17" s="79">
        <f t="shared" si="17"/>
        <v>-2.4213878959598034E-3</v>
      </c>
      <c r="AM17" s="79">
        <f t="shared" si="17"/>
        <v>-5.913692376726622E-3</v>
      </c>
      <c r="AN17" s="79">
        <f t="shared" si="17"/>
        <v>-8.885332022248808E-3</v>
      </c>
      <c r="AO17" s="79">
        <f t="shared" si="17"/>
        <v>1.1036383534675502E-2</v>
      </c>
      <c r="AP17" s="79">
        <f t="shared" si="17"/>
        <v>-1.4870533618185929E-4</v>
      </c>
      <c r="AQ17" s="79">
        <f t="shared" si="17"/>
        <v>7.1106881462437398E-3</v>
      </c>
      <c r="AR17" s="79">
        <f t="shared" si="17"/>
        <v>-8.6625680298678884E-3</v>
      </c>
      <c r="AS17" s="79">
        <f t="shared" si="17"/>
        <v>4.7253726819388399E-3</v>
      </c>
      <c r="AT17" s="79">
        <f t="shared" si="17"/>
        <v>-2.8028375733660186E-3</v>
      </c>
      <c r="AU17" s="79">
        <f t="shared" si="17"/>
        <v>-2.9371183379203387E-3</v>
      </c>
      <c r="AV17" s="79">
        <f t="shared" si="17"/>
        <v>-7.3240459167047741E-3</v>
      </c>
      <c r="AW17" s="79">
        <f t="shared" si="17"/>
        <v>0</v>
      </c>
      <c r="AX17" s="79">
        <f t="shared" si="17"/>
        <v>0</v>
      </c>
      <c r="AY17" s="79">
        <f t="shared" si="17"/>
        <v>0</v>
      </c>
      <c r="AZ17" s="79">
        <f t="shared" si="17"/>
        <v>0</v>
      </c>
      <c r="BA17" s="79">
        <f t="shared" si="17"/>
        <v>0</v>
      </c>
      <c r="BB17" s="79">
        <f t="shared" si="17"/>
        <v>0</v>
      </c>
      <c r="BC17" s="79">
        <f t="shared" si="17"/>
        <v>0</v>
      </c>
      <c r="BD17" s="79">
        <f t="shared" si="17"/>
        <v>0</v>
      </c>
      <c r="BE17" s="79">
        <f t="shared" si="17"/>
        <v>0</v>
      </c>
      <c r="BF17" s="79">
        <f t="shared" si="17"/>
        <v>0</v>
      </c>
      <c r="BG17" s="79">
        <f t="shared" si="17"/>
        <v>0</v>
      </c>
      <c r="BH17" s="79">
        <f t="shared" si="17"/>
        <v>0</v>
      </c>
      <c r="BI17" s="79">
        <f t="shared" si="17"/>
        <v>0</v>
      </c>
      <c r="BJ17" s="79">
        <f t="shared" si="17"/>
        <v>0</v>
      </c>
      <c r="BK17" s="79">
        <f t="shared" si="17"/>
        <v>0</v>
      </c>
      <c r="BL17" s="79">
        <f t="shared" si="17"/>
        <v>0</v>
      </c>
      <c r="BM17" s="79">
        <f t="shared" si="17"/>
        <v>0</v>
      </c>
      <c r="BN17" s="79">
        <f t="shared" si="17"/>
        <v>0</v>
      </c>
      <c r="BO17" s="79">
        <f t="shared" si="17"/>
        <v>0</v>
      </c>
      <c r="BP17" s="79">
        <f t="shared" si="17"/>
        <v>0</v>
      </c>
      <c r="BQ17" s="79">
        <f t="shared" si="17"/>
        <v>0</v>
      </c>
      <c r="BR17" s="79">
        <f t="shared" ref="BR17:CK17" si="18">BR16/BR2</f>
        <v>0</v>
      </c>
      <c r="BS17" s="79">
        <f t="shared" si="18"/>
        <v>4.0291139905713878E-4</v>
      </c>
      <c r="BT17" s="79">
        <f t="shared" si="18"/>
        <v>2.2915894034400102E-4</v>
      </c>
      <c r="BU17" s="79">
        <f t="shared" si="18"/>
        <v>1.5358213938109952E-3</v>
      </c>
      <c r="BV17" s="79">
        <f t="shared" si="18"/>
        <v>0</v>
      </c>
      <c r="BW17" s="79">
        <f t="shared" si="18"/>
        <v>6.7939273339817745E-3</v>
      </c>
      <c r="BX17" s="79">
        <f t="shared" si="18"/>
        <v>0</v>
      </c>
      <c r="BY17" s="79">
        <f t="shared" si="18"/>
        <v>0</v>
      </c>
      <c r="BZ17" s="79">
        <f t="shared" si="18"/>
        <v>0</v>
      </c>
      <c r="CA17" s="79">
        <f t="shared" si="18"/>
        <v>0</v>
      </c>
      <c r="CB17" s="79">
        <f t="shared" si="18"/>
        <v>0</v>
      </c>
      <c r="CC17" s="79">
        <f t="shared" si="18"/>
        <v>0</v>
      </c>
      <c r="CD17" s="79">
        <f t="shared" si="18"/>
        <v>0</v>
      </c>
      <c r="CE17" s="79">
        <f t="shared" si="18"/>
        <v>0</v>
      </c>
      <c r="CF17" s="79">
        <f t="shared" si="18"/>
        <v>0</v>
      </c>
      <c r="CG17" s="79">
        <f t="shared" si="18"/>
        <v>0</v>
      </c>
      <c r="CH17" s="79">
        <f t="shared" si="18"/>
        <v>0</v>
      </c>
      <c r="CI17" s="79">
        <f t="shared" si="18"/>
        <v>0</v>
      </c>
      <c r="CJ17" s="79">
        <f t="shared" si="18"/>
        <v>0</v>
      </c>
      <c r="CK17" s="79" t="e">
        <f t="shared" si="18"/>
        <v>#DIV/0!</v>
      </c>
    </row>
    <row r="18" spans="1:89" s="33" customFormat="1">
      <c r="A18" s="34" t="s">
        <v>404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405</v>
      </c>
      <c r="E19" s="79">
        <f>E18/E2</f>
        <v>2.3804113646691322E-4</v>
      </c>
      <c r="F19" s="79">
        <f t="shared" ref="F19:BQ19" si="19">F18/F2</f>
        <v>8.1940840365246252E-8</v>
      </c>
      <c r="G19" s="79">
        <f t="shared" si="19"/>
        <v>9.0292331717437868E-8</v>
      </c>
      <c r="H19" s="79">
        <f t="shared" si="19"/>
        <v>1.6971719129101653E-7</v>
      </c>
      <c r="I19" s="79">
        <f t="shared" si="19"/>
        <v>3.1844533910763373E-4</v>
      </c>
      <c r="J19" s="79">
        <f t="shared" si="19"/>
        <v>0</v>
      </c>
      <c r="K19" s="79">
        <f t="shared" si="19"/>
        <v>0</v>
      </c>
      <c r="L19" s="79">
        <f t="shared" si="19"/>
        <v>0</v>
      </c>
      <c r="M19" s="79">
        <f t="shared" si="19"/>
        <v>0</v>
      </c>
      <c r="N19" s="79">
        <f t="shared" si="19"/>
        <v>0</v>
      </c>
      <c r="O19" s="79">
        <f t="shared" si="19"/>
        <v>0</v>
      </c>
      <c r="P19" s="79">
        <f t="shared" si="19"/>
        <v>0</v>
      </c>
      <c r="Q19" s="79">
        <f t="shared" si="19"/>
        <v>0</v>
      </c>
      <c r="R19" s="79">
        <f t="shared" si="19"/>
        <v>0</v>
      </c>
      <c r="S19" s="79">
        <f t="shared" si="19"/>
        <v>0</v>
      </c>
      <c r="T19" s="79">
        <f t="shared" si="19"/>
        <v>0</v>
      </c>
      <c r="U19" s="79">
        <f t="shared" si="19"/>
        <v>0</v>
      </c>
      <c r="V19" s="79">
        <f t="shared" si="19"/>
        <v>0</v>
      </c>
      <c r="W19" s="79">
        <f t="shared" si="19"/>
        <v>0</v>
      </c>
      <c r="X19" s="79">
        <f t="shared" si="19"/>
        <v>0</v>
      </c>
      <c r="Y19" s="79">
        <f t="shared" si="19"/>
        <v>0</v>
      </c>
      <c r="Z19" s="79">
        <f t="shared" si="19"/>
        <v>0</v>
      </c>
      <c r="AA19" s="79">
        <f t="shared" si="19"/>
        <v>0</v>
      </c>
      <c r="AB19" s="79">
        <f t="shared" si="19"/>
        <v>0</v>
      </c>
      <c r="AC19" s="79">
        <f t="shared" si="19"/>
        <v>0</v>
      </c>
      <c r="AD19" s="79">
        <f t="shared" si="19"/>
        <v>0</v>
      </c>
      <c r="AE19" s="79">
        <f t="shared" si="19"/>
        <v>0</v>
      </c>
      <c r="AF19" s="79">
        <f t="shared" si="19"/>
        <v>0</v>
      </c>
      <c r="AG19" s="79">
        <f t="shared" si="19"/>
        <v>0</v>
      </c>
      <c r="AH19" s="79">
        <f t="shared" si="19"/>
        <v>0</v>
      </c>
      <c r="AI19" s="79">
        <f t="shared" si="19"/>
        <v>0</v>
      </c>
      <c r="AJ19" s="79">
        <f t="shared" si="19"/>
        <v>0</v>
      </c>
      <c r="AK19" s="79">
        <f t="shared" si="19"/>
        <v>0</v>
      </c>
      <c r="AL19" s="79">
        <f t="shared" si="19"/>
        <v>0</v>
      </c>
      <c r="AM19" s="79">
        <f t="shared" si="19"/>
        <v>0</v>
      </c>
      <c r="AN19" s="79">
        <f t="shared" si="19"/>
        <v>0</v>
      </c>
      <c r="AO19" s="79">
        <f t="shared" si="19"/>
        <v>0</v>
      </c>
      <c r="AP19" s="79">
        <f t="shared" si="19"/>
        <v>0</v>
      </c>
      <c r="AQ19" s="79">
        <f t="shared" si="19"/>
        <v>0</v>
      </c>
      <c r="AR19" s="79">
        <f t="shared" si="19"/>
        <v>0</v>
      </c>
      <c r="AS19" s="79">
        <f t="shared" si="19"/>
        <v>0</v>
      </c>
      <c r="AT19" s="79">
        <f t="shared" si="19"/>
        <v>0</v>
      </c>
      <c r="AU19" s="79">
        <f t="shared" si="19"/>
        <v>0</v>
      </c>
      <c r="AV19" s="79">
        <f t="shared" si="19"/>
        <v>0</v>
      </c>
      <c r="AW19" s="79">
        <f t="shared" si="19"/>
        <v>0</v>
      </c>
      <c r="AX19" s="79">
        <f t="shared" si="19"/>
        <v>0</v>
      </c>
      <c r="AY19" s="79">
        <f t="shared" si="19"/>
        <v>0</v>
      </c>
      <c r="AZ19" s="79">
        <f t="shared" si="19"/>
        <v>0</v>
      </c>
      <c r="BA19" s="79">
        <f t="shared" si="19"/>
        <v>0</v>
      </c>
      <c r="BB19" s="79">
        <f t="shared" si="19"/>
        <v>0</v>
      </c>
      <c r="BC19" s="79">
        <f t="shared" si="19"/>
        <v>0</v>
      </c>
      <c r="BD19" s="79">
        <f t="shared" si="19"/>
        <v>0</v>
      </c>
      <c r="BE19" s="79">
        <f t="shared" si="19"/>
        <v>0</v>
      </c>
      <c r="BF19" s="79">
        <f t="shared" si="19"/>
        <v>0</v>
      </c>
      <c r="BG19" s="79">
        <f t="shared" si="19"/>
        <v>0</v>
      </c>
      <c r="BH19" s="79">
        <f t="shared" si="19"/>
        <v>0</v>
      </c>
      <c r="BI19" s="79">
        <f t="shared" si="19"/>
        <v>0</v>
      </c>
      <c r="BJ19" s="79">
        <f t="shared" si="19"/>
        <v>0</v>
      </c>
      <c r="BK19" s="79">
        <f t="shared" si="19"/>
        <v>0</v>
      </c>
      <c r="BL19" s="79">
        <f t="shared" si="19"/>
        <v>0</v>
      </c>
      <c r="BM19" s="79">
        <f t="shared" si="19"/>
        <v>0</v>
      </c>
      <c r="BN19" s="79">
        <f t="shared" si="19"/>
        <v>0</v>
      </c>
      <c r="BO19" s="79">
        <f t="shared" si="19"/>
        <v>0</v>
      </c>
      <c r="BP19" s="79">
        <f t="shared" si="19"/>
        <v>0</v>
      </c>
      <c r="BQ19" s="79">
        <f t="shared" si="19"/>
        <v>0</v>
      </c>
      <c r="BR19" s="79">
        <f t="shared" ref="BR19:CK19" si="20">BR18/BR2</f>
        <v>0</v>
      </c>
      <c r="BS19" s="79">
        <f t="shared" si="20"/>
        <v>0</v>
      </c>
      <c r="BT19" s="79">
        <f t="shared" si="20"/>
        <v>0</v>
      </c>
      <c r="BU19" s="79">
        <f t="shared" si="20"/>
        <v>0</v>
      </c>
      <c r="BV19" s="79">
        <f t="shared" si="20"/>
        <v>0</v>
      </c>
      <c r="BW19" s="79">
        <f t="shared" si="20"/>
        <v>0</v>
      </c>
      <c r="BX19" s="79">
        <f t="shared" si="20"/>
        <v>0</v>
      </c>
      <c r="BY19" s="79">
        <f t="shared" si="20"/>
        <v>0</v>
      </c>
      <c r="BZ19" s="79">
        <f t="shared" si="20"/>
        <v>0</v>
      </c>
      <c r="CA19" s="79">
        <f t="shared" si="20"/>
        <v>0</v>
      </c>
      <c r="CB19" s="79">
        <f t="shared" si="20"/>
        <v>0</v>
      </c>
      <c r="CC19" s="79">
        <f t="shared" si="20"/>
        <v>0</v>
      </c>
      <c r="CD19" s="79">
        <f t="shared" si="20"/>
        <v>0</v>
      </c>
      <c r="CE19" s="79">
        <f t="shared" si="20"/>
        <v>0</v>
      </c>
      <c r="CF19" s="79">
        <f t="shared" si="20"/>
        <v>0</v>
      </c>
      <c r="CG19" s="79">
        <f t="shared" si="20"/>
        <v>0</v>
      </c>
      <c r="CH19" s="79">
        <f t="shared" si="20"/>
        <v>0</v>
      </c>
      <c r="CI19" s="79">
        <f t="shared" si="20"/>
        <v>0</v>
      </c>
      <c r="CJ19" s="79">
        <f t="shared" si="20"/>
        <v>0</v>
      </c>
      <c r="CK19" s="79" t="e">
        <f t="shared" si="20"/>
        <v>#DIV/0!</v>
      </c>
    </row>
    <row r="20" spans="1:89" s="33" customFormat="1">
      <c r="A20" s="34" t="s">
        <v>406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407</v>
      </c>
      <c r="E21" s="79">
        <f>E20/E2</f>
        <v>3.8639139505059522E-3</v>
      </c>
      <c r="F21" s="79">
        <f t="shared" ref="F21:BQ21" si="21">F20/F2</f>
        <v>-9.4069320657625815E-5</v>
      </c>
      <c r="G21" s="79">
        <f t="shared" si="21"/>
        <v>1.477082122684104E-4</v>
      </c>
      <c r="H21" s="79">
        <f t="shared" si="21"/>
        <v>5.030583999210479E-4</v>
      </c>
      <c r="I21" s="79">
        <f t="shared" si="21"/>
        <v>6.57836559675811E-3</v>
      </c>
      <c r="J21" s="79">
        <f t="shared" si="21"/>
        <v>1.9692135370378354E-4</v>
      </c>
      <c r="K21" s="79">
        <f t="shared" si="21"/>
        <v>8.858177935939785E-6</v>
      </c>
      <c r="L21" s="79">
        <f t="shared" si="21"/>
        <v>1.4446354781635733E-3</v>
      </c>
      <c r="M21" s="79">
        <f t="shared" si="21"/>
        <v>2.5772551256386445E-2</v>
      </c>
      <c r="N21" s="79">
        <f t="shared" si="21"/>
        <v>8.1455174921230937E-3</v>
      </c>
      <c r="O21" s="79">
        <f t="shared" si="21"/>
        <v>1.6096186462323466E-2</v>
      </c>
      <c r="P21" s="79">
        <f t="shared" si="21"/>
        <v>6.2708116402301001E-3</v>
      </c>
      <c r="Q21" s="79">
        <f t="shared" si="21"/>
        <v>8.8984150623962026E-3</v>
      </c>
      <c r="R21" s="79">
        <f t="shared" si="21"/>
        <v>5.6279379825870147E-3</v>
      </c>
      <c r="S21" s="79">
        <f t="shared" si="21"/>
        <v>4.2300859122403386E-3</v>
      </c>
      <c r="T21" s="79">
        <f t="shared" si="21"/>
        <v>5.6203631654738071E-3</v>
      </c>
      <c r="U21" s="79">
        <f t="shared" si="21"/>
        <v>1.7834972924473801E-2</v>
      </c>
      <c r="V21" s="79">
        <f t="shared" si="21"/>
        <v>6.4994497448323555E-3</v>
      </c>
      <c r="W21" s="79">
        <f t="shared" si="21"/>
        <v>1.7461556518086601E-3</v>
      </c>
      <c r="X21" s="79">
        <f t="shared" si="21"/>
        <v>2.3220536491937436E-3</v>
      </c>
      <c r="Y21" s="79">
        <f t="shared" si="21"/>
        <v>1.0122289068047678E-2</v>
      </c>
      <c r="Z21" s="79">
        <f t="shared" si="21"/>
        <v>6.6700608970583367E-3</v>
      </c>
      <c r="AA21" s="79">
        <f t="shared" si="21"/>
        <v>2.3939270281270837E-3</v>
      </c>
      <c r="AB21" s="79">
        <f t="shared" si="21"/>
        <v>2.4720551493233643E-3</v>
      </c>
      <c r="AC21" s="79">
        <f t="shared" si="21"/>
        <v>5.0572843668911984E-3</v>
      </c>
      <c r="AD21" s="79">
        <f t="shared" si="21"/>
        <v>1.7214230530098783E-3</v>
      </c>
      <c r="AE21" s="79">
        <f t="shared" si="21"/>
        <v>1.4993801837951376E-3</v>
      </c>
      <c r="AF21" s="79">
        <f t="shared" si="21"/>
        <v>3.7213532535627161E-3</v>
      </c>
      <c r="AG21" s="79">
        <f t="shared" si="21"/>
        <v>9.1118224078421042E-3</v>
      </c>
      <c r="AH21" s="79">
        <f t="shared" si="21"/>
        <v>3.5374467314594313E-3</v>
      </c>
      <c r="AI21" s="79">
        <f t="shared" si="21"/>
        <v>1.7404393688574716E-3</v>
      </c>
      <c r="AJ21" s="79">
        <f t="shared" si="21"/>
        <v>1.7723172551516568E-3</v>
      </c>
      <c r="AK21" s="79">
        <f t="shared" si="21"/>
        <v>7.092453599060679E-3</v>
      </c>
      <c r="AL21" s="79">
        <f t="shared" si="21"/>
        <v>4.1444503174415948E-3</v>
      </c>
      <c r="AM21" s="79">
        <f t="shared" si="21"/>
        <v>3.7957513301856609E-3</v>
      </c>
      <c r="AN21" s="79">
        <f t="shared" si="21"/>
        <v>2.7534636424008793E-3</v>
      </c>
      <c r="AO21" s="79">
        <f t="shared" si="21"/>
        <v>2.3266133719357807E-3</v>
      </c>
      <c r="AP21" s="79">
        <f t="shared" si="21"/>
        <v>1.8547276369971111E-3</v>
      </c>
      <c r="AQ21" s="79">
        <f t="shared" si="21"/>
        <v>2.0957973963064247E-3</v>
      </c>
      <c r="AR21" s="79">
        <f t="shared" si="21"/>
        <v>8.017094991619242E-4</v>
      </c>
      <c r="AS21" s="79">
        <f t="shared" si="21"/>
        <v>4.2055272739683191E-3</v>
      </c>
      <c r="AT21" s="79">
        <f t="shared" si="21"/>
        <v>9.8406853865712178E-4</v>
      </c>
      <c r="AU21" s="79">
        <f t="shared" si="21"/>
        <v>6.8696254383954745E-4</v>
      </c>
      <c r="AV21" s="79">
        <f t="shared" si="21"/>
        <v>5.8583118890530598E-4</v>
      </c>
      <c r="AW21" s="79">
        <f t="shared" si="21"/>
        <v>9.1582099972064559E-4</v>
      </c>
      <c r="AX21" s="79">
        <f t="shared" si="21"/>
        <v>7.8650614835985377E-4</v>
      </c>
      <c r="AY21" s="79">
        <f t="shared" si="21"/>
        <v>9.0328129021013763E-4</v>
      </c>
      <c r="AZ21" s="79">
        <f t="shared" si="21"/>
        <v>1.9033454428618193E-3</v>
      </c>
      <c r="BA21" s="79">
        <f t="shared" si="21"/>
        <v>-4.4190260695964939E-3</v>
      </c>
      <c r="BB21" s="79">
        <f t="shared" si="21"/>
        <v>-6.1675707563540096E-3</v>
      </c>
      <c r="BC21" s="79">
        <f t="shared" si="21"/>
        <v>-5.6093924344161761E-3</v>
      </c>
      <c r="BD21" s="79">
        <f t="shared" si="21"/>
        <v>-2.5781850187114757E-3</v>
      </c>
      <c r="BE21" s="79">
        <f t="shared" si="21"/>
        <v>-1.2730318851222793E-2</v>
      </c>
      <c r="BF21" s="79">
        <f t="shared" si="21"/>
        <v>-1.9058555840329313E-3</v>
      </c>
      <c r="BG21" s="79">
        <f t="shared" si="21"/>
        <v>-1.5180048020015677E-3</v>
      </c>
      <c r="BH21" s="79">
        <f t="shared" si="21"/>
        <v>-1.5715440440108898E-3</v>
      </c>
      <c r="BI21" s="79">
        <f t="shared" si="21"/>
        <v>8.6467875001756192E-3</v>
      </c>
      <c r="BJ21" s="79">
        <f t="shared" si="21"/>
        <v>-6.0449448397069134E-3</v>
      </c>
      <c r="BK21" s="79">
        <f t="shared" si="21"/>
        <v>-6.7594069983542462E-4</v>
      </c>
      <c r="BL21" s="79">
        <f t="shared" si="21"/>
        <v>-2.4044037605757594E-4</v>
      </c>
      <c r="BM21" s="79">
        <f t="shared" si="21"/>
        <v>-2.529591379350507E-3</v>
      </c>
      <c r="BN21" s="79">
        <f t="shared" si="21"/>
        <v>-8.7913831218863021E-4</v>
      </c>
      <c r="BO21" s="79">
        <f t="shared" si="21"/>
        <v>-1.7618632459935986E-3</v>
      </c>
      <c r="BP21" s="79">
        <f t="shared" si="21"/>
        <v>-1.8114065289845621E-3</v>
      </c>
      <c r="BQ21" s="79">
        <f t="shared" si="21"/>
        <v>2.6057634388595638E-3</v>
      </c>
      <c r="BR21" s="79">
        <f t="shared" ref="BR21:CK21" si="22">BR20/BR2</f>
        <v>-1.2600249500275688E-3</v>
      </c>
      <c r="BS21" s="79">
        <f t="shared" si="22"/>
        <v>-3.0688333315645258E-2</v>
      </c>
      <c r="BT21" s="79">
        <f t="shared" si="22"/>
        <v>1.6241336072391659E-4</v>
      </c>
      <c r="BU21" s="79">
        <f t="shared" si="22"/>
        <v>9.6775119674371305E-5</v>
      </c>
      <c r="BV21" s="79">
        <f t="shared" si="22"/>
        <v>-8.4158391919716621E-4</v>
      </c>
      <c r="BW21" s="79">
        <f t="shared" si="22"/>
        <v>1.5578495126774887E-2</v>
      </c>
      <c r="BX21" s="79">
        <f t="shared" si="22"/>
        <v>-4.1201326326860475E-4</v>
      </c>
      <c r="BY21" s="79">
        <f t="shared" si="22"/>
        <v>-1.7848204983693804E-3</v>
      </c>
      <c r="BZ21" s="79">
        <f t="shared" si="22"/>
        <v>0</v>
      </c>
      <c r="CA21" s="79">
        <f t="shared" si="22"/>
        <v>-4.0724655217524796E-4</v>
      </c>
      <c r="CB21" s="79">
        <f t="shared" si="22"/>
        <v>0</v>
      </c>
      <c r="CC21" s="79">
        <f t="shared" si="22"/>
        <v>1.6151578467202793E-3</v>
      </c>
      <c r="CD21" s="79">
        <f t="shared" si="22"/>
        <v>0</v>
      </c>
      <c r="CE21" s="79">
        <f t="shared" si="22"/>
        <v>0</v>
      </c>
      <c r="CF21" s="79">
        <f t="shared" si="22"/>
        <v>-1.3518056296243301E-2</v>
      </c>
      <c r="CG21" s="79">
        <f t="shared" si="22"/>
        <v>0</v>
      </c>
      <c r="CH21" s="79">
        <f t="shared" si="22"/>
        <v>0</v>
      </c>
      <c r="CI21" s="79">
        <f t="shared" si="22"/>
        <v>0</v>
      </c>
      <c r="CJ21" s="79">
        <f t="shared" si="22"/>
        <v>0</v>
      </c>
      <c r="CK21" s="79" t="e">
        <f t="shared" si="22"/>
        <v>#DIV/0!</v>
      </c>
    </row>
    <row r="22" spans="1:89" s="79" customFormat="1">
      <c r="A22" s="79" t="s">
        <v>408</v>
      </c>
      <c r="E22" s="79">
        <f>E11+E13+E15+E17+E19+E21</f>
        <v>0.1174751073291658</v>
      </c>
      <c r="F22" s="79">
        <f t="shared" ref="F22:BQ22" si="23">F11+F13+F15+F17+F19+F21</f>
        <v>0.10169123408031316</v>
      </c>
      <c r="G22" s="79">
        <f t="shared" si="23"/>
        <v>0.11267777977606099</v>
      </c>
      <c r="H22" s="79">
        <f t="shared" si="23"/>
        <v>0.12839531109950195</v>
      </c>
      <c r="I22" s="79">
        <f t="shared" si="23"/>
        <v>0.13218485158210239</v>
      </c>
      <c r="J22" s="79">
        <f t="shared" si="23"/>
        <v>0.11394610542945494</v>
      </c>
      <c r="K22" s="79">
        <f t="shared" si="23"/>
        <v>0.1259979475832253</v>
      </c>
      <c r="L22" s="79">
        <f t="shared" si="23"/>
        <v>0.13201132495445167</v>
      </c>
      <c r="M22" s="79">
        <f t="shared" si="23"/>
        <v>0.17862568268796408</v>
      </c>
      <c r="N22" s="79">
        <f t="shared" si="23"/>
        <v>0.1470915416090825</v>
      </c>
      <c r="O22" s="79">
        <f t="shared" si="23"/>
        <v>0.16333786958687813</v>
      </c>
      <c r="P22" s="79">
        <f t="shared" si="23"/>
        <v>0.16077002982917357</v>
      </c>
      <c r="Q22" s="79">
        <f t="shared" si="23"/>
        <v>0.15997311950679696</v>
      </c>
      <c r="R22" s="79">
        <f t="shared" si="23"/>
        <v>0.14561291549087998</v>
      </c>
      <c r="S22" s="79">
        <f t="shared" si="23"/>
        <v>0.14515940909311018</v>
      </c>
      <c r="T22" s="79">
        <f t="shared" si="23"/>
        <v>0.16671221700852842</v>
      </c>
      <c r="U22" s="79">
        <f t="shared" si="23"/>
        <v>0.16913136059736661</v>
      </c>
      <c r="V22" s="79">
        <f t="shared" si="23"/>
        <v>0.14278629289549699</v>
      </c>
      <c r="W22" s="79">
        <f t="shared" si="23"/>
        <v>0.13775961389983679</v>
      </c>
      <c r="X22" s="79">
        <f t="shared" si="23"/>
        <v>0.15199064764363915</v>
      </c>
      <c r="Y22" s="79">
        <f t="shared" si="23"/>
        <v>0.15356241700982454</v>
      </c>
      <c r="Z22" s="79">
        <f t="shared" si="23"/>
        <v>0.15274563508144079</v>
      </c>
      <c r="AA22" s="79">
        <f t="shared" si="23"/>
        <v>0.13109550841888681</v>
      </c>
      <c r="AB22" s="79">
        <f t="shared" si="23"/>
        <v>0.1407944949142993</v>
      </c>
      <c r="AC22" s="79">
        <f t="shared" si="23"/>
        <v>0.14671036014656261</v>
      </c>
      <c r="AD22" s="79">
        <f t="shared" si="23"/>
        <v>0.12560323004238511</v>
      </c>
      <c r="AE22" s="79">
        <f t="shared" si="23"/>
        <v>0.12408632752833912</v>
      </c>
      <c r="AF22" s="79">
        <f t="shared" si="23"/>
        <v>0.1339519053567681</v>
      </c>
      <c r="AG22" s="79">
        <f t="shared" si="23"/>
        <v>0.1507760998270167</v>
      </c>
      <c r="AH22" s="79">
        <f t="shared" si="23"/>
        <v>0.13267188229725327</v>
      </c>
      <c r="AI22" s="79">
        <f t="shared" si="23"/>
        <v>0.12760291135631296</v>
      </c>
      <c r="AJ22" s="79">
        <f t="shared" si="23"/>
        <v>0.12596034036157325</v>
      </c>
      <c r="AK22" s="79">
        <f t="shared" si="23"/>
        <v>0.15012533904082381</v>
      </c>
      <c r="AL22" s="79">
        <f t="shared" si="23"/>
        <v>0.1226513604442957</v>
      </c>
      <c r="AM22" s="79">
        <f t="shared" si="23"/>
        <v>0.11675336433295071</v>
      </c>
      <c r="AN22" s="79">
        <f t="shared" si="23"/>
        <v>0.1220073116892748</v>
      </c>
      <c r="AO22" s="79">
        <f t="shared" si="23"/>
        <v>0.13205234217071829</v>
      </c>
      <c r="AP22" s="79">
        <f t="shared" si="23"/>
        <v>0.1185181510692626</v>
      </c>
      <c r="AQ22" s="79">
        <f t="shared" si="23"/>
        <v>0.11900052625556894</v>
      </c>
      <c r="AR22" s="79">
        <f t="shared" si="23"/>
        <v>0.11433423633651973</v>
      </c>
      <c r="AS22" s="79">
        <f t="shared" si="23"/>
        <v>0.13521796708515543</v>
      </c>
      <c r="AT22" s="79">
        <f t="shared" si="23"/>
        <v>0.11999245366194805</v>
      </c>
      <c r="AU22" s="79">
        <f t="shared" si="23"/>
        <v>0.1220468560930718</v>
      </c>
      <c r="AV22" s="79">
        <f t="shared" si="23"/>
        <v>0.11143899416778223</v>
      </c>
      <c r="AW22" s="79">
        <f t="shared" si="23"/>
        <v>0.13104362764181973</v>
      </c>
      <c r="AX22" s="79">
        <f t="shared" si="23"/>
        <v>0.12439164914843238</v>
      </c>
      <c r="AY22" s="79">
        <f t="shared" si="23"/>
        <v>0.12468457315875352</v>
      </c>
      <c r="AZ22" s="79">
        <f t="shared" si="23"/>
        <v>0.12475076492541229</v>
      </c>
      <c r="BA22" s="79">
        <f t="shared" si="23"/>
        <v>0.12438294374025813</v>
      </c>
      <c r="BB22" s="79">
        <f t="shared" si="23"/>
        <v>0.11828760455416178</v>
      </c>
      <c r="BC22" s="79">
        <f t="shared" si="23"/>
        <v>0.12440365381447212</v>
      </c>
      <c r="BD22" s="79">
        <f t="shared" si="23"/>
        <v>0.12851045733538802</v>
      </c>
      <c r="BE22" s="79">
        <f t="shared" si="23"/>
        <v>0.12793576533983222</v>
      </c>
      <c r="BF22" s="79">
        <f t="shared" si="23"/>
        <v>0.12881119189568624</v>
      </c>
      <c r="BG22" s="79">
        <f t="shared" si="23"/>
        <v>0.12215727742624038</v>
      </c>
      <c r="BH22" s="79">
        <f t="shared" si="23"/>
        <v>0.1218406114727901</v>
      </c>
      <c r="BI22" s="79">
        <f t="shared" si="23"/>
        <v>0.15039116538903363</v>
      </c>
      <c r="BJ22" s="79">
        <f t="shared" si="23"/>
        <v>0.13080680842011727</v>
      </c>
      <c r="BK22" s="79">
        <f t="shared" si="23"/>
        <v>0.13445393169328521</v>
      </c>
      <c r="BL22" s="79">
        <f t="shared" si="23"/>
        <v>0.14883002099250847</v>
      </c>
      <c r="BM22" s="79">
        <f t="shared" si="23"/>
        <v>0.20604317433504682</v>
      </c>
      <c r="BN22" s="79">
        <f t="shared" si="23"/>
        <v>0.17471592478503631</v>
      </c>
      <c r="BO22" s="79">
        <f t="shared" si="23"/>
        <v>0.16216933102817707</v>
      </c>
      <c r="BP22" s="79">
        <f t="shared" si="23"/>
        <v>0.13935152362335798</v>
      </c>
      <c r="BQ22" s="79">
        <f t="shared" si="23"/>
        <v>0.19448456726603622</v>
      </c>
      <c r="BR22" s="79">
        <f t="shared" ref="BR22:CJ22" si="24">BR11+BR13+BR15+BR17+BR19+BR21</f>
        <v>0.15910439588371497</v>
      </c>
      <c r="BS22" s="79">
        <f t="shared" si="24"/>
        <v>0.15948022181805904</v>
      </c>
      <c r="BT22" s="79">
        <f t="shared" si="24"/>
        <v>0.14967748865990038</v>
      </c>
      <c r="BU22" s="79">
        <f t="shared" si="24"/>
        <v>0.17282325941880111</v>
      </c>
      <c r="BV22" s="79">
        <f t="shared" si="24"/>
        <v>0.1336282666982351</v>
      </c>
      <c r="BW22" s="79">
        <f t="shared" si="24"/>
        <v>0.19690424280323418</v>
      </c>
      <c r="BX22" s="79">
        <f t="shared" si="24"/>
        <v>0.24489978955841787</v>
      </c>
      <c r="BY22" s="79">
        <f t="shared" si="24"/>
        <v>0.12121690315484661</v>
      </c>
      <c r="BZ22" s="79">
        <f t="shared" si="24"/>
        <v>0</v>
      </c>
      <c r="CA22" s="79">
        <f t="shared" si="24"/>
        <v>0.12846891215453091</v>
      </c>
      <c r="CB22" s="79">
        <f t="shared" si="24"/>
        <v>0</v>
      </c>
      <c r="CC22" s="79">
        <f t="shared" si="24"/>
        <v>0.10600980442444202</v>
      </c>
      <c r="CD22" s="79">
        <f t="shared" si="24"/>
        <v>0</v>
      </c>
      <c r="CE22" s="79">
        <f t="shared" si="24"/>
        <v>0</v>
      </c>
      <c r="CF22" s="79">
        <f t="shared" si="24"/>
        <v>-1.3518056296243301E-2</v>
      </c>
      <c r="CG22" s="79">
        <f t="shared" si="24"/>
        <v>7.8534568196575644E-2</v>
      </c>
      <c r="CH22" s="79">
        <f t="shared" si="24"/>
        <v>9.2284417549167927E-2</v>
      </c>
      <c r="CI22" s="79">
        <f t="shared" si="24"/>
        <v>8.3507704013696019E-2</v>
      </c>
      <c r="CJ22" s="79">
        <f t="shared" si="24"/>
        <v>6.3923992251637307E-2</v>
      </c>
    </row>
    <row r="23" spans="1:89" s="34" customFormat="1">
      <c r="A23" s="34" t="s">
        <v>409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410</v>
      </c>
      <c r="E24" s="79">
        <f>E23/E2</f>
        <v>9.3979243504762874E-2</v>
      </c>
      <c r="F24" s="79">
        <f t="shared" ref="F24:BQ24" si="25">F23/F2</f>
        <v>9.3777312771236521E-2</v>
      </c>
      <c r="G24" s="79">
        <f t="shared" si="25"/>
        <v>8.3080731631129667E-2</v>
      </c>
      <c r="H24" s="79">
        <f t="shared" si="25"/>
        <v>7.7175175372311194E-2</v>
      </c>
      <c r="I24" s="79">
        <f t="shared" si="25"/>
        <v>8.7993811032262836E-2</v>
      </c>
      <c r="J24" s="79">
        <f t="shared" si="25"/>
        <v>8.8578588993007842E-2</v>
      </c>
      <c r="K24" s="79">
        <f t="shared" si="25"/>
        <v>7.8504285673791876E-2</v>
      </c>
      <c r="L24" s="79">
        <f t="shared" si="25"/>
        <v>7.0149341695798145E-2</v>
      </c>
      <c r="M24" s="79">
        <f t="shared" si="25"/>
        <v>7.8405689262229822E-2</v>
      </c>
      <c r="N24" s="79">
        <f t="shared" si="25"/>
        <v>7.2856374460072662E-2</v>
      </c>
      <c r="O24" s="79">
        <f t="shared" si="25"/>
        <v>6.565116994224296E-2</v>
      </c>
      <c r="P24" s="79">
        <f t="shared" si="25"/>
        <v>4.5159937648203252E-2</v>
      </c>
      <c r="Q24" s="79">
        <f t="shared" si="25"/>
        <v>6.4522497485384092E-2</v>
      </c>
      <c r="R24" s="79">
        <f t="shared" si="25"/>
        <v>6.5595553623218589E-2</v>
      </c>
      <c r="S24" s="79">
        <f t="shared" si="25"/>
        <v>5.9632920433863354E-2</v>
      </c>
      <c r="T24" s="79">
        <f t="shared" si="25"/>
        <v>4.5702193426975554E-2</v>
      </c>
      <c r="U24" s="79">
        <f t="shared" si="25"/>
        <v>6.9904913746471051E-2</v>
      </c>
      <c r="V24" s="79">
        <f t="shared" si="25"/>
        <v>6.6830751606016467E-2</v>
      </c>
      <c r="W24" s="79">
        <f t="shared" si="25"/>
        <v>5.3939727108095407E-2</v>
      </c>
      <c r="X24" s="79">
        <f t="shared" si="25"/>
        <v>3.3258492690405643E-2</v>
      </c>
      <c r="Y24" s="79">
        <f t="shared" si="25"/>
        <v>4.7501433335578776E-2</v>
      </c>
      <c r="Z24" s="79">
        <f t="shared" si="25"/>
        <v>4.2904978699454963E-2</v>
      </c>
      <c r="AA24" s="79">
        <f t="shared" si="25"/>
        <v>6.1617833697553609E-2</v>
      </c>
      <c r="AB24" s="79">
        <f t="shared" si="25"/>
        <v>6.343070567320773E-2</v>
      </c>
      <c r="AC24" s="79">
        <f t="shared" si="25"/>
        <v>5.2114122926164706E-2</v>
      </c>
      <c r="AD24" s="79">
        <f t="shared" si="25"/>
        <v>6.4171962240825248E-2</v>
      </c>
      <c r="AE24" s="79">
        <f t="shared" si="25"/>
        <v>6.2382035256659009E-2</v>
      </c>
      <c r="AF24" s="79">
        <f t="shared" si="25"/>
        <v>5.9881722852862536E-2</v>
      </c>
      <c r="AG24" s="79">
        <f t="shared" si="25"/>
        <v>5.2680751127176434E-2</v>
      </c>
      <c r="AH24" s="79">
        <f t="shared" si="25"/>
        <v>5.8612029515517458E-2</v>
      </c>
      <c r="AI24" s="79">
        <f t="shared" si="25"/>
        <v>6.082934369166268E-2</v>
      </c>
      <c r="AJ24" s="79">
        <f t="shared" si="25"/>
        <v>6.5330086359901299E-2</v>
      </c>
      <c r="AK24" s="79">
        <f t="shared" si="25"/>
        <v>4.7560017131821661E-2</v>
      </c>
      <c r="AL24" s="79">
        <f t="shared" si="25"/>
        <v>6.6669892447697596E-2</v>
      </c>
      <c r="AM24" s="79">
        <f t="shared" si="25"/>
        <v>7.3903922350112991E-2</v>
      </c>
      <c r="AN24" s="79">
        <f t="shared" si="25"/>
        <v>7.3515981972123168E-2</v>
      </c>
      <c r="AO24" s="79">
        <f t="shared" si="25"/>
        <v>5.1827171881238997E-2</v>
      </c>
      <c r="AP24" s="79">
        <f t="shared" si="25"/>
        <v>6.5051933857955949E-2</v>
      </c>
      <c r="AQ24" s="79">
        <f t="shared" si="25"/>
        <v>6.7465719910057134E-2</v>
      </c>
      <c r="AR24" s="79">
        <f t="shared" si="25"/>
        <v>6.915937129122747E-2</v>
      </c>
      <c r="AS24" s="79">
        <f t="shared" si="25"/>
        <v>7.0068390619074661E-2</v>
      </c>
      <c r="AT24" s="79">
        <f t="shared" si="25"/>
        <v>7.4558929872367938E-2</v>
      </c>
      <c r="AU24" s="79">
        <f t="shared" si="25"/>
        <v>7.372894852316024E-2</v>
      </c>
      <c r="AV24" s="79">
        <f t="shared" si="25"/>
        <v>6.4281329978540774E-2</v>
      </c>
      <c r="AW24" s="79">
        <f t="shared" si="25"/>
        <v>6.8055640957582306E-2</v>
      </c>
      <c r="AX24" s="79">
        <f t="shared" si="25"/>
        <v>6.3921762094592896E-2</v>
      </c>
      <c r="AY24" s="79">
        <f t="shared" si="25"/>
        <v>5.8625409590716895E-2</v>
      </c>
      <c r="AZ24" s="79">
        <f t="shared" si="25"/>
        <v>6.4381124794437708E-2</v>
      </c>
      <c r="BA24" s="79">
        <f t="shared" si="25"/>
        <v>5.8457190400834622E-2</v>
      </c>
      <c r="BB24" s="79">
        <f t="shared" si="25"/>
        <v>7.3130543018616004E-2</v>
      </c>
      <c r="BC24" s="79">
        <f t="shared" si="25"/>
        <v>7.9217496738029095E-2</v>
      </c>
      <c r="BD24" s="79">
        <f t="shared" si="25"/>
        <v>8.162006517817004E-2</v>
      </c>
      <c r="BE24" s="79">
        <f t="shared" si="25"/>
        <v>7.4978994062720156E-2</v>
      </c>
      <c r="BF24" s="79">
        <f t="shared" si="25"/>
        <v>8.7746727096147281E-2</v>
      </c>
      <c r="BG24" s="79">
        <f t="shared" si="25"/>
        <v>9.4317034262592359E-2</v>
      </c>
      <c r="BH24" s="79">
        <f t="shared" si="25"/>
        <v>8.9363773352289566E-2</v>
      </c>
      <c r="BI24" s="79">
        <f t="shared" si="25"/>
        <v>0.12088734320234634</v>
      </c>
      <c r="BJ24" s="79">
        <f t="shared" si="25"/>
        <v>0.11219253500411878</v>
      </c>
      <c r="BK24" s="79">
        <f t="shared" si="25"/>
        <v>0.11068837774752724</v>
      </c>
      <c r="BL24" s="79">
        <f t="shared" si="25"/>
        <v>0.10009449548330927</v>
      </c>
      <c r="BM24" s="79">
        <f t="shared" si="25"/>
        <v>0.11505273956563217</v>
      </c>
      <c r="BN24" s="79">
        <f t="shared" si="25"/>
        <v>0.12082160773567206</v>
      </c>
      <c r="BO24" s="79">
        <f t="shared" si="25"/>
        <v>0.11224620446772822</v>
      </c>
      <c r="BP24" s="79">
        <f t="shared" si="25"/>
        <v>0.10751484973576844</v>
      </c>
      <c r="BQ24" s="79">
        <f t="shared" si="25"/>
        <v>0.11889924091154551</v>
      </c>
      <c r="BR24" s="79">
        <f t="shared" ref="BR24:CJ24" si="26">BR23/BR2</f>
        <v>0.12315828518167658</v>
      </c>
      <c r="BS24" s="79">
        <f t="shared" si="26"/>
        <v>7.2863549774877287E-2</v>
      </c>
      <c r="BT24" s="79">
        <f t="shared" si="26"/>
        <v>0.11616618995819197</v>
      </c>
      <c r="BU24" s="79">
        <f t="shared" si="26"/>
        <v>9.9732750748399046E-2</v>
      </c>
      <c r="BV24" s="79">
        <f t="shared" si="26"/>
        <v>0.13455971307114636</v>
      </c>
      <c r="BW24" s="79">
        <f t="shared" si="26"/>
        <v>-5.324475739795715E-2</v>
      </c>
      <c r="BX24" s="79">
        <f t="shared" si="26"/>
        <v>-2.6001947615770262E-2</v>
      </c>
      <c r="BY24" s="79">
        <f t="shared" si="26"/>
        <v>6.4590981379900228E-2</v>
      </c>
      <c r="BZ24" s="79">
        <f t="shared" si="26"/>
        <v>0.99589289343867959</v>
      </c>
      <c r="CA24" s="79">
        <f t="shared" si="26"/>
        <v>3.2975174279716787E-2</v>
      </c>
      <c r="CB24" s="79">
        <f t="shared" si="26"/>
        <v>0.98985701052297503</v>
      </c>
      <c r="CC24" s="79">
        <f t="shared" si="26"/>
        <v>9.0405021593553819E-2</v>
      </c>
      <c r="CD24" s="79">
        <f t="shared" si="26"/>
        <v>0.9821523876722118</v>
      </c>
      <c r="CE24" s="79">
        <f t="shared" si="26"/>
        <v>0.98071274754921511</v>
      </c>
      <c r="CF24" s="79">
        <f t="shared" si="26"/>
        <v>0.96510097262790662</v>
      </c>
      <c r="CG24" s="79">
        <f t="shared" si="26"/>
        <v>8.9385188476128641E-2</v>
      </c>
      <c r="CH24" s="79">
        <f t="shared" si="26"/>
        <v>9.7275560210507261E-2</v>
      </c>
      <c r="CI24" s="79">
        <f t="shared" si="26"/>
        <v>8.6598820620125541E-2</v>
      </c>
      <c r="CJ24" s="79">
        <f t="shared" si="26"/>
        <v>0.12068997324970021</v>
      </c>
    </row>
    <row r="27" spans="1:89" s="33" customFormat="1">
      <c r="A27" s="35" t="s">
        <v>416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412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417</v>
      </c>
      <c r="E29" s="81">
        <f t="shared" ref="E29:AJ29" si="27">E28/E34</f>
        <v>0.80440798541364267</v>
      </c>
      <c r="F29" s="81">
        <f t="shared" si="27"/>
        <v>0.86947184769284636</v>
      </c>
      <c r="G29" s="81">
        <f t="shared" si="27"/>
        <v>0.84755627946015732</v>
      </c>
      <c r="H29" s="81">
        <f t="shared" si="27"/>
        <v>0.81606759173727139</v>
      </c>
      <c r="I29" s="81">
        <f t="shared" si="27"/>
        <v>0.68996748647846995</v>
      </c>
      <c r="J29" s="81">
        <f t="shared" si="27"/>
        <v>0.78180834163216351</v>
      </c>
      <c r="K29" s="81">
        <f t="shared" si="27"/>
        <v>0.7306213873444185</v>
      </c>
      <c r="L29" s="81">
        <f t="shared" si="27"/>
        <v>0.91135368643830672</v>
      </c>
      <c r="M29" s="81">
        <f t="shared" si="27"/>
        <v>0.59865827812517114</v>
      </c>
      <c r="N29" s="81">
        <f t="shared" si="27"/>
        <v>0.49139948014268869</v>
      </c>
      <c r="O29" s="81">
        <f t="shared" si="27"/>
        <v>0.73865001432658517</v>
      </c>
      <c r="P29" s="81">
        <f t="shared" si="27"/>
        <v>0.72185535013158131</v>
      </c>
      <c r="Q29" s="81">
        <f t="shared" si="27"/>
        <v>0.82789114677555986</v>
      </c>
      <c r="R29" s="81">
        <f t="shared" si="27"/>
        <v>0.81138419508137827</v>
      </c>
      <c r="S29" s="81">
        <f t="shared" si="27"/>
        <v>0.80590234263867033</v>
      </c>
      <c r="T29" s="81">
        <f t="shared" si="27"/>
        <v>0.71490523740554068</v>
      </c>
      <c r="U29" s="81">
        <f t="shared" si="27"/>
        <v>0.87886468529546968</v>
      </c>
      <c r="V29" s="81">
        <f t="shared" si="27"/>
        <v>0.8658876308065957</v>
      </c>
      <c r="W29" s="81">
        <f t="shared" si="27"/>
        <v>0.89921870043345076</v>
      </c>
      <c r="X29" s="81">
        <f t="shared" si="27"/>
        <v>0.63195350696351604</v>
      </c>
      <c r="Y29" s="81">
        <f t="shared" si="27"/>
        <v>0.72868714100367715</v>
      </c>
      <c r="Z29" s="81">
        <f t="shared" si="27"/>
        <v>0.65738330699803171</v>
      </c>
      <c r="AA29" s="81">
        <f t="shared" si="27"/>
        <v>0.60710172555625674</v>
      </c>
      <c r="AB29" s="81">
        <f t="shared" si="27"/>
        <v>0.48395042581575531</v>
      </c>
      <c r="AC29" s="81">
        <f t="shared" si="27"/>
        <v>0.71197534587195199</v>
      </c>
      <c r="AD29" s="81">
        <f t="shared" si="27"/>
        <v>0.75617480965255535</v>
      </c>
      <c r="AE29" s="81">
        <f t="shared" si="27"/>
        <v>0.717132791109657</v>
      </c>
      <c r="AF29" s="81">
        <f t="shared" si="27"/>
        <v>0.70210230933764539</v>
      </c>
      <c r="AG29" s="81">
        <f t="shared" si="27"/>
        <v>0.68861511243255602</v>
      </c>
      <c r="AH29" s="81">
        <f t="shared" si="27"/>
        <v>0.70698451360982173</v>
      </c>
      <c r="AI29" s="81">
        <f t="shared" si="27"/>
        <v>0.71453970807790679</v>
      </c>
      <c r="AJ29" s="81">
        <f t="shared" si="27"/>
        <v>0.71852267858136831</v>
      </c>
      <c r="AK29" s="81">
        <f t="shared" ref="AK29:BP29" si="28">AK28/AK34</f>
        <v>0.66202701308105749</v>
      </c>
      <c r="AL29" s="81">
        <f t="shared" si="28"/>
        <v>0.75184457291392681</v>
      </c>
      <c r="AM29" s="81">
        <f t="shared" si="28"/>
        <v>0.76769571947769377</v>
      </c>
      <c r="AN29" s="81">
        <f t="shared" si="28"/>
        <v>0.80438876598303655</v>
      </c>
      <c r="AO29" s="81">
        <f t="shared" si="28"/>
        <v>0.60351783643666668</v>
      </c>
      <c r="AP29" s="81">
        <f t="shared" si="28"/>
        <v>0.75274068271259209</v>
      </c>
      <c r="AQ29" s="81">
        <f t="shared" si="28"/>
        <v>0.74082716762696321</v>
      </c>
      <c r="AR29" s="81">
        <f t="shared" si="28"/>
        <v>0.78591818112476708</v>
      </c>
      <c r="AS29" s="81">
        <f t="shared" si="28"/>
        <v>0.74743285660278524</v>
      </c>
      <c r="AT29" s="81">
        <f t="shared" si="28"/>
        <v>0.73101213715201563</v>
      </c>
      <c r="AU29" s="81">
        <f t="shared" si="28"/>
        <v>0.71244687099236592</v>
      </c>
      <c r="AV29" s="81">
        <f t="shared" si="28"/>
        <v>0.83836148958659629</v>
      </c>
      <c r="AW29" s="81">
        <f t="shared" si="28"/>
        <v>0.84723558389749132</v>
      </c>
      <c r="AX29" s="81">
        <f t="shared" si="28"/>
        <v>0.83325876439863278</v>
      </c>
      <c r="AY29" s="81">
        <f t="shared" si="28"/>
        <v>0.88224446713814042</v>
      </c>
      <c r="AZ29" s="81">
        <f t="shared" si="28"/>
        <v>0.94616673568783916</v>
      </c>
      <c r="BA29" s="81">
        <f t="shared" si="28"/>
        <v>1.1125623992449485</v>
      </c>
      <c r="BB29" s="81">
        <f t="shared" si="28"/>
        <v>1.1110902452912419</v>
      </c>
      <c r="BC29" s="81">
        <f t="shared" si="28"/>
        <v>1.0135733319424045</v>
      </c>
      <c r="BD29" s="81">
        <f t="shared" si="28"/>
        <v>0.91661436245233041</v>
      </c>
      <c r="BE29" s="81">
        <f t="shared" si="28"/>
        <v>0.89130049863829985</v>
      </c>
      <c r="BF29" s="81">
        <f t="shared" si="28"/>
        <v>0.90398513362160937</v>
      </c>
      <c r="BG29" s="81">
        <f t="shared" si="28"/>
        <v>0.89207518078949233</v>
      </c>
      <c r="BH29" s="81">
        <f t="shared" si="28"/>
        <v>0.93011659452577733</v>
      </c>
      <c r="BI29" s="81">
        <f t="shared" si="28"/>
        <v>0.86197240868857794</v>
      </c>
      <c r="BJ29" s="81">
        <f t="shared" si="28"/>
        <v>0.8125002601224327</v>
      </c>
      <c r="BK29" s="81">
        <f t="shared" si="28"/>
        <v>0.77961776763790491</v>
      </c>
      <c r="BL29" s="81">
        <f t="shared" si="28"/>
        <v>0.87758146588197661</v>
      </c>
      <c r="BM29" s="81">
        <f t="shared" si="28"/>
        <v>0.88864985731333046</v>
      </c>
      <c r="BN29" s="81">
        <f t="shared" si="28"/>
        <v>0.88055994078153943</v>
      </c>
      <c r="BO29" s="81">
        <f t="shared" si="28"/>
        <v>0.86832290046012273</v>
      </c>
      <c r="BP29" s="81">
        <f t="shared" si="28"/>
        <v>0.85343838794449223</v>
      </c>
      <c r="BQ29" s="81">
        <f t="shared" ref="BQ29:CK29" si="29">BQ28/BQ34</f>
        <v>0.9227549775723376</v>
      </c>
      <c r="BR29" s="81">
        <f t="shared" si="29"/>
        <v>0.86591921837584518</v>
      </c>
      <c r="BS29" s="81">
        <f t="shared" si="29"/>
        <v>0.75489895307822685</v>
      </c>
      <c r="BT29" s="81">
        <f t="shared" si="29"/>
        <v>0.8140123072071922</v>
      </c>
      <c r="BU29" s="81">
        <f t="shared" si="29"/>
        <v>0.91184408377289516</v>
      </c>
      <c r="BV29" s="81">
        <f t="shared" si="29"/>
        <v>1.0333572561396454</v>
      </c>
      <c r="BW29" s="81">
        <f t="shared" si="29"/>
        <v>-3.6359685696061628</v>
      </c>
      <c r="BX29" s="81">
        <f t="shared" si="29"/>
        <v>0.68598688746675596</v>
      </c>
      <c r="BY29" s="81">
        <f t="shared" si="29"/>
        <v>0.60066990947117482</v>
      </c>
      <c r="BZ29" s="81">
        <f t="shared" si="29"/>
        <v>0.99469109842989134</v>
      </c>
      <c r="CA29" s="81">
        <f t="shared" si="29"/>
        <v>0.91136932180318686</v>
      </c>
      <c r="CB29" s="81">
        <f t="shared" si="29"/>
        <v>0.99682696114204072</v>
      </c>
      <c r="CC29" s="81">
        <f t="shared" si="29"/>
        <v>0.95049681492828175</v>
      </c>
      <c r="CD29" s="81">
        <f t="shared" si="29"/>
        <v>0.99476240874921984</v>
      </c>
      <c r="CE29" s="81">
        <f t="shared" si="29"/>
        <v>0.99463965572843882</v>
      </c>
      <c r="CF29" s="81">
        <f t="shared" si="29"/>
        <v>0.99724240726658919</v>
      </c>
      <c r="CG29" s="81">
        <f t="shared" si="29"/>
        <v>1</v>
      </c>
      <c r="CH29" s="81">
        <f t="shared" si="29"/>
        <v>1</v>
      </c>
      <c r="CI29" s="81">
        <f t="shared" si="29"/>
        <v>1</v>
      </c>
      <c r="CJ29" s="81">
        <f t="shared" si="29"/>
        <v>1</v>
      </c>
      <c r="CK29" s="81" t="e">
        <f t="shared" si="29"/>
        <v>#DIV/0!</v>
      </c>
    </row>
    <row r="30" spans="1:89" s="33" customFormat="1">
      <c r="A30" s="33" t="s">
        <v>413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418</v>
      </c>
      <c r="E31" s="81">
        <f>E30/E34</f>
        <v>0.10693548525251055</v>
      </c>
      <c r="F31" s="81">
        <f t="shared" ref="F31:BQ31" si="30">F30/F34</f>
        <v>0.12992414448572095</v>
      </c>
      <c r="G31" s="81">
        <f t="shared" si="30"/>
        <v>0.14529352209351473</v>
      </c>
      <c r="H31" s="81">
        <f t="shared" si="30"/>
        <v>0.16243898435751741</v>
      </c>
      <c r="I31" s="81">
        <f t="shared" si="30"/>
        <v>9.9931376450230952E-2</v>
      </c>
      <c r="J31" s="81">
        <f t="shared" si="30"/>
        <v>0.11666388864792569</v>
      </c>
      <c r="K31" s="81">
        <f t="shared" si="30"/>
        <v>0.12184889798937283</v>
      </c>
      <c r="L31" s="81">
        <f t="shared" si="30"/>
        <v>0.15238228265464293</v>
      </c>
      <c r="M31" s="81">
        <f t="shared" si="30"/>
        <v>7.5186962655502232E-2</v>
      </c>
      <c r="N31" s="81">
        <f t="shared" si="30"/>
        <v>8.9638743349209793E-2</v>
      </c>
      <c r="O31" s="81">
        <f t="shared" si="30"/>
        <v>0.16017737048558456</v>
      </c>
      <c r="P31" s="81">
        <f t="shared" si="30"/>
        <v>0.22498702842249083</v>
      </c>
      <c r="Q31" s="81">
        <f t="shared" si="30"/>
        <v>0.16130810573709867</v>
      </c>
      <c r="R31" s="81">
        <f t="shared" si="30"/>
        <v>0.17984802201385305</v>
      </c>
      <c r="S31" s="81">
        <f t="shared" si="30"/>
        <v>0.20471778138229443</v>
      </c>
      <c r="T31" s="81">
        <f t="shared" si="30"/>
        <v>0.2916289495293935</v>
      </c>
      <c r="U31" s="81">
        <f t="shared" si="30"/>
        <v>0.20469825765196165</v>
      </c>
      <c r="V31" s="81">
        <f t="shared" si="30"/>
        <v>0.23456693003255932</v>
      </c>
      <c r="W31" s="81">
        <f t="shared" si="30"/>
        <v>0.32674309733879536</v>
      </c>
      <c r="X31" s="81">
        <f t="shared" si="30"/>
        <v>0.36434564293850907</v>
      </c>
      <c r="Y31" s="81">
        <f t="shared" si="30"/>
        <v>0.18889875396899816</v>
      </c>
      <c r="Z31" s="81">
        <f t="shared" si="30"/>
        <v>0.22371902719775455</v>
      </c>
      <c r="AA31" s="81">
        <f t="shared" si="30"/>
        <v>0.20201094583425616</v>
      </c>
      <c r="AB31" s="81">
        <f t="shared" si="30"/>
        <v>0.17155093932246024</v>
      </c>
      <c r="AC31" s="81">
        <f t="shared" si="30"/>
        <v>0.2814018008584187</v>
      </c>
      <c r="AD31" s="81">
        <f t="shared" si="30"/>
        <v>0.25195395687979244</v>
      </c>
      <c r="AE31" s="81">
        <f t="shared" si="30"/>
        <v>0.27785263870717791</v>
      </c>
      <c r="AF31" s="81">
        <f t="shared" si="30"/>
        <v>0.29828888611514687</v>
      </c>
      <c r="AG31" s="81">
        <f t="shared" si="30"/>
        <v>0.31469143302001512</v>
      </c>
      <c r="AH31" s="81">
        <f t="shared" si="30"/>
        <v>0.29609385853928549</v>
      </c>
      <c r="AI31" s="81">
        <f t="shared" si="30"/>
        <v>0.28979391736227195</v>
      </c>
      <c r="AJ31" s="81">
        <f t="shared" si="30"/>
        <v>0.2838848769148824</v>
      </c>
      <c r="AK31" s="81">
        <f t="shared" si="30"/>
        <v>0.27050602089882025</v>
      </c>
      <c r="AL31" s="81">
        <f t="shared" si="30"/>
        <v>0.24329446103645108</v>
      </c>
      <c r="AM31" s="81">
        <f t="shared" si="30"/>
        <v>0.2252964728117795</v>
      </c>
      <c r="AN31" s="81">
        <f t="shared" si="30"/>
        <v>0.19561123401696343</v>
      </c>
      <c r="AO31" s="81">
        <f t="shared" si="30"/>
        <v>0.22718437580150136</v>
      </c>
      <c r="AP31" s="81">
        <f t="shared" si="30"/>
        <v>0.24110896669897586</v>
      </c>
      <c r="AQ31" s="81">
        <f t="shared" si="30"/>
        <v>0.25082392617317001</v>
      </c>
      <c r="AR31" s="81">
        <f t="shared" si="30"/>
        <v>0.19430781008186743</v>
      </c>
      <c r="AS31" s="81">
        <f t="shared" si="30"/>
        <v>0.25154147769979091</v>
      </c>
      <c r="AT31" s="81">
        <f t="shared" si="30"/>
        <v>0.26509837938660152</v>
      </c>
      <c r="AU31" s="81">
        <f t="shared" si="30"/>
        <v>0.28134246152991021</v>
      </c>
      <c r="AV31" s="81">
        <f t="shared" si="30"/>
        <v>0.16163851041340374</v>
      </c>
      <c r="AW31" s="81">
        <f t="shared" si="30"/>
        <v>0</v>
      </c>
      <c r="AX31" s="81">
        <f t="shared" si="30"/>
        <v>0</v>
      </c>
      <c r="AY31" s="81">
        <f t="shared" si="30"/>
        <v>0</v>
      </c>
      <c r="AZ31" s="81">
        <f t="shared" si="30"/>
        <v>0</v>
      </c>
      <c r="BA31" s="81">
        <f t="shared" si="30"/>
        <v>0</v>
      </c>
      <c r="BB31" s="81">
        <f t="shared" si="30"/>
        <v>0</v>
      </c>
      <c r="BC31" s="81">
        <f t="shared" si="30"/>
        <v>0</v>
      </c>
      <c r="BD31" s="81">
        <f t="shared" si="30"/>
        <v>0</v>
      </c>
      <c r="BE31" s="81">
        <f t="shared" si="30"/>
        <v>0</v>
      </c>
      <c r="BF31" s="81">
        <f t="shared" si="30"/>
        <v>0</v>
      </c>
      <c r="BG31" s="81">
        <f t="shared" si="30"/>
        <v>0</v>
      </c>
      <c r="BH31" s="81">
        <f t="shared" si="30"/>
        <v>0</v>
      </c>
      <c r="BI31" s="81">
        <f t="shared" si="30"/>
        <v>0</v>
      </c>
      <c r="BJ31" s="81">
        <f t="shared" si="30"/>
        <v>0</v>
      </c>
      <c r="BK31" s="81">
        <f t="shared" si="30"/>
        <v>0</v>
      </c>
      <c r="BL31" s="81">
        <f t="shared" si="30"/>
        <v>0</v>
      </c>
      <c r="BM31" s="81">
        <f t="shared" si="30"/>
        <v>0</v>
      </c>
      <c r="BN31" s="81">
        <f t="shared" si="30"/>
        <v>0</v>
      </c>
      <c r="BO31" s="81">
        <f t="shared" si="30"/>
        <v>0</v>
      </c>
      <c r="BP31" s="81">
        <f t="shared" si="30"/>
        <v>0</v>
      </c>
      <c r="BQ31" s="81">
        <f t="shared" si="30"/>
        <v>0</v>
      </c>
      <c r="BR31" s="81">
        <f t="shared" ref="BR31:CK31" si="31">BR30/BR34</f>
        <v>0</v>
      </c>
      <c r="BS31" s="81">
        <f t="shared" si="31"/>
        <v>0</v>
      </c>
      <c r="BT31" s="81">
        <f t="shared" si="31"/>
        <v>0</v>
      </c>
      <c r="BU31" s="81">
        <f t="shared" si="31"/>
        <v>0</v>
      </c>
      <c r="BV31" s="81">
        <f t="shared" si="31"/>
        <v>0</v>
      </c>
      <c r="BW31" s="81">
        <f t="shared" si="31"/>
        <v>0</v>
      </c>
      <c r="BX31" s="81">
        <f t="shared" si="31"/>
        <v>0</v>
      </c>
      <c r="BY31" s="81">
        <f t="shared" si="31"/>
        <v>0</v>
      </c>
      <c r="BZ31" s="81">
        <f t="shared" si="31"/>
        <v>0</v>
      </c>
      <c r="CA31" s="81">
        <f t="shared" si="31"/>
        <v>0</v>
      </c>
      <c r="CB31" s="81">
        <f t="shared" si="31"/>
        <v>0</v>
      </c>
      <c r="CC31" s="81">
        <f t="shared" si="31"/>
        <v>0</v>
      </c>
      <c r="CD31" s="81">
        <f t="shared" si="31"/>
        <v>0</v>
      </c>
      <c r="CE31" s="81">
        <f t="shared" si="31"/>
        <v>0</v>
      </c>
      <c r="CF31" s="81">
        <f t="shared" si="31"/>
        <v>0</v>
      </c>
      <c r="CG31" s="81">
        <f t="shared" si="31"/>
        <v>0</v>
      </c>
      <c r="CH31" s="81">
        <f t="shared" si="31"/>
        <v>0</v>
      </c>
      <c r="CI31" s="81">
        <f t="shared" si="31"/>
        <v>0</v>
      </c>
      <c r="CJ31" s="81">
        <f t="shared" si="31"/>
        <v>0</v>
      </c>
      <c r="CK31" s="81" t="e">
        <f t="shared" si="31"/>
        <v>#DIV/0!</v>
      </c>
    </row>
    <row r="32" spans="1:89" s="33" customFormat="1">
      <c r="A32" s="33" t="s">
        <v>414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419</v>
      </c>
      <c r="E33" s="81">
        <f>E32/E34</f>
        <v>8.8656529333846781E-2</v>
      </c>
      <c r="F33" s="81">
        <f t="shared" ref="F33:BQ33" si="32">F32/F34</f>
        <v>6.0400782143263019E-4</v>
      </c>
      <c r="G33" s="81">
        <f t="shared" si="32"/>
        <v>7.1501984463278991E-3</v>
      </c>
      <c r="H33" s="81">
        <f t="shared" si="32"/>
        <v>2.1493423905211202E-2</v>
      </c>
      <c r="I33" s="81">
        <f t="shared" si="32"/>
        <v>0.21010113707129899</v>
      </c>
      <c r="J33" s="81">
        <f t="shared" si="32"/>
        <v>0.10152776971991082</v>
      </c>
      <c r="K33" s="81">
        <f t="shared" si="32"/>
        <v>0.14752971466620873</v>
      </c>
      <c r="L33" s="81">
        <f t="shared" si="32"/>
        <v>-6.3735969092949693E-2</v>
      </c>
      <c r="M33" s="81">
        <f t="shared" si="32"/>
        <v>0.32615475921932668</v>
      </c>
      <c r="N33" s="81">
        <f t="shared" si="32"/>
        <v>0.4189617765081014</v>
      </c>
      <c r="O33" s="81">
        <f t="shared" si="32"/>
        <v>0.1011726151878304</v>
      </c>
      <c r="P33" s="81">
        <f t="shared" si="32"/>
        <v>5.3157621445927929E-2</v>
      </c>
      <c r="Q33" s="81">
        <f t="shared" si="32"/>
        <v>1.0800747487341514E-2</v>
      </c>
      <c r="R33" s="81">
        <f t="shared" si="32"/>
        <v>8.767782904768609E-3</v>
      </c>
      <c r="S33" s="81">
        <f t="shared" si="32"/>
        <v>-1.0620124020964792E-2</v>
      </c>
      <c r="T33" s="81">
        <f t="shared" si="32"/>
        <v>-6.5341869349342654E-3</v>
      </c>
      <c r="U33" s="81">
        <f t="shared" si="32"/>
        <v>-8.3562942947431301E-2</v>
      </c>
      <c r="V33" s="81">
        <f t="shared" si="32"/>
        <v>-0.10045456083915492</v>
      </c>
      <c r="W33" s="81">
        <f t="shared" si="32"/>
        <v>-0.22596179777224612</v>
      </c>
      <c r="X33" s="81">
        <f t="shared" si="32"/>
        <v>3.7008500979749314E-3</v>
      </c>
      <c r="Y33" s="81">
        <f t="shared" si="32"/>
        <v>8.2414105027324658E-2</v>
      </c>
      <c r="Z33" s="81">
        <f t="shared" si="32"/>
        <v>0.11889766580421371</v>
      </c>
      <c r="AA33" s="81">
        <f t="shared" si="32"/>
        <v>0.19088732860948709</v>
      </c>
      <c r="AB33" s="81">
        <f t="shared" si="32"/>
        <v>0.34449863486178439</v>
      </c>
      <c r="AC33" s="81">
        <f t="shared" si="32"/>
        <v>6.6228532696293039E-3</v>
      </c>
      <c r="AD33" s="81">
        <f t="shared" si="32"/>
        <v>-8.1287665323479027E-3</v>
      </c>
      <c r="AE33" s="81">
        <f t="shared" si="32"/>
        <v>5.0145701831649896E-3</v>
      </c>
      <c r="AF33" s="81">
        <f t="shared" si="32"/>
        <v>-3.911954527922605E-4</v>
      </c>
      <c r="AG33" s="81">
        <f t="shared" si="32"/>
        <v>-3.306545452570996E-3</v>
      </c>
      <c r="AH33" s="81">
        <f t="shared" si="32"/>
        <v>-3.0783721491072519E-3</v>
      </c>
      <c r="AI33" s="81">
        <f t="shared" si="32"/>
        <v>-4.3336254401787171E-3</v>
      </c>
      <c r="AJ33" s="81">
        <f t="shared" si="32"/>
        <v>-2.4075554962507328E-3</v>
      </c>
      <c r="AK33" s="81">
        <f t="shared" si="32"/>
        <v>6.7466966020122199E-2</v>
      </c>
      <c r="AL33" s="81">
        <f t="shared" si="32"/>
        <v>4.8609660496221497E-3</v>
      </c>
      <c r="AM33" s="81">
        <f t="shared" si="32"/>
        <v>7.0078077105267525E-3</v>
      </c>
      <c r="AN33" s="81">
        <f t="shared" si="32"/>
        <v>0</v>
      </c>
      <c r="AO33" s="81">
        <f t="shared" si="32"/>
        <v>0.16929778776183199</v>
      </c>
      <c r="AP33" s="81">
        <f t="shared" si="32"/>
        <v>6.1503505884321135E-3</v>
      </c>
      <c r="AQ33" s="81">
        <f t="shared" si="32"/>
        <v>8.3489061998667739E-3</v>
      </c>
      <c r="AR33" s="81">
        <f t="shared" si="32"/>
        <v>1.9774008793365546E-2</v>
      </c>
      <c r="AS33" s="81">
        <f t="shared" si="32"/>
        <v>1.02566569742385E-3</v>
      </c>
      <c r="AT33" s="81">
        <f t="shared" si="32"/>
        <v>3.8894834613829297E-3</v>
      </c>
      <c r="AU33" s="81">
        <f t="shared" si="32"/>
        <v>6.2106674777238557E-3</v>
      </c>
      <c r="AV33" s="81">
        <f t="shared" si="32"/>
        <v>0</v>
      </c>
      <c r="AW33" s="81">
        <f t="shared" si="32"/>
        <v>0.15276441610250863</v>
      </c>
      <c r="AX33" s="81">
        <f t="shared" si="32"/>
        <v>0.16674123560136722</v>
      </c>
      <c r="AY33" s="81">
        <f t="shared" si="32"/>
        <v>0.11775553286185954</v>
      </c>
      <c r="AZ33" s="81">
        <f t="shared" si="32"/>
        <v>5.383326431216081E-2</v>
      </c>
      <c r="BA33" s="81">
        <f t="shared" si="32"/>
        <v>-0.11256239924494847</v>
      </c>
      <c r="BB33" s="81">
        <f t="shared" si="32"/>
        <v>-0.11109024529124195</v>
      </c>
      <c r="BC33" s="81">
        <f t="shared" si="32"/>
        <v>-1.3573331942404558E-2</v>
      </c>
      <c r="BD33" s="81">
        <f t="shared" si="32"/>
        <v>8.3385637547669561E-2</v>
      </c>
      <c r="BE33" s="81">
        <f t="shared" si="32"/>
        <v>0.10869950136170008</v>
      </c>
      <c r="BF33" s="81">
        <f t="shared" si="32"/>
        <v>9.6014866378390615E-2</v>
      </c>
      <c r="BG33" s="81">
        <f t="shared" si="32"/>
        <v>0.10792481921050764</v>
      </c>
      <c r="BH33" s="81">
        <f t="shared" si="32"/>
        <v>6.988340547422274E-2</v>
      </c>
      <c r="BI33" s="81">
        <f t="shared" si="32"/>
        <v>0.13802759131142198</v>
      </c>
      <c r="BJ33" s="81">
        <f t="shared" si="32"/>
        <v>0.18749973987756732</v>
      </c>
      <c r="BK33" s="81">
        <f t="shared" si="32"/>
        <v>0.22038223236209514</v>
      </c>
      <c r="BL33" s="81">
        <f t="shared" si="32"/>
        <v>0.12241853411802332</v>
      </c>
      <c r="BM33" s="81">
        <f t="shared" si="32"/>
        <v>0.1113501426866696</v>
      </c>
      <c r="BN33" s="81">
        <f t="shared" si="32"/>
        <v>0.11944005921846049</v>
      </c>
      <c r="BO33" s="81">
        <f t="shared" si="32"/>
        <v>0.13167709953987727</v>
      </c>
      <c r="BP33" s="81">
        <f t="shared" si="32"/>
        <v>0.14656161205550786</v>
      </c>
      <c r="BQ33" s="81">
        <f t="shared" si="32"/>
        <v>7.7245022427662416E-2</v>
      </c>
      <c r="BR33" s="81">
        <f t="shared" ref="BR33:CJ33" si="33">BR32/BR34</f>
        <v>0.13408078162415485</v>
      </c>
      <c r="BS33" s="81">
        <f t="shared" si="33"/>
        <v>0.24510104692177323</v>
      </c>
      <c r="BT33" s="81">
        <f t="shared" si="33"/>
        <v>0.18598769279280777</v>
      </c>
      <c r="BU33" s="81">
        <f t="shared" si="33"/>
        <v>8.8155916227104753E-2</v>
      </c>
      <c r="BV33" s="81">
        <f t="shared" si="33"/>
        <v>-3.3357256139645443E-2</v>
      </c>
      <c r="BW33" s="81">
        <f t="shared" si="33"/>
        <v>4.6359685696061632</v>
      </c>
      <c r="BX33" s="81">
        <f t="shared" si="33"/>
        <v>0.31401311253324404</v>
      </c>
      <c r="BY33" s="81">
        <f t="shared" si="33"/>
        <v>0.39933009052882518</v>
      </c>
      <c r="BZ33" s="81">
        <f t="shared" si="33"/>
        <v>5.3089015701087011E-3</v>
      </c>
      <c r="CA33" s="81">
        <f t="shared" si="33"/>
        <v>8.8630678196813154E-2</v>
      </c>
      <c r="CB33" s="81">
        <f t="shared" si="33"/>
        <v>3.1730388579593602E-3</v>
      </c>
      <c r="CC33" s="81">
        <f t="shared" si="33"/>
        <v>4.9503185071718206E-2</v>
      </c>
      <c r="CD33" s="81">
        <f t="shared" si="33"/>
        <v>5.2375912507802115E-3</v>
      </c>
      <c r="CE33" s="81">
        <f t="shared" si="33"/>
        <v>5.3603442715611854E-3</v>
      </c>
      <c r="CF33" s="81">
        <f t="shared" si="33"/>
        <v>2.7575927334106917E-3</v>
      </c>
      <c r="CG33" s="81">
        <f t="shared" si="33"/>
        <v>0</v>
      </c>
      <c r="CH33" s="81">
        <f t="shared" si="33"/>
        <v>0</v>
      </c>
      <c r="CI33" s="81">
        <f t="shared" si="33"/>
        <v>0</v>
      </c>
      <c r="CJ33" s="81">
        <f t="shared" si="33"/>
        <v>0</v>
      </c>
    </row>
    <row r="34" spans="1:89" s="80" customFormat="1">
      <c r="A34" s="80" t="s">
        <v>415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420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415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421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422</v>
      </c>
      <c r="E41" s="81">
        <f>1-E40/E39</f>
        <v>1.4446143189619898E-2</v>
      </c>
      <c r="F41" s="81">
        <f t="shared" ref="F41:BQ41" si="34">1-F40/F39</f>
        <v>-0.10261692064605343</v>
      </c>
      <c r="G41" s="81">
        <f t="shared" si="34"/>
        <v>-0.11891609889951726</v>
      </c>
      <c r="H41" s="81">
        <f t="shared" si="34"/>
        <v>-0.11610432605290644</v>
      </c>
      <c r="I41" s="81">
        <f t="shared" si="34"/>
        <v>-2.2911448665929868E-3</v>
      </c>
      <c r="J41" s="81">
        <f t="shared" si="34"/>
        <v>-0.12929322646450658</v>
      </c>
      <c r="K41" s="81">
        <f t="shared" si="34"/>
        <v>-0.14241880384050942</v>
      </c>
      <c r="L41" s="81">
        <f t="shared" si="34"/>
        <v>-0.20487697841723773</v>
      </c>
      <c r="M41" s="81">
        <f t="shared" si="34"/>
        <v>-0.11035384380759528</v>
      </c>
      <c r="N41" s="81">
        <f t="shared" si="34"/>
        <v>-9.6810178063843511E-2</v>
      </c>
      <c r="O41" s="81">
        <f t="shared" si="34"/>
        <v>-0.1381706201488504</v>
      </c>
      <c r="P41" s="81">
        <f t="shared" si="34"/>
        <v>-0.18932801345551176</v>
      </c>
      <c r="Q41" s="81">
        <f t="shared" si="34"/>
        <v>-0.119205305506348</v>
      </c>
      <c r="R41" s="81">
        <f t="shared" si="34"/>
        <v>-0.12812940525716221</v>
      </c>
      <c r="S41" s="81">
        <f t="shared" si="34"/>
        <v>-0.13492946329298428</v>
      </c>
      <c r="T41" s="81">
        <f t="shared" si="34"/>
        <v>-0.17490417079187592</v>
      </c>
      <c r="U41" s="81">
        <f t="shared" si="34"/>
        <v>-0.14402259984423949</v>
      </c>
      <c r="V41" s="81">
        <f t="shared" si="34"/>
        <v>-0.15195917879790533</v>
      </c>
      <c r="W41" s="81">
        <f t="shared" si="34"/>
        <v>-0.17267403971436868</v>
      </c>
      <c r="X41" s="81">
        <f t="shared" si="34"/>
        <v>-5.2398489057254638E-2</v>
      </c>
      <c r="Y41" s="81">
        <f t="shared" si="34"/>
        <v>-0.10737411034588873</v>
      </c>
      <c r="Z41" s="81">
        <f t="shared" si="34"/>
        <v>-0.14388536143970931</v>
      </c>
      <c r="AA41" s="81">
        <f t="shared" si="34"/>
        <v>-0.12748303656984783</v>
      </c>
      <c r="AB41" s="81">
        <f t="shared" si="34"/>
        <v>-1.6761801550320143E-2</v>
      </c>
      <c r="AC41" s="81">
        <f t="shared" si="34"/>
        <v>-0.11488174245414262</v>
      </c>
      <c r="AD41" s="81">
        <f t="shared" si="34"/>
        <v>-7.7779375366020531E-2</v>
      </c>
      <c r="AE41" s="81">
        <f t="shared" si="34"/>
        <v>-8.2996906842146334E-2</v>
      </c>
      <c r="AF41" s="81">
        <f t="shared" si="34"/>
        <v>-5.3876383471837874E-2</v>
      </c>
      <c r="AG41" s="81">
        <f t="shared" si="34"/>
        <v>-7.5210118456074948E-2</v>
      </c>
      <c r="AH41" s="81">
        <f t="shared" si="34"/>
        <v>-5.7330264951781729E-2</v>
      </c>
      <c r="AI41" s="81">
        <f t="shared" si="34"/>
        <v>-4.6962788842927816E-2</v>
      </c>
      <c r="AJ41" s="81">
        <f t="shared" si="34"/>
        <v>-2.8191684835134678E-2</v>
      </c>
      <c r="AK41" s="81">
        <f t="shared" si="34"/>
        <v>-9.4592633011038707E-2</v>
      </c>
      <c r="AL41" s="81">
        <f t="shared" si="34"/>
        <v>-7.898048278405212E-2</v>
      </c>
      <c r="AM41" s="81">
        <f t="shared" si="34"/>
        <v>-5.5179761535350869E-2</v>
      </c>
      <c r="AN41" s="81">
        <f t="shared" si="34"/>
        <v>-4.2667973037039841E-2</v>
      </c>
      <c r="AO41" s="81">
        <f t="shared" si="34"/>
        <v>-7.7954424199031314E-2</v>
      </c>
      <c r="AP41" s="81">
        <f t="shared" si="34"/>
        <v>-6.1144525962448792E-2</v>
      </c>
      <c r="AQ41" s="81">
        <f t="shared" si="34"/>
        <v>-5.2864204074180687E-2</v>
      </c>
      <c r="AR41" s="81">
        <f t="shared" si="34"/>
        <v>-3.9700149008204288E-2</v>
      </c>
      <c r="AS41" s="81">
        <f t="shared" si="34"/>
        <v>-3.6860764517155475E-2</v>
      </c>
      <c r="AT41" s="81">
        <f t="shared" si="34"/>
        <v>-2.800251195466763E-2</v>
      </c>
      <c r="AU41" s="81">
        <f t="shared" si="34"/>
        <v>-1.6086374763304212E-2</v>
      </c>
      <c r="AV41" s="81">
        <f t="shared" si="34"/>
        <v>-3.6185479205196103E-2</v>
      </c>
      <c r="AW41" s="81">
        <f t="shared" si="34"/>
        <v>-3.2643159736803984E-2</v>
      </c>
      <c r="AX41" s="81">
        <f t="shared" si="34"/>
        <v>-2.8527280765634266E-2</v>
      </c>
      <c r="AY41" s="81">
        <f t="shared" si="34"/>
        <v>-3.0127393333253982E-2</v>
      </c>
      <c r="AZ41" s="81">
        <f t="shared" si="34"/>
        <v>-2.7846892953437674E-2</v>
      </c>
      <c r="BA41" s="81">
        <f t="shared" si="34"/>
        <v>-1.7895707916542047E-2</v>
      </c>
      <c r="BB41" s="81">
        <f t="shared" si="34"/>
        <v>-1.9254843574290081E-3</v>
      </c>
      <c r="BC41" s="81">
        <f t="shared" si="34"/>
        <v>-6.2815332606926955E-3</v>
      </c>
      <c r="BD41" s="81">
        <f t="shared" si="34"/>
        <v>-2.2064795562885431E-2</v>
      </c>
      <c r="BE41" s="81">
        <f t="shared" si="34"/>
        <v>-1.8453140198742224E-2</v>
      </c>
      <c r="BF41" s="81">
        <f t="shared" si="34"/>
        <v>-1.2769698781433636E-2</v>
      </c>
      <c r="BG41" s="81">
        <f t="shared" si="34"/>
        <v>-7.097473455478287E-3</v>
      </c>
      <c r="BH41" s="81">
        <f t="shared" si="34"/>
        <v>-1.3516730055980863E-2</v>
      </c>
      <c r="BI41" s="81">
        <f t="shared" si="34"/>
        <v>9.3315266352074211E-3</v>
      </c>
      <c r="BJ41" s="81">
        <f t="shared" si="34"/>
        <v>2.1761160288922388E-2</v>
      </c>
      <c r="BK41" s="81">
        <f t="shared" si="34"/>
        <v>3.5405637109584109E-2</v>
      </c>
      <c r="BL41" s="81">
        <f t="shared" si="34"/>
        <v>3.7164920712487559E-2</v>
      </c>
      <c r="BM41" s="81">
        <f t="shared" si="34"/>
        <v>1.0171721920525401E-2</v>
      </c>
      <c r="BN41" s="81">
        <f t="shared" si="34"/>
        <v>1.4565061895570164E-2</v>
      </c>
      <c r="BO41" s="81">
        <f t="shared" si="34"/>
        <v>1.3448124946736306E-2</v>
      </c>
      <c r="BP41" s="81">
        <f t="shared" si="34"/>
        <v>5.1922202800923078E-2</v>
      </c>
      <c r="BQ41" s="81">
        <f t="shared" si="34"/>
        <v>9.0311506572017253E-3</v>
      </c>
      <c r="BR41" s="81">
        <f t="shared" ref="BR41:CK41" si="35">1-BR40/BR39</f>
        <v>1.1715852378966995E-2</v>
      </c>
      <c r="BS41" s="81">
        <f t="shared" si="35"/>
        <v>7.5561696499998332E-3</v>
      </c>
      <c r="BT41" s="81">
        <f t="shared" si="35"/>
        <v>-2.9302997797797659E-4</v>
      </c>
      <c r="BU41" s="81">
        <f t="shared" si="35"/>
        <v>-1.3704811081140411E-2</v>
      </c>
      <c r="BV41" s="81">
        <f t="shared" si="35"/>
        <v>2.3369726689256742E-2</v>
      </c>
      <c r="BW41" s="81">
        <f t="shared" si="35"/>
        <v>9.0645869955189751E-2</v>
      </c>
      <c r="BX41" s="81">
        <f t="shared" si="35"/>
        <v>-2.2762835609089618</v>
      </c>
      <c r="BY41" s="81">
        <f t="shared" si="35"/>
        <v>0.20964958876289275</v>
      </c>
      <c r="BZ41" s="81">
        <f t="shared" si="35"/>
        <v>0</v>
      </c>
      <c r="CA41" s="81">
        <f t="shared" si="35"/>
        <v>0.8351033046217331</v>
      </c>
      <c r="CB41" s="81">
        <f t="shared" si="35"/>
        <v>0</v>
      </c>
      <c r="CC41" s="81">
        <f t="shared" si="35"/>
        <v>0.11200831516076915</v>
      </c>
      <c r="CD41" s="81">
        <f t="shared" si="35"/>
        <v>0</v>
      </c>
      <c r="CE41" s="81">
        <f t="shared" si="35"/>
        <v>0</v>
      </c>
      <c r="CF41" s="81">
        <f t="shared" si="35"/>
        <v>0</v>
      </c>
      <c r="CG41" s="81">
        <f t="shared" si="35"/>
        <v>0</v>
      </c>
      <c r="CH41" s="81">
        <f t="shared" si="35"/>
        <v>0</v>
      </c>
      <c r="CI41" s="81">
        <f t="shared" si="35"/>
        <v>0</v>
      </c>
      <c r="CJ41" s="81">
        <f t="shared" si="35"/>
        <v>0</v>
      </c>
      <c r="CK41" s="81" t="e">
        <f t="shared" si="35"/>
        <v>#DIV/0!</v>
      </c>
    </row>
    <row r="42" spans="1:89" s="82" customFormat="1">
      <c r="A42" s="82" t="s">
        <v>468</v>
      </c>
      <c r="E42" s="82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463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464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467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465</v>
      </c>
      <c r="E49" s="80">
        <f>(E47-I47)/I47</f>
        <v>-7.38884672706865E-2</v>
      </c>
      <c r="F49" s="80">
        <f t="shared" ref="F49:BQ49" si="38">(F47-J47)/J47</f>
        <v>-3.9481970989698627E-2</v>
      </c>
      <c r="G49" s="80">
        <f t="shared" si="38"/>
        <v>-7.3531900223189714E-2</v>
      </c>
      <c r="H49" s="80">
        <f t="shared" si="38"/>
        <v>0.14387511214840668</v>
      </c>
      <c r="I49" s="80">
        <f t="shared" si="38"/>
        <v>-0.13726511126736882</v>
      </c>
      <c r="J49" s="80">
        <f t="shared" si="38"/>
        <v>-0.24171208061884841</v>
      </c>
      <c r="K49" s="80">
        <f t="shared" si="38"/>
        <v>0.14452482115027818</v>
      </c>
      <c r="L49" s="80">
        <f t="shared" si="38"/>
        <v>0.13357233293109369</v>
      </c>
      <c r="M49" s="80">
        <f t="shared" si="38"/>
        <v>0.54816007619383011</v>
      </c>
      <c r="N49" s="80">
        <f t="shared" si="38"/>
        <v>0.68893674069109967</v>
      </c>
      <c r="O49" s="80">
        <f t="shared" si="38"/>
        <v>0.16812618729427933</v>
      </c>
      <c r="P49" s="80">
        <f t="shared" si="38"/>
        <v>-5.0372838712790273E-3</v>
      </c>
      <c r="Q49" s="80">
        <f t="shared" si="38"/>
        <v>5.600221115148905E-4</v>
      </c>
      <c r="R49" s="80">
        <f t="shared" si="38"/>
        <v>9.2891938093760798E-2</v>
      </c>
      <c r="S49" s="80">
        <f t="shared" si="38"/>
        <v>0.28990533147343278</v>
      </c>
      <c r="T49" s="80">
        <f t="shared" si="38"/>
        <v>0.44317860439728535</v>
      </c>
      <c r="U49" s="80">
        <f t="shared" si="38"/>
        <v>0.41427747427306633</v>
      </c>
      <c r="V49" s="80">
        <f t="shared" si="38"/>
        <v>0.29400337004363403</v>
      </c>
      <c r="W49" s="80">
        <f t="shared" si="38"/>
        <v>-0.19860963305717608</v>
      </c>
      <c r="X49" s="80">
        <f t="shared" si="38"/>
        <v>-0.4953971619401687</v>
      </c>
      <c r="Y49" s="80">
        <f t="shared" si="38"/>
        <v>8.2267545005363624E-2</v>
      </c>
      <c r="Z49" s="80">
        <f t="shared" si="38"/>
        <v>-3.9343428062288265E-2</v>
      </c>
      <c r="AA49" s="80">
        <f t="shared" si="38"/>
        <v>0.18667094140436408</v>
      </c>
      <c r="AB49" s="80">
        <f t="shared" si="38"/>
        <v>0.46911645337567376</v>
      </c>
      <c r="AC49" s="80">
        <f t="shared" si="38"/>
        <v>8.5043002072318394E-2</v>
      </c>
      <c r="AD49" s="80">
        <f t="shared" si="38"/>
        <v>0.22409238027684519</v>
      </c>
      <c r="AE49" s="80">
        <f t="shared" si="38"/>
        <v>0.2337051274083452</v>
      </c>
      <c r="AF49" s="80">
        <f t="shared" si="38"/>
        <v>0.13318936706016252</v>
      </c>
      <c r="AG49" s="80">
        <f t="shared" si="38"/>
        <v>0.26253629725551797</v>
      </c>
      <c r="AH49" s="80">
        <f t="shared" si="38"/>
        <v>0.1067751578821335</v>
      </c>
      <c r="AI49" s="80">
        <f t="shared" si="38"/>
        <v>6.8847626343792004E-2</v>
      </c>
      <c r="AJ49" s="80">
        <f t="shared" si="38"/>
        <v>0.14616141671255709</v>
      </c>
      <c r="AK49" s="80">
        <f t="shared" si="38"/>
        <v>-0.10671017022666297</v>
      </c>
      <c r="AL49" s="80">
        <f t="shared" si="38"/>
        <v>6.2748056794210083E-2</v>
      </c>
      <c r="AM49" s="80">
        <f t="shared" si="38"/>
        <v>5.7166514539137452E-2</v>
      </c>
      <c r="AN49" s="80">
        <f t="shared" si="38"/>
        <v>5.4131742456547179E-2</v>
      </c>
      <c r="AO49" s="80">
        <f t="shared" si="38"/>
        <v>8.3102055527591076E-2</v>
      </c>
      <c r="AP49" s="80">
        <f t="shared" si="38"/>
        <v>3.8808021865414905E-2</v>
      </c>
      <c r="AQ49" s="80">
        <f t="shared" si="38"/>
        <v>0.12427941631989933</v>
      </c>
      <c r="AR49" s="80">
        <f t="shared" si="38"/>
        <v>0.40883232373122669</v>
      </c>
      <c r="AS49" s="80">
        <f t="shared" si="38"/>
        <v>0.47738351624753955</v>
      </c>
      <c r="AT49" s="80">
        <f t="shared" si="38"/>
        <v>0.68894087864999798</v>
      </c>
      <c r="AU49" s="80">
        <f t="shared" si="38"/>
        <v>0.88992167204610928</v>
      </c>
      <c r="AV49" s="80">
        <f t="shared" si="38"/>
        <v>0.38114090900311792</v>
      </c>
      <c r="AW49" s="80">
        <f t="shared" si="38"/>
        <v>0.65416055765075587</v>
      </c>
      <c r="AX49" s="80">
        <f t="shared" si="38"/>
        <v>0.24058983781773749</v>
      </c>
      <c r="AY49" s="80">
        <f t="shared" si="38"/>
        <v>-0.11261384454524814</v>
      </c>
      <c r="AZ49" s="80">
        <f t="shared" si="38"/>
        <v>-0.21825743002809272</v>
      </c>
      <c r="BA49" s="80">
        <f t="shared" si="38"/>
        <v>-0.34943981309484684</v>
      </c>
      <c r="BB49" s="80">
        <f t="shared" si="38"/>
        <v>-0.29329252397994293</v>
      </c>
      <c r="BC49" s="80">
        <f t="shared" si="38"/>
        <v>-0.24873713748296034</v>
      </c>
      <c r="BD49" s="80">
        <f t="shared" si="38"/>
        <v>-0.10550619364913824</v>
      </c>
      <c r="BE49" s="80">
        <f t="shared" si="38"/>
        <v>-0.27292759419052903</v>
      </c>
      <c r="BF49" s="80">
        <f t="shared" si="38"/>
        <v>-0.1419714318529553</v>
      </c>
      <c r="BG49" s="80">
        <f t="shared" si="38"/>
        <v>-3.7336574344254261E-2</v>
      </c>
      <c r="BH49" s="80">
        <f t="shared" si="38"/>
        <v>0.13183974801522724</v>
      </c>
      <c r="BI49" s="80">
        <f t="shared" si="38"/>
        <v>0.34895613148628413</v>
      </c>
      <c r="BJ49" s="80">
        <f t="shared" si="38"/>
        <v>0.18990522990189143</v>
      </c>
      <c r="BK49" s="80">
        <f t="shared" si="38"/>
        <v>0.25023775128513276</v>
      </c>
      <c r="BL49" s="80">
        <f t="shared" si="38"/>
        <v>8.4236704117409689E-2</v>
      </c>
      <c r="BM49" s="80">
        <f t="shared" si="38"/>
        <v>0.16640416468032782</v>
      </c>
      <c r="BN49" s="80">
        <f t="shared" si="38"/>
        <v>0.7417977487004529</v>
      </c>
      <c r="BO49" s="80">
        <f t="shared" si="38"/>
        <v>-0.1590070065686818</v>
      </c>
      <c r="BP49" s="80">
        <f t="shared" si="38"/>
        <v>-0.49474836701876262</v>
      </c>
      <c r="BQ49" s="80">
        <f t="shared" si="38"/>
        <v>0.26396047789265303</v>
      </c>
      <c r="BR49" s="80">
        <f t="shared" ref="BR49:CJ49" si="39">(BR47-BV47)/BV47</f>
        <v>0.27212725160210893</v>
      </c>
      <c r="BS49" s="80">
        <f t="shared" si="39"/>
        <v>57.678521774394454</v>
      </c>
      <c r="BT49" s="80">
        <f t="shared" si="39"/>
        <v>-11.010070951539966</v>
      </c>
      <c r="BU49" s="80">
        <f t="shared" si="39"/>
        <v>3.973602723085977</v>
      </c>
      <c r="BV49" s="80">
        <f t="shared" si="39"/>
        <v>-0.47025369647992132</v>
      </c>
      <c r="BW49" s="80">
        <f t="shared" si="39"/>
        <v>-0.26583419989174967</v>
      </c>
      <c r="BX49" s="80">
        <f t="shared" si="39"/>
        <v>-1.0265173992823153</v>
      </c>
      <c r="BY49" s="80">
        <f t="shared" si="39"/>
        <v>-0.51956596656467224</v>
      </c>
      <c r="BZ49" s="80">
        <f t="shared" si="39"/>
        <v>-0.63717148055703943</v>
      </c>
      <c r="CA49" s="80">
        <f t="shared" si="39"/>
        <v>-0.99430069340735105</v>
      </c>
      <c r="CB49" s="80">
        <f t="shared" si="39"/>
        <v>0.27483328188804701</v>
      </c>
      <c r="CC49" s="80">
        <f t="shared" si="39"/>
        <v>2.1074197828331109</v>
      </c>
      <c r="CD49" s="80">
        <f t="shared" si="39"/>
        <v>13.432274358633524</v>
      </c>
      <c r="CE49" s="80">
        <f t="shared" si="39"/>
        <v>24.884587223137469</v>
      </c>
      <c r="CF49" s="80">
        <f t="shared" si="39"/>
        <v>10.348156492357079</v>
      </c>
      <c r="CG49" s="80" t="e">
        <f t="shared" si="39"/>
        <v>#DIV/0!</v>
      </c>
      <c r="CH49" s="80" t="e">
        <f t="shared" si="39"/>
        <v>#DIV/0!</v>
      </c>
      <c r="CI49" s="80" t="e">
        <f t="shared" si="39"/>
        <v>#DIV/0!</v>
      </c>
      <c r="CJ49" s="80" t="e">
        <f t="shared" si="39"/>
        <v>#DIV/0!</v>
      </c>
    </row>
    <row r="50" spans="1:88" s="33" customFormat="1">
      <c r="A50" s="33" t="s">
        <v>466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workbookViewId="0">
      <selection activeCell="Q99" sqref="Q99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464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469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1" customFormat="1">
      <c r="A4" s="81" t="s">
        <v>470</v>
      </c>
      <c r="E4" s="81">
        <f>E2/E3</f>
        <v>0.18035801659092585</v>
      </c>
      <c r="F4" s="81">
        <f t="shared" ref="F4:BQ4" si="0">F2/F3</f>
        <v>0.14525680253829695</v>
      </c>
      <c r="G4" s="81">
        <f t="shared" si="0"/>
        <v>9.3023843306104401E-2</v>
      </c>
      <c r="H4" s="81">
        <f t="shared" si="0"/>
        <v>3.3399937424962091E-2</v>
      </c>
      <c r="I4" s="81">
        <f t="shared" si="0"/>
        <v>0.20886391187928804</v>
      </c>
      <c r="J4" s="81">
        <f t="shared" si="0"/>
        <v>0.16309623123097655</v>
      </c>
      <c r="K4" s="81">
        <f t="shared" si="0"/>
        <v>0.10865773640848704</v>
      </c>
      <c r="L4" s="81">
        <f t="shared" si="0"/>
        <v>3.2311661291380168E-2</v>
      </c>
      <c r="M4" s="81">
        <f t="shared" si="0"/>
        <v>0.26758196935670975</v>
      </c>
      <c r="N4" s="81">
        <f t="shared" si="0"/>
        <v>0.2363671867200724</v>
      </c>
      <c r="O4" s="81">
        <f t="shared" si="0"/>
        <v>0.11307620646432806</v>
      </c>
      <c r="P4" s="81">
        <f t="shared" si="0"/>
        <v>3.4624655242491809E-2</v>
      </c>
      <c r="Q4" s="81">
        <f t="shared" si="0"/>
        <v>0.21046104626874704</v>
      </c>
      <c r="R4" s="81">
        <f t="shared" si="0"/>
        <v>0.16924576027549493</v>
      </c>
      <c r="S4" s="81">
        <f t="shared" si="0"/>
        <v>0.10896096644000869</v>
      </c>
      <c r="T4" s="81">
        <f t="shared" si="0"/>
        <v>3.7019574488769504E-2</v>
      </c>
      <c r="U4" s="81">
        <f t="shared" si="0"/>
        <v>0.22455597991349455</v>
      </c>
      <c r="V4" s="81">
        <f t="shared" si="0"/>
        <v>0.17008510332053828</v>
      </c>
      <c r="W4" s="81">
        <f t="shared" si="0"/>
        <v>9.4767242361816204E-2</v>
      </c>
      <c r="X4" s="81">
        <f t="shared" si="0"/>
        <v>2.927492631027696E-2</v>
      </c>
      <c r="Y4" s="81">
        <f t="shared" si="0"/>
        <v>0.17963015746038863</v>
      </c>
      <c r="Z4" s="81">
        <f t="shared" si="0"/>
        <v>0.14197164716664434</v>
      </c>
      <c r="AA4" s="81">
        <f t="shared" si="0"/>
        <v>0.10406745729850145</v>
      </c>
      <c r="AB4" s="81">
        <f t="shared" si="0"/>
        <v>5.1803467289018357E-2</v>
      </c>
      <c r="AC4" s="81">
        <f t="shared" si="0"/>
        <v>0.16040061457342533</v>
      </c>
      <c r="AD4" s="81">
        <f t="shared" si="0"/>
        <v>0.13465141332957142</v>
      </c>
      <c r="AE4" s="81">
        <f t="shared" si="0"/>
        <v>9.34631284804157E-2</v>
      </c>
      <c r="AF4" s="81">
        <f t="shared" si="0"/>
        <v>3.7760474682030962E-2</v>
      </c>
      <c r="AG4" s="81">
        <f t="shared" si="0"/>
        <v>0.14750616334674502</v>
      </c>
      <c r="AH4" s="81">
        <f t="shared" si="0"/>
        <v>0.11805426766336512</v>
      </c>
      <c r="AI4" s="81">
        <f t="shared" si="0"/>
        <v>8.0673492135934805E-2</v>
      </c>
      <c r="AJ4" s="81">
        <f t="shared" si="0"/>
        <v>3.6475748577409692E-2</v>
      </c>
      <c r="AK4" s="81">
        <f t="shared" si="0"/>
        <v>0.12764557561185935</v>
      </c>
      <c r="AL4" s="81">
        <f t="shared" si="0"/>
        <v>0.11354455687929135</v>
      </c>
      <c r="AM4" s="81">
        <f t="shared" si="0"/>
        <v>8.2451875646554151E-2</v>
      </c>
      <c r="AN4" s="81">
        <f t="shared" si="0"/>
        <v>3.4771269106653235E-2</v>
      </c>
      <c r="AO4" s="81">
        <f t="shared" si="0"/>
        <v>0.15611766116185816</v>
      </c>
      <c r="AP4" s="81">
        <f t="shared" si="0"/>
        <v>0.12067040271226147</v>
      </c>
      <c r="AQ4" s="81">
        <f t="shared" si="0"/>
        <v>8.5983011563881925E-2</v>
      </c>
      <c r="AR4" s="81">
        <f t="shared" si="0"/>
        <v>3.6189395817873768E-2</v>
      </c>
      <c r="AS4" s="81">
        <f t="shared" si="0"/>
        <v>0.15779208231700004</v>
      </c>
      <c r="AT4" s="81">
        <f t="shared" si="0"/>
        <v>0.12579069237236223</v>
      </c>
      <c r="AU4" s="81">
        <f t="shared" si="0"/>
        <v>8.3632771380325169E-2</v>
      </c>
      <c r="AV4" s="81">
        <f t="shared" si="0"/>
        <v>2.850903531440839E-2</v>
      </c>
      <c r="AW4" s="81">
        <f t="shared" si="0"/>
        <v>0.11663464771626765</v>
      </c>
      <c r="AX4" s="81">
        <f t="shared" si="0"/>
        <v>8.2585174360947186E-2</v>
      </c>
      <c r="AY4" s="81">
        <f t="shared" si="0"/>
        <v>4.8602642622386054E-2</v>
      </c>
      <c r="AZ4" s="81">
        <f t="shared" si="0"/>
        <v>2.1739430937413706E-2</v>
      </c>
      <c r="BA4" s="81">
        <f t="shared" si="0"/>
        <v>7.4637119133882393E-2</v>
      </c>
      <c r="BB4" s="81">
        <f t="shared" si="0"/>
        <v>6.8248861365673749E-2</v>
      </c>
      <c r="BC4" s="81">
        <f t="shared" si="0"/>
        <v>5.4914963475241545E-2</v>
      </c>
      <c r="BD4" s="81">
        <f t="shared" si="0"/>
        <v>2.7488085038996624E-2</v>
      </c>
      <c r="BE4" s="81">
        <f t="shared" si="0"/>
        <v>0.11399523809293459</v>
      </c>
      <c r="BF4" s="81">
        <f t="shared" si="0"/>
        <v>9.8185210815991561E-2</v>
      </c>
      <c r="BG4" s="81">
        <f t="shared" si="0"/>
        <v>7.3961507648319005E-2</v>
      </c>
      <c r="BH4" s="81">
        <f t="shared" si="0"/>
        <v>3.2411830813677475E-2</v>
      </c>
      <c r="BI4" s="81">
        <f t="shared" si="0"/>
        <v>0.16618479154475332</v>
      </c>
      <c r="BJ4" s="81">
        <f t="shared" si="0"/>
        <v>0.12257214987157122</v>
      </c>
      <c r="BK4" s="81">
        <f t="shared" si="0"/>
        <v>8.5035569343852452E-2</v>
      </c>
      <c r="BL4" s="81">
        <f t="shared" si="0"/>
        <v>3.2075408243087238E-2</v>
      </c>
      <c r="BM4" s="81">
        <f t="shared" si="0"/>
        <v>0.13615242811735798</v>
      </c>
      <c r="BN4" s="81">
        <f t="shared" si="0"/>
        <v>0.11208972835279891</v>
      </c>
      <c r="BO4" s="81">
        <f t="shared" si="0"/>
        <v>7.3844885275607244E-2</v>
      </c>
      <c r="BP4" s="81">
        <f t="shared" si="0"/>
        <v>3.1824232010508602E-2</v>
      </c>
      <c r="BQ4" s="81">
        <f t="shared" si="0"/>
        <v>0.12666224048492047</v>
      </c>
      <c r="BR4" s="81">
        <f t="shared" ref="BR4:CJ4" si="1">BR2/BR3</f>
        <v>6.994738114553295E-2</v>
      </c>
      <c r="BS4" s="81">
        <f t="shared" si="1"/>
        <v>9.6454074762169509E-2</v>
      </c>
      <c r="BT4" s="81">
        <f t="shared" si="1"/>
        <v>6.7339364309494165E-2</v>
      </c>
      <c r="BU4" s="81">
        <f t="shared" si="1"/>
        <v>0.10794946320107705</v>
      </c>
      <c r="BV4" s="81">
        <f t="shared" si="1"/>
        <v>9.5239186191510491E-2</v>
      </c>
      <c r="BW4" s="81">
        <f t="shared" si="1"/>
        <v>2.80603189233047E-3</v>
      </c>
      <c r="BX4" s="81">
        <f t="shared" si="1"/>
        <v>-2.0410640173749276E-2</v>
      </c>
      <c r="BY4" s="81">
        <f t="shared" si="1"/>
        <v>6.282026788296928E-2</v>
      </c>
      <c r="BZ4" s="81">
        <f t="shared" si="1"/>
        <v>0.33537540636475477</v>
      </c>
      <c r="CA4" s="81">
        <f t="shared" si="1"/>
        <v>6.9408416158473424E-3</v>
      </c>
      <c r="CB4" s="81">
        <f t="shared" si="1"/>
        <v>0.79954562094627302</v>
      </c>
      <c r="CC4" s="81">
        <f t="shared" si="1"/>
        <v>0.15081320589770478</v>
      </c>
      <c r="CD4" s="81">
        <f t="shared" si="1"/>
        <v>1.0084922697001246</v>
      </c>
      <c r="CE4" s="81">
        <f t="shared" si="1"/>
        <v>1.3096464142227096</v>
      </c>
      <c r="CF4" s="81">
        <f t="shared" si="1"/>
        <v>0.73927050126558724</v>
      </c>
      <c r="CG4" s="81">
        <f t="shared" si="1"/>
        <v>0.10617225959110642</v>
      </c>
      <c r="CH4" s="81">
        <f t="shared" si="1"/>
        <v>0.36913640824337585</v>
      </c>
      <c r="CI4" s="81">
        <f t="shared" si="1"/>
        <v>0.33542088782464541</v>
      </c>
      <c r="CJ4" s="81">
        <f t="shared" si="1"/>
        <v>0.70602201597237213</v>
      </c>
    </row>
    <row r="5" spans="1:89" s="33" customFormat="1">
      <c r="A5" s="35" t="s">
        <v>466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5" customFormat="1">
      <c r="A6" s="85" t="s">
        <v>477</v>
      </c>
      <c r="E6" s="85">
        <f>股权价值增加表!E31/股权价值增加表!E4</f>
        <v>0.13454320067221603</v>
      </c>
      <c r="F6" s="85">
        <f>股权价值增加表!F31/股权价值增加表!F4</f>
        <v>0.12271394399546208</v>
      </c>
      <c r="G6" s="85">
        <f>股权价值增加表!G31/股权价值增加表!G4</f>
        <v>0.11035820730069001</v>
      </c>
      <c r="H6" s="85">
        <f>股权价值增加表!H31/股权价值增加表!H4</f>
        <v>0.10804694944734421</v>
      </c>
      <c r="I6" s="85">
        <f>股权价值增加表!I31/股权价值增加表!I4</f>
        <v>0.14566204465222143</v>
      </c>
      <c r="J6" s="85">
        <f>股权价值增加表!J31/股权价值增加表!J4</f>
        <v>0.12802599412774582</v>
      </c>
      <c r="K6" s="85">
        <f>股权价值增加表!K31/股权价值增加表!K4</f>
        <v>0.11986598854452775</v>
      </c>
      <c r="L6" s="85">
        <f>股权价值增加表!L31/股权价值增加表!L4</f>
        <v>8.9576561625730591E-2</v>
      </c>
      <c r="M6" s="85">
        <f>股权价值增加表!M31/股权价值增加表!M4</f>
        <v>0.14938135720625936</v>
      </c>
      <c r="N6" s="85">
        <f>股权价值增加表!N31/股权价值增加表!N4</f>
        <v>0.16293456053155356</v>
      </c>
      <c r="O6" s="85">
        <f>股权价值增加表!O31/股权价值增加表!O4</f>
        <v>0.10170618302952356</v>
      </c>
      <c r="P6" s="85">
        <f>股权价值增加表!P31/股权价值增加表!P4</f>
        <v>7.4732793542803599E-2</v>
      </c>
      <c r="Q6" s="85">
        <f>股权价值增加表!Q31/股权价值增加表!Q4</f>
        <v>9.1993356751938413E-2</v>
      </c>
      <c r="R6" s="85">
        <f>股权价值增加表!R31/股权价值增加表!R4</f>
        <v>9.5631022265179957E-2</v>
      </c>
      <c r="S6" s="85">
        <f>股权价值增加表!S31/股权价值增加表!S4</f>
        <v>8.7233436827027694E-2</v>
      </c>
      <c r="T6" s="85">
        <f>股权价值增加表!T31/股权价值增加表!T4</f>
        <v>7.4802795416071599E-2</v>
      </c>
      <c r="U6" s="85">
        <f>股权价值增加表!U31/股权价值增加表!U4</f>
        <v>9.0278545222343728E-2</v>
      </c>
      <c r="V6" s="85">
        <f>股权价值增加表!V31/股权价值增加表!V4</f>
        <v>8.7668471383478955E-2</v>
      </c>
      <c r="W6" s="85">
        <f>股权价值增加表!W31/股权价值增加表!W4</f>
        <v>6.8637485801452167E-2</v>
      </c>
      <c r="X6" s="85">
        <f>股权价值增加表!X31/股权价值增加表!X4</f>
        <v>6.3908676099155445E-2</v>
      </c>
      <c r="Y6" s="85">
        <f>股权价值增加表!Y31/股权价值增加表!Y4</f>
        <v>8.3729326962273545E-2</v>
      </c>
      <c r="Z6" s="85">
        <f>股权价值增加表!Z31/股权价值增加表!Z4</f>
        <v>7.5937220822827667E-2</v>
      </c>
      <c r="AA6" s="85">
        <f>股权价值增加表!AA31/股权价值增加表!AA4</f>
        <v>0.11292962656624332</v>
      </c>
      <c r="AB6" s="85">
        <f>股权价值增加表!AB31/股权价值增加表!AB4</f>
        <v>0.14394094256749776</v>
      </c>
      <c r="AC6" s="85">
        <f>股权价值增加表!AC31/股权价值增加表!AC4</f>
        <v>8.394117591361161E-2</v>
      </c>
      <c r="AD6" s="85">
        <f>股权价值增加表!AD31/股权价值增加表!AD4</f>
        <v>9.7213388924589014E-2</v>
      </c>
      <c r="AE6" s="85">
        <f>股权价值增加表!AE31/股权价值增加表!AE4</f>
        <v>9.8803071697982303E-2</v>
      </c>
      <c r="AF6" s="85">
        <f>股权价值增加表!AF31/股权价值增加表!AF4</f>
        <v>9.8809127990141188E-2</v>
      </c>
      <c r="AG6" s="85">
        <f>股权价值增加表!AG31/股权价值增加表!AG4</f>
        <v>8.7839057756655861E-2</v>
      </c>
      <c r="AH6" s="85">
        <f>股权价值增加表!AH31/股权价值增加表!AH4</f>
        <v>9.4756531241747655E-2</v>
      </c>
      <c r="AI6" s="85">
        <f>股权价值增加表!AI31/股权价值增加表!AI4</f>
        <v>9.7365771983115079E-2</v>
      </c>
      <c r="AJ6" s="85">
        <f>股权价值增加表!AJ31/股权价值增加表!AJ4</f>
        <v>0.10359530140791405</v>
      </c>
      <c r="AK6" s="85">
        <f>股权价值增加表!AK31/股权价值增加表!AK4</f>
        <v>8.3127657472315791E-2</v>
      </c>
      <c r="AL6" s="85">
        <f>股权价值增加表!AL31/股权价值增加表!AL4</f>
        <v>0.10042172903950133</v>
      </c>
      <c r="AM6" s="85">
        <f>股权价值增加表!AM31/股权价值增加表!AM4</f>
        <v>0.10845509093440851</v>
      </c>
      <c r="AN6" s="85">
        <f>股权价值增加表!AN31/股权价值增加表!AN4</f>
        <v>0.10469704533392887</v>
      </c>
      <c r="AO6" s="85">
        <f>股权价值增加表!AO31/股权价值增加表!AO4</f>
        <v>9.9488887629584771E-2</v>
      </c>
      <c r="AP6" s="85">
        <f>股权价值增加表!AP31/股权价值增加表!AP4</f>
        <v>0.10326632973753817</v>
      </c>
      <c r="AQ6" s="85">
        <f>股权价值增加表!AQ31/股权价值增加表!AQ4</f>
        <v>0.1092632409871284</v>
      </c>
      <c r="AR6" s="85">
        <f>股权价值增加表!AR31/股权价值增加表!AR4</f>
        <v>0.1062785101375828</v>
      </c>
      <c r="AS6" s="85">
        <f>股权价值增加表!AS31/股权价值增加表!AS4</f>
        <v>0.10836861699594498</v>
      </c>
      <c r="AT6" s="85">
        <f>股权价值增加表!AT31/股权价值增加表!AT4</f>
        <v>0.12131347582564427</v>
      </c>
      <c r="AU6" s="85">
        <f>股权价值增加表!AU31/股权价值增加表!AU4</f>
        <v>0.12320250221049206</v>
      </c>
      <c r="AV6" s="85">
        <f>股权价值增加表!AV31/股权价值增加表!AV4</f>
        <v>9.1787220732119909E-2</v>
      </c>
      <c r="AW6" s="85">
        <f>股权价值增加表!AW31/股权价值增加表!AW4</f>
        <v>9.5233496195036071E-2</v>
      </c>
      <c r="AX6" s="85">
        <f>股权价值增加表!AX31/股权价值增加表!AX4</f>
        <v>8.9340304389320363E-2</v>
      </c>
      <c r="AY6" s="85">
        <f>股权价值增加表!AY31/股权价值增加表!AY4</f>
        <v>7.8180670188311902E-2</v>
      </c>
      <c r="AZ6" s="85">
        <f>股权价值增加表!AZ31/股权价值增加表!AZ4</f>
        <v>8.1326375478226617E-2</v>
      </c>
      <c r="BA6" s="85">
        <f>股权价值增加表!BA31/股权价值增加表!BA4</f>
        <v>6.8161665899268059E-2</v>
      </c>
      <c r="BB6" s="85">
        <f>股权价值增加表!BB31/股权价值增加表!BB4</f>
        <v>8.4363434115728608E-2</v>
      </c>
      <c r="BC6" s="85">
        <f>股权价值增加表!BC31/股权价值增加表!BC4</f>
        <v>9.8246514019205686E-2</v>
      </c>
      <c r="BD6" s="85">
        <f>股权价值增加表!BD31/股权价值增加表!BD4</f>
        <v>0.1075626207158296</v>
      </c>
      <c r="BE6" s="85">
        <f>股权价值增加表!BE31/股权价值增加表!BE4</f>
        <v>0.1039649697929621</v>
      </c>
      <c r="BF6" s="85">
        <f>股权价值增加表!BF31/股权价值增加表!BF4</f>
        <v>0.11631876438336138</v>
      </c>
      <c r="BG6" s="85">
        <f>股权价值增加表!BG31/股权价值增加表!BG4</f>
        <v>0.12554446349941445</v>
      </c>
      <c r="BH6" s="85">
        <f>股权价值增加表!BH31/股权价值增加表!BH4</f>
        <v>0.1164050220324634</v>
      </c>
      <c r="BI6" s="85">
        <f>股权价值增加表!BI31/股权价值增加表!BI4</f>
        <v>0.16855847292685111</v>
      </c>
      <c r="BJ6" s="85">
        <f>股权价值增加表!BJ31/股权价值增加表!BJ4</f>
        <v>0.16527864804963566</v>
      </c>
      <c r="BK6" s="85">
        <f>股权价值增加表!BK31/股权价值增加表!BK4</f>
        <v>0.16876206290572768</v>
      </c>
      <c r="BL6" s="85">
        <f>股权价值增加表!BL31/股权价值增加表!BL4</f>
        <v>0.13726844010993036</v>
      </c>
      <c r="BM6" s="85">
        <f>股权价值增加表!BM31/股权价值增加表!BM4</f>
        <v>0.16195206692304304</v>
      </c>
      <c r="BN6" s="85">
        <f>股权价值增加表!BN31/股权价值增加表!BN4</f>
        <v>0.16651685505570935</v>
      </c>
      <c r="BO6" s="85">
        <f>股权价值增加表!BO31/股权价值增加表!BO4</f>
        <v>0.15767492262712546</v>
      </c>
      <c r="BP6" s="85">
        <f>股权价值增加表!BP31/股权价值增加表!BP4</f>
        <v>0.15111020340473744</v>
      </c>
      <c r="BQ6" s="85">
        <f>股权价值增加表!BQ31/股权价值增加表!BQ4</f>
        <v>0.15863161879891202</v>
      </c>
      <c r="BR6" s="85">
        <f>股权价值增加表!BR31/股权价值增加表!BR4</f>
        <v>0.17031839262672893</v>
      </c>
      <c r="BS6" s="85">
        <f>股权价值增加表!BS31/股权价值增加表!BS4</f>
        <v>0.12454160902694794</v>
      </c>
      <c r="BT6" s="85">
        <f>股权价值增加表!BT31/股权价值增加表!BT4</f>
        <v>0.16953743961339321</v>
      </c>
      <c r="BU6" s="85">
        <f>股权价值增加表!BU31/股权价值增加表!BU4</f>
        <v>0.13681800032625951</v>
      </c>
      <c r="BV6" s="85">
        <f>股权价值增加表!BV31/股权价值增加表!BV4</f>
        <v>0.1546964810153757</v>
      </c>
      <c r="BW6" s="85">
        <f>股权价值增加表!BW31/股权价值增加表!BW4</f>
        <v>2.1566350540574195E-2</v>
      </c>
      <c r="BX6" s="85">
        <f>股权价值增加表!BX31/股权价值增加表!BX4</f>
        <v>-3.790443824923747E-2</v>
      </c>
      <c r="BY6" s="85">
        <f>股权价值增加表!BY31/股权价值增加表!BY4</f>
        <v>0.11879046336360254</v>
      </c>
      <c r="BZ6" s="85">
        <f>股权价值增加表!BZ31/股权价值增加表!BZ4</f>
        <v>1.0053372364329878</v>
      </c>
      <c r="CA6" s="85">
        <f>股权价值增加表!CA31/股权价值增加表!CA4</f>
        <v>4.4262601564679774E-2</v>
      </c>
      <c r="CB6" s="85">
        <f>股权价值增加表!CB31/股权价值增加表!CB4</f>
        <v>1.0031831390819568</v>
      </c>
      <c r="CC6" s="85">
        <f>股权价值增加表!CC31/股权价值增加表!CC4</f>
        <v>0.11169394389687101</v>
      </c>
      <c r="CD6" s="85">
        <f>股权价值增加表!CD31/股权价值增加表!CD4</f>
        <v>1.0052651680488869</v>
      </c>
      <c r="CE6" s="85">
        <f>股权价值增加表!CE31/股权价值增加表!CE4</f>
        <v>1.0053892324126525</v>
      </c>
      <c r="CF6" s="85">
        <f>股权价值增加表!CF31/股权价值增加表!CF4</f>
        <v>0.98920978140878846</v>
      </c>
      <c r="CG6" s="85">
        <f>股权价值增加表!CG31/股权价值增加表!CG4</f>
        <v>9.678411537541437E-2</v>
      </c>
      <c r="CH6" s="85">
        <f>股权价值增加表!CH31/股权价值增加表!CH4</f>
        <v>0.1027321980423342</v>
      </c>
      <c r="CI6" s="85">
        <f>股权价值增加表!CI31/股权价值增加表!CI4</f>
        <v>0.1064295225413734</v>
      </c>
      <c r="CJ6" s="85">
        <f>股权价值增加表!CJ31/股权价值增加表!CJ4</f>
        <v>0.12738677243796698</v>
      </c>
    </row>
    <row r="7" spans="1:89" s="83" customFormat="1">
      <c r="A7" s="83" t="s">
        <v>471</v>
      </c>
      <c r="E7" s="83">
        <f>股权价值增加表!E4/资产资本表!E70</f>
        <v>1.5618193484735026</v>
      </c>
      <c r="F7" s="83">
        <f>股权价值增加表!F4/资产资本表!F70</f>
        <v>1.2064049639719392</v>
      </c>
      <c r="G7" s="83">
        <f>股权价值增加表!G4/资产资本表!G70</f>
        <v>0.79250647005366726</v>
      </c>
      <c r="H7" s="83">
        <f>股权价值增加表!H4/资产资本表!H70</f>
        <v>0.31558556811408284</v>
      </c>
      <c r="I7" s="83">
        <f>股权价值增加表!I4/资产资本表!I70</f>
        <v>1.6293827488371944</v>
      </c>
      <c r="J7" s="83">
        <f>股权价值增加表!J4/资产资本表!J70</f>
        <v>1.2536408636604137</v>
      </c>
      <c r="K7" s="83">
        <f>股权价值增加表!K4/资产资本表!K70</f>
        <v>0.82036611388082947</v>
      </c>
      <c r="L7" s="83">
        <f>股权价值增加表!L4/资产资本表!L70</f>
        <v>0.34691773161660733</v>
      </c>
      <c r="M7" s="83">
        <f>股权价值增加表!M4/资产资本表!M70</f>
        <v>1.8308513249041887</v>
      </c>
      <c r="N7" s="83">
        <f>股权价值增加表!N4/资产资本表!N70</f>
        <v>1.4371064688173991</v>
      </c>
      <c r="O7" s="83">
        <f>股权价值增加表!O4/资产资本表!O70</f>
        <v>1.0091596171257362</v>
      </c>
      <c r="P7" s="83">
        <f>股权价值增加表!P4/资产资本表!P70</f>
        <v>0.39332464870175921</v>
      </c>
      <c r="Q7" s="83">
        <f>股权价值增加表!Q4/资产资本表!Q70</f>
        <v>2.034118117353898</v>
      </c>
      <c r="R7" s="83">
        <f>股权价值增加表!R4/资产资本表!R70</f>
        <v>1.5230173313316473</v>
      </c>
      <c r="S7" s="83">
        <f>股权价值增加表!S4/资产资本表!S70</f>
        <v>0.95141024213869296</v>
      </c>
      <c r="T7" s="83">
        <f>股权价值增加表!T4/资产资本表!T70</f>
        <v>0.40572129975497656</v>
      </c>
      <c r="U7" s="83">
        <f>股权价值增加表!U4/资产资本表!U70</f>
        <v>2.0211073313175327</v>
      </c>
      <c r="V7" s="83">
        <f>股权价值增加表!V4/资产资本表!V70</f>
        <v>1.4972328010716454</v>
      </c>
      <c r="W7" s="83">
        <f>股权价值增加表!W4/资产资本表!W70</f>
        <v>0.96068476478637588</v>
      </c>
      <c r="X7" s="83">
        <f>股权价值增加表!X4/资产资本表!X70</f>
        <v>0.40959720604615246</v>
      </c>
      <c r="Y7" s="83">
        <f>股权价值增加表!Y4/资产资本表!Y70</f>
        <v>1.6591045967000293</v>
      </c>
      <c r="Z7" s="83">
        <f>股权价值增加表!Z4/资产资本表!Z70</f>
        <v>1.443770727975846</v>
      </c>
      <c r="AA7" s="83">
        <f>股权价值增加表!AA4/资产资本表!AA70</f>
        <v>0.80460078356816811</v>
      </c>
      <c r="AB7" s="83">
        <f>股权价值增加表!AB4/资产资本表!AB70</f>
        <v>0.37438199167097302</v>
      </c>
      <c r="AC7" s="83">
        <f>股权价值增加表!AC4/资产资本表!AC70</f>
        <v>1.5697732730467515</v>
      </c>
      <c r="AD7" s="83">
        <f>股权价值增加表!AD4/资产资本表!AD70</f>
        <v>1.4135612672489832</v>
      </c>
      <c r="AE7" s="83">
        <f>股权价值增加表!AE4/资产资本表!AE70</f>
        <v>0.91235892357814863</v>
      </c>
      <c r="AF7" s="83">
        <f>股权价值增加表!AF4/资产资本表!AF70</f>
        <v>0.40448173377583979</v>
      </c>
      <c r="AG7" s="83">
        <f>股权价值增加表!AG4/资产资本表!AG70</f>
        <v>1.7229840763491999</v>
      </c>
      <c r="AH7" s="83">
        <f>股权价值增加表!AH4/资产资本表!AH70</f>
        <v>1.2688633066274098</v>
      </c>
      <c r="AI7" s="83">
        <f>股权价值增加表!AI4/资产资本表!AI70</f>
        <v>0.81891843229943029</v>
      </c>
      <c r="AJ7" s="83">
        <f>股权价值增加表!AJ4/资产资本表!AJ70</f>
        <v>0.35857615020168698</v>
      </c>
      <c r="AK7" s="83">
        <f>股权价值增加表!AK4/资产资本表!AK70</f>
        <v>1.4824718547201008</v>
      </c>
      <c r="AL7" s="83">
        <f>股权价值增加表!AL4/资产资本表!AL70</f>
        <v>1.0704842034390654</v>
      </c>
      <c r="AM7" s="83">
        <f>股权价值增加表!AM4/资产资本表!AM70</f>
        <v>0.73072563592598483</v>
      </c>
      <c r="AN7" s="83">
        <f>股权价值增加表!AN4/资产资本表!AN70</f>
        <v>0.34314940695866897</v>
      </c>
      <c r="AO7" s="83">
        <f>股权价值增加表!AO4/资产资本表!AO70</f>
        <v>1.5769396735990855</v>
      </c>
      <c r="AP7" s="83">
        <f>股权价值增加表!AP4/资产资本表!AP70</f>
        <v>1.2300219728504154</v>
      </c>
      <c r="AQ7" s="83">
        <f>股权价值增加表!AQ4/资产资本表!AQ70</f>
        <v>0.79043135630121075</v>
      </c>
      <c r="AR7" s="83">
        <f>股权价值增加表!AR4/资产资本表!AR70</f>
        <v>0.36904167956391903</v>
      </c>
      <c r="AS7" s="83">
        <f>股权价值增加表!AS4/资产资本表!AS70</f>
        <v>1.5099562885692674</v>
      </c>
      <c r="AT7" s="83">
        <f>股权价值增加表!AT4/资产资本表!AT70</f>
        <v>1.1197566022627004</v>
      </c>
      <c r="AU7" s="83">
        <f>股权价值增加表!AU4/资产资本表!AU70</f>
        <v>0.70420080391241358</v>
      </c>
      <c r="AV7" s="83">
        <f>股权价值增加表!AV4/资产资本表!AV70</f>
        <v>0.33205995746688755</v>
      </c>
      <c r="AW7" s="83">
        <f>股权价值增加表!AW4/资产资本表!AW70</f>
        <v>1.3004387333224146</v>
      </c>
      <c r="AX7" s="83">
        <f>股权价值增加表!AX4/资产资本表!AX70</f>
        <v>0.9317405044679633</v>
      </c>
      <c r="AY7" s="83">
        <f>股权价值增加表!AY4/资产资本表!AY70</f>
        <v>0.61003023471654094</v>
      </c>
      <c r="AZ7" s="83">
        <f>股权价值增加表!AZ4/资产资本表!AZ70</f>
        <v>0.27120960210767914</v>
      </c>
      <c r="BA7" s="83">
        <f>股权价值增加表!BA4/资产资本表!BA70</f>
        <v>1.2376596710958025</v>
      </c>
      <c r="BB7" s="83">
        <f>股权价值增加表!BB4/资产资本表!BB70</f>
        <v>0.91627429012243189</v>
      </c>
      <c r="BC7" s="83">
        <f>股权价值增加表!BC4/资产资本表!BC70</f>
        <v>0.59100334528134257</v>
      </c>
      <c r="BD7" s="83">
        <f>股权价值增加表!BD4/资产资本表!BD70</f>
        <v>0.26184903374123747</v>
      </c>
      <c r="BE7" s="83">
        <f>股权价值增加表!BE4/资产资本表!BE70</f>
        <v>1.1596331630972945</v>
      </c>
      <c r="BF7" s="83">
        <f>股权价值增加表!BF4/资产资本表!BF70</f>
        <v>0.87200700995752878</v>
      </c>
      <c r="BG7" s="83">
        <f>股权价值增加表!BG4/资产资本表!BG70</f>
        <v>0.57231335851501819</v>
      </c>
      <c r="BH7" s="83">
        <f>股权价值增加表!BH4/资产资本表!BH70</f>
        <v>0.28165213813061013</v>
      </c>
      <c r="BI7" s="83">
        <f>股权价值增加表!BI4/资产资本表!BI70</f>
        <v>1.0088915682203292</v>
      </c>
      <c r="BJ7" s="83">
        <f>股权价值增加表!BJ4/资产资本表!BJ70</f>
        <v>0.7249690103567008</v>
      </c>
      <c r="BK7" s="83">
        <f>股权价值增加表!BK4/资产资本表!BK70</f>
        <v>0.44273496955285807</v>
      </c>
      <c r="BL7" s="83">
        <f>股权价值增加表!BL4/资产资本表!BL70</f>
        <v>0.21034888138260399</v>
      </c>
      <c r="BM7" s="83">
        <f>股权价值增加表!BM4/资产资本表!BM70</f>
        <v>0.79457941522250575</v>
      </c>
      <c r="BN7" s="83">
        <f>股权价值增加表!BN4/资产资本表!BN70</f>
        <v>0.6185553685923264</v>
      </c>
      <c r="BO7" s="83">
        <f>股权价值增加表!BO4/资产资本表!BO70</f>
        <v>0.41174903582691041</v>
      </c>
      <c r="BP7" s="83">
        <f>股权价值增加表!BP4/资产资本表!BP70</f>
        <v>0.20059348371483351</v>
      </c>
      <c r="BQ7" s="83">
        <f>股权价值增加表!BQ4/资产资本表!BQ70</f>
        <v>0.76288194520641284</v>
      </c>
      <c r="BR7" s="83">
        <f>股权价值增加表!BR4/资产资本表!BR70</f>
        <v>0.36927075539454868</v>
      </c>
      <c r="BS7" s="83">
        <f>股权价值增加表!BS4/资产资本表!BS70</f>
        <v>0.77661451299772954</v>
      </c>
      <c r="BT7" s="83">
        <f>股权价值增加表!BT4/资产资本表!BT70</f>
        <v>0.34892296769887876</v>
      </c>
      <c r="BU7" s="83">
        <f>股权价值增加表!BU4/资产资本表!BU70</f>
        <v>0.74430227118771597</v>
      </c>
      <c r="BV7" s="83">
        <f>股权价值增加表!BV4/资产资本表!BV70</f>
        <v>0.54499826962025932</v>
      </c>
      <c r="BW7" s="83">
        <f>股权价值增加表!BW4/资产资本表!BW70</f>
        <v>0.15635284790237319</v>
      </c>
      <c r="BX7" s="83">
        <f>股权价值增加表!BX4/资产资本表!BX70</f>
        <v>0.11139579054457781</v>
      </c>
      <c r="BY7" s="83">
        <f>股权价值增加表!BY4/资产资本表!BY70</f>
        <v>0.54517494982840231</v>
      </c>
      <c r="BZ7" s="83">
        <f>股权价值增加表!BZ4/资产资本表!BZ70</f>
        <v>0.64258165649689236</v>
      </c>
      <c r="CA7" s="83">
        <f>股权价值增加表!CA4/资产资本表!CA70</f>
        <v>0.79968998996464213</v>
      </c>
      <c r="CB7" s="83">
        <f>股权价值增加表!CB4/资产资本表!CB70</f>
        <v>1.3263638622289435</v>
      </c>
      <c r="CC7" s="83">
        <f>股权价值增加表!CC4/资产资本表!CC70</f>
        <v>1.5287960492407007</v>
      </c>
      <c r="CD7" s="83">
        <f>股权价值增加表!CD4/资产资本表!CD70</f>
        <v>1.5842076728323387</v>
      </c>
      <c r="CE7" s="83">
        <f>股权价值增加表!CE4/资产资本表!CE70</f>
        <v>1.3827148590970137</v>
      </c>
      <c r="CF7" s="83">
        <f>股权价值增加表!CF4/资产资本表!CF70</f>
        <v>1.3596224499728036</v>
      </c>
      <c r="CG7" s="83">
        <f>股权价值增加表!CG4/资产资本表!CG70</f>
        <v>0.73561969289865992</v>
      </c>
      <c r="CH7" s="83" t="e">
        <f>股权价值增加表!CH4/资产资本表!CH70</f>
        <v>#DIV/0!</v>
      </c>
      <c r="CI7" s="83">
        <f>股权价值增加表!CI4/资产资本表!CI70</f>
        <v>9.5336255100498715</v>
      </c>
      <c r="CJ7" s="83" t="e">
        <f>股权价值增加表!CJ4/资产资本表!CJ70</f>
        <v>#DIV/0!</v>
      </c>
    </row>
    <row r="8" spans="1:89" s="86" customFormat="1">
      <c r="A8" s="79" t="s">
        <v>478</v>
      </c>
      <c r="E8" s="86">
        <f>股权价值增加表!E31/资产资本表!E70</f>
        <v>0.21013217401542017</v>
      </c>
      <c r="F8" s="86">
        <f>股权价值增加表!F31/资产资本表!F70</f>
        <v>0.1480427111847</v>
      </c>
      <c r="G8" s="86">
        <f>股权价值增加表!G31/资产资本表!G70</f>
        <v>8.745959330932071E-2</v>
      </c>
      <c r="H8" s="86">
        <f>股权价值增加表!H31/资产资本表!H70</f>
        <v>3.4098057924333708E-2</v>
      </c>
      <c r="I8" s="86">
        <f>股权价值增加表!I31/资产资本表!I70</f>
        <v>0.2373392227166827</v>
      </c>
      <c r="J8" s="86">
        <f>股权价值增加表!J31/资产资本表!J70</f>
        <v>0.16049861784929031</v>
      </c>
      <c r="K8" s="86">
        <f>股权价值增加表!K31/资产资本表!K70</f>
        <v>9.8333995208758254E-2</v>
      </c>
      <c r="L8" s="86">
        <f>股权价值增加表!L31/资产资本表!L70</f>
        <v>3.1075697565213691E-2</v>
      </c>
      <c r="M8" s="86">
        <f>股权价值增加表!M31/资产资本表!M70</f>
        <v>0.27349505575706584</v>
      </c>
      <c r="N8" s="86">
        <f>股权价值增加表!N31/资产资本表!N70</f>
        <v>0.23415431093381572</v>
      </c>
      <c r="O8" s="86">
        <f>股权价值增加表!O31/资产资本表!O70</f>
        <v>0.10263777272539404</v>
      </c>
      <c r="P8" s="86">
        <f>股权价值增加表!P31/资产资本表!P70</f>
        <v>2.939424976672432E-2</v>
      </c>
      <c r="Q8" s="86">
        <f>股权价值增加表!Q31/资产资本表!Q70</f>
        <v>0.18712535364531846</v>
      </c>
      <c r="R8" s="86">
        <f>股权价值增加表!R31/资产资本表!R70</f>
        <v>0.14564770432283172</v>
      </c>
      <c r="S8" s="86">
        <f>股权价值增加表!S31/资产资本表!S70</f>
        <v>8.2994785254192793E-2</v>
      </c>
      <c r="T8" s="86">
        <f>股权价值增加表!T31/资产资本表!T70</f>
        <v>3.0349087381514171E-2</v>
      </c>
      <c r="U8" s="86">
        <f>股权价值增加表!U31/资产资本表!U70</f>
        <v>0.18246262960956033</v>
      </c>
      <c r="V8" s="86">
        <f>股权价值增加表!V31/资产资本表!V70</f>
        <v>0.13126011097515558</v>
      </c>
      <c r="W8" s="86">
        <f>股权价值增加表!W31/资产资本表!W70</f>
        <v>6.5938986902696284E-2</v>
      </c>
      <c r="X8" s="86">
        <f>股权价值增加表!X31/资产资本表!X70</f>
        <v>2.6176815172322589E-2</v>
      </c>
      <c r="Y8" s="86">
        <f>股权价值增加表!Y31/资产资本表!Y70</f>
        <v>0.13891571124170773</v>
      </c>
      <c r="Z8" s="86">
        <f>股权价值增加表!Z31/资产资本表!Z70</f>
        <v>0.10963593658783648</v>
      </c>
      <c r="AA8" s="86">
        <f>股权价值增加表!AA31/资产资本表!AA70</f>
        <v>9.0863266023259989E-2</v>
      </c>
      <c r="AB8" s="86">
        <f>股权价值增加表!AB31/资产资本表!AB70</f>
        <v>5.3888896761416949E-2</v>
      </c>
      <c r="AC8" s="86">
        <f>股权价值增加表!AC31/资产资本表!AC70</f>
        <v>0.13176861445730323</v>
      </c>
      <c r="AD8" s="86">
        <f>股权价值增加表!AD31/资产资本表!AD70</f>
        <v>0.13741708124181035</v>
      </c>
      <c r="AE8" s="86">
        <f>股权价值增加表!AE31/资产资本表!AE70</f>
        <v>9.0143864140585783E-2</v>
      </c>
      <c r="AF8" s="86">
        <f>股权价值增加表!AF31/资产资本表!AF70</f>
        <v>3.996648740233117E-2</v>
      </c>
      <c r="AG8" s="86">
        <f>股权价值增加表!AG31/资产资本表!AG70</f>
        <v>0.15134529779623571</v>
      </c>
      <c r="AH8" s="86">
        <f>股权价值增加表!AH31/资产资本表!AH70</f>
        <v>0.12023308555594739</v>
      </c>
      <c r="AI8" s="86">
        <f>股权价值增加表!AI31/资产资本表!AI70</f>
        <v>7.973462535203639E-2</v>
      </c>
      <c r="AJ8" s="86">
        <f>股权价值增加表!AJ31/资产资本表!AJ70</f>
        <v>3.714680435783322E-2</v>
      </c>
      <c r="AK8" s="86">
        <f>股权价值增加表!AK31/资产资本表!AK70</f>
        <v>0.12323441255152123</v>
      </c>
      <c r="AL8" s="86">
        <f>股权价值增加表!AL31/资产资本表!AL70</f>
        <v>0.10749987461882425</v>
      </c>
      <c r="AM8" s="86">
        <f>股权价值增加表!AM31/资产资本表!AM70</f>
        <v>7.9250915292456175E-2</v>
      </c>
      <c r="AN8" s="86">
        <f>股权价值增加表!AN31/资产资本表!AN70</f>
        <v>3.5926729016662572E-2</v>
      </c>
      <c r="AO8" s="86">
        <f>股权价值增加表!AO31/资产资本表!AO70</f>
        <v>0.15688797398533352</v>
      </c>
      <c r="AP8" s="86">
        <f>股权价值增加表!AP31/资产资本表!AP70</f>
        <v>0.1270198546327882</v>
      </c>
      <c r="AQ8" s="86">
        <f>股权价值增加表!AQ31/资产资本表!AQ70</f>
        <v>8.6365091767321947E-2</v>
      </c>
      <c r="AR8" s="86">
        <f>股权价值增加表!AR31/资产资本表!AR70</f>
        <v>3.9221199882724551E-2</v>
      </c>
      <c r="AS8" s="86">
        <f>股权价值增加表!AS31/资产资本表!AS70</f>
        <v>0.1636318747165815</v>
      </c>
      <c r="AT8" s="86">
        <f>股权价值增加表!AT31/资产资本表!AT70</f>
        <v>0.13584156549920168</v>
      </c>
      <c r="AU8" s="86">
        <f>股权价值增加表!AU31/资产资本表!AU70</f>
        <v>8.675930110064943E-2</v>
      </c>
      <c r="AV8" s="86">
        <f>股权价值增加表!AV31/资产资本表!AV70</f>
        <v>3.0478860612311556E-2</v>
      </c>
      <c r="AW8" s="86">
        <f>股权价值增加表!AW31/资产资本表!AW70</f>
        <v>0.1238453271617377</v>
      </c>
      <c r="AX8" s="86">
        <f>股权价值增加表!AX31/资产资本表!AX70</f>
        <v>8.3241980281026751E-2</v>
      </c>
      <c r="AY8" s="86">
        <f>股权价值增加表!AY31/资产资本表!AY70</f>
        <v>4.7692572585272389E-2</v>
      </c>
      <c r="AZ8" s="86">
        <f>股权价值增加表!AZ31/资产资本表!AZ70</f>
        <v>2.2056493934309553E-2</v>
      </c>
      <c r="BA8" s="86">
        <f>股权价值增加表!BA31/资产资本表!BA70</f>
        <v>8.4360944998230075E-2</v>
      </c>
      <c r="BB8" s="86">
        <f>股权价值增加表!BB31/资产资本表!BB70</f>
        <v>7.7300045706679782E-2</v>
      </c>
      <c r="BC8" s="86">
        <f>股权价值增加表!BC31/资产资本表!BC70</f>
        <v>5.8064018447580884E-2</v>
      </c>
      <c r="BD8" s="86">
        <f>股权价值增加表!BD31/资产资本表!BD70</f>
        <v>2.8165168301115193E-2</v>
      </c>
      <c r="BE8" s="86">
        <f>股权价值增加表!BE31/资产资本表!BE70</f>
        <v>0.12056122677232731</v>
      </c>
      <c r="BF8" s="86">
        <f>股权价值增加表!BF31/资产资本表!BF70</f>
        <v>0.10143077793188926</v>
      </c>
      <c r="BG8" s="86">
        <f>股权价值增加表!BG31/资产资本表!BG70</f>
        <v>7.1850773548315996E-2</v>
      </c>
      <c r="BH8" s="86">
        <f>股权价值增加表!BH31/资产资本表!BH70</f>
        <v>3.2785723344584093E-2</v>
      </c>
      <c r="BI8" s="86">
        <f>股权价值增加表!BI31/资产资本表!BI70</f>
        <v>0.1700572220879947</v>
      </c>
      <c r="BJ8" s="86">
        <f>股权价值增加表!BJ31/资产资本表!BJ70</f>
        <v>0.11982189790963783</v>
      </c>
      <c r="BK8" s="86">
        <f>股权价值增加表!BK31/资产资本表!BK70</f>
        <v>7.4716866782244859E-2</v>
      </c>
      <c r="BL8" s="86">
        <f>股权价值增加表!BL31/资产资本表!BL70</f>
        <v>2.887426282625882E-2</v>
      </c>
      <c r="BM8" s="86">
        <f>股权价值增加表!BM31/资产资本表!BM70</f>
        <v>0.12868377862978764</v>
      </c>
      <c r="BN8" s="86">
        <f>股权价值增加表!BN31/资产资本表!BN70</f>
        <v>0.10299989465581928</v>
      </c>
      <c r="BO8" s="86">
        <f>股权价值增加表!BO31/资产资本表!BO70</f>
        <v>6.4922497365801607E-2</v>
      </c>
      <c r="BP8" s="86">
        <f>股权价值增加表!BP31/资产资本表!BP70</f>
        <v>3.031172212581338E-2</v>
      </c>
      <c r="BQ8" s="86">
        <f>股权价值增加表!BQ31/资产资本表!BQ70</f>
        <v>0.12101719792055617</v>
      </c>
      <c r="BR8" s="86">
        <f>股权价值增加表!BR31/资产资本表!BR70</f>
        <v>6.2893601502857527E-2</v>
      </c>
      <c r="BS8" s="86">
        <f>股权价值增加表!BS31/资产资本表!BS70</f>
        <v>9.6720821042416819E-2</v>
      </c>
      <c r="BT8" s="86">
        <f>股权价值增加表!BT31/资产资本表!BT70</f>
        <v>5.9155506565974604E-2</v>
      </c>
      <c r="BU8" s="86">
        <f>股权价值增加表!BU31/资产资本表!BU70</f>
        <v>0.10183394838219663</v>
      </c>
      <c r="BV8" s="86">
        <f>股权价值增加表!BV31/资产资本表!BV70</f>
        <v>8.4309314469723048E-2</v>
      </c>
      <c r="BW8" s="86">
        <f>股权价值增加表!BW31/资产资本表!BW70</f>
        <v>3.3719603258796607E-3</v>
      </c>
      <c r="BX8" s="86">
        <f>股权价值增加表!BX31/资产资本表!BX70</f>
        <v>-4.2223948639219409E-3</v>
      </c>
      <c r="BY8" s="86">
        <f>股权价值增加表!BY31/资产资本表!BY70</f>
        <v>6.4761584904344666E-2</v>
      </c>
      <c r="BZ8" s="86">
        <f>股权价值增加表!BZ31/资产资本表!BZ70</f>
        <v>0.64601126672511722</v>
      </c>
      <c r="CA8" s="86">
        <f>股权价值增加表!CA31/资产资本表!CA70</f>
        <v>3.5396359401067723E-2</v>
      </c>
      <c r="CB8" s="86">
        <f>股权价值增加表!CB31/资产资本表!CB70</f>
        <v>1.3305858628756995</v>
      </c>
      <c r="CC8" s="86">
        <f>股权价值增加表!CC31/资产资本表!CC70</f>
        <v>0.17075726015364887</v>
      </c>
      <c r="CD8" s="86">
        <f>股权价值增加表!CD31/资产资本表!CD70</f>
        <v>1.5925487924541371</v>
      </c>
      <c r="CE8" s="86">
        <f>股权价值增加表!CE31/资产资本表!CE70</f>
        <v>1.3901666308331155</v>
      </c>
      <c r="CF8" s="86">
        <f>股权价值增加表!CF31/资产资本表!CF70</f>
        <v>1.3449518265360785</v>
      </c>
      <c r="CG8" s="86">
        <f>股权价值增加表!CG31/资产资本表!CG70</f>
        <v>7.1196301229930786E-2</v>
      </c>
      <c r="CH8" s="86" t="e">
        <f>股权价值增加表!CH31/资产资本表!CH70</f>
        <v>#DIV/0!</v>
      </c>
      <c r="CI8" s="86">
        <f>股权价值增加表!CI31/资产资本表!CI70</f>
        <v>1.0146592111228654</v>
      </c>
      <c r="CJ8" s="86" t="e">
        <f>股权价值增加表!CJ31/资产资本表!CJ70</f>
        <v>#DIV/0!</v>
      </c>
    </row>
    <row r="9" spans="1:89" s="83" customFormat="1">
      <c r="A9" s="83" t="s">
        <v>472</v>
      </c>
      <c r="E9" s="83">
        <f>股权价值增加表!E38/股权价值增加表!E31</f>
        <v>0.9855538568103801</v>
      </c>
      <c r="F9" s="83">
        <f>股权价值增加表!F38/股权价值增加表!F31</f>
        <v>1.1026169206460534</v>
      </c>
      <c r="G9" s="83">
        <f>股权价值增加表!G38/股权价值增加表!G31</f>
        <v>1.1189160988995173</v>
      </c>
      <c r="H9" s="83">
        <f>股权价值增加表!H38/股权价值增加表!H31</f>
        <v>1.1161043260529064</v>
      </c>
      <c r="I9" s="83">
        <f>股权价值增加表!I38/股权价值增加表!I31</f>
        <v>1.002291144866593</v>
      </c>
      <c r="J9" s="83">
        <f>股权价值增加表!J38/股权价值增加表!J31</f>
        <v>1.1292932264645066</v>
      </c>
      <c r="K9" s="83">
        <f>股权价值增加表!K38/股权价值增加表!K31</f>
        <v>1.1424188038405094</v>
      </c>
      <c r="L9" s="83">
        <f>股权价值增加表!L38/股权价值增加表!L31</f>
        <v>1.2048769784172377</v>
      </c>
      <c r="M9" s="83">
        <f>股权价值增加表!M38/股权价值增加表!M31</f>
        <v>1.1103538438075953</v>
      </c>
      <c r="N9" s="83">
        <f>股权价值增加表!N38/股权价值增加表!N31</f>
        <v>1.0968101780638435</v>
      </c>
      <c r="O9" s="83">
        <f>股权价值增加表!O38/股权价值增加表!O31</f>
        <v>1.1381706201488504</v>
      </c>
      <c r="P9" s="83">
        <f>股权价值增加表!P38/股权价值增加表!P31</f>
        <v>1.1893280134555118</v>
      </c>
      <c r="Q9" s="83">
        <f>股权价值增加表!Q38/股权价值增加表!Q31</f>
        <v>1.119205305506348</v>
      </c>
      <c r="R9" s="83">
        <f>股权价值增加表!R38/股权价值增加表!R31</f>
        <v>1.1281294052571622</v>
      </c>
      <c r="S9" s="83">
        <f>股权价值增加表!S38/股权价值增加表!S31</f>
        <v>1.1349294632929843</v>
      </c>
      <c r="T9" s="83">
        <f>股权价值增加表!T38/股权价值增加表!T31</f>
        <v>1.1749041707918759</v>
      </c>
      <c r="U9" s="83">
        <f>股权价值增加表!U38/股权价值增加表!U31</f>
        <v>1.1440225998442395</v>
      </c>
      <c r="V9" s="83">
        <f>股权价值增加表!V38/股权价值增加表!V31</f>
        <v>1.1519591787979053</v>
      </c>
      <c r="W9" s="83">
        <f>股权价值增加表!W38/股权价值增加表!W31</f>
        <v>1.1726740397143687</v>
      </c>
      <c r="X9" s="83">
        <f>股权价值增加表!X38/股权价值增加表!X31</f>
        <v>1.0523984890572546</v>
      </c>
      <c r="Y9" s="83">
        <f>股权价值增加表!Y38/股权价值增加表!Y31</f>
        <v>1.1073741103458887</v>
      </c>
      <c r="Z9" s="83">
        <f>股权价值增加表!Z38/股权价值增加表!Z31</f>
        <v>1.1438853614397093</v>
      </c>
      <c r="AA9" s="83">
        <f>股权价值增加表!AA38/股权价值增加表!AA31</f>
        <v>1.1274830365698478</v>
      </c>
      <c r="AB9" s="83">
        <f>股权价值增加表!AB38/股权价值增加表!AB31</f>
        <v>1.0167618015503201</v>
      </c>
      <c r="AC9" s="83">
        <f>股权价值增加表!AC38/股权价值增加表!AC31</f>
        <v>1.1148817424541426</v>
      </c>
      <c r="AD9" s="83">
        <f>股权价值增加表!AD38/股权价值增加表!AD31</f>
        <v>1.0777793753660205</v>
      </c>
      <c r="AE9" s="83">
        <f>股权价值增加表!AE38/股权价值增加表!AE31</f>
        <v>1.0829969068421463</v>
      </c>
      <c r="AF9" s="83">
        <f>股权价值增加表!AF38/股权价值增加表!AF31</f>
        <v>1.0538763834718379</v>
      </c>
      <c r="AG9" s="83">
        <f>股权价值增加表!AG38/股权价值增加表!AG31</f>
        <v>1.0752101184560749</v>
      </c>
      <c r="AH9" s="83">
        <f>股权价值增加表!AH38/股权价值增加表!AH31</f>
        <v>1.0573302649517817</v>
      </c>
      <c r="AI9" s="83">
        <f>股权价值增加表!AI38/股权价值增加表!AI31</f>
        <v>1.0469627888429278</v>
      </c>
      <c r="AJ9" s="83">
        <f>股权价值增加表!AJ38/股权价值增加表!AJ31</f>
        <v>1.0281916848351347</v>
      </c>
      <c r="AK9" s="83">
        <f>股权价值增加表!AK38/股权价值增加表!AK31</f>
        <v>1.0945926330110387</v>
      </c>
      <c r="AL9" s="83">
        <f>股权价值增加表!AL38/股权价值增加表!AL31</f>
        <v>1.0789804827840521</v>
      </c>
      <c r="AM9" s="83">
        <f>股权价值增加表!AM38/股权价值增加表!AM31</f>
        <v>1.0551797615353509</v>
      </c>
      <c r="AN9" s="83">
        <f>股权价值增加表!AN38/股权价值增加表!AN31</f>
        <v>1.0426679730370398</v>
      </c>
      <c r="AO9" s="83">
        <f>股权价值增加表!AO38/股权价值增加表!AO31</f>
        <v>1.0779544241990313</v>
      </c>
      <c r="AP9" s="83">
        <f>股权价值增加表!AP38/股权价值增加表!AP31</f>
        <v>1.0611445259624488</v>
      </c>
      <c r="AQ9" s="83">
        <f>股权价值增加表!AQ38/股权价值增加表!AQ31</f>
        <v>1.0528642040741807</v>
      </c>
      <c r="AR9" s="83">
        <f>股权价值增加表!AR38/股权价值增加表!AR31</f>
        <v>1.0397001490082043</v>
      </c>
      <c r="AS9" s="83">
        <f>股权价值增加表!AS38/股权价值增加表!AS31</f>
        <v>1.0368607645171555</v>
      </c>
      <c r="AT9" s="83">
        <f>股权价值增加表!AT38/股权价值增加表!AT31</f>
        <v>1.0280025119546676</v>
      </c>
      <c r="AU9" s="83">
        <f>股权价值增加表!AU38/股权价值增加表!AU31</f>
        <v>1.0160863747633042</v>
      </c>
      <c r="AV9" s="83">
        <f>股权价值增加表!AV38/股权价值增加表!AV31</f>
        <v>1.0361854792051961</v>
      </c>
      <c r="AW9" s="83">
        <f>股权价值增加表!AW38/股权价值增加表!AW31</f>
        <v>1.032643159736804</v>
      </c>
      <c r="AX9" s="83">
        <f>股权价值增加表!AX38/股权价值增加表!AX31</f>
        <v>1.0285272807656343</v>
      </c>
      <c r="AY9" s="83">
        <f>股权价值增加表!AY38/股权价值增加表!AY31</f>
        <v>1.030127393333254</v>
      </c>
      <c r="AZ9" s="83">
        <f>股权价值增加表!AZ38/股权价值增加表!AZ31</f>
        <v>1.0278468929534377</v>
      </c>
      <c r="BA9" s="83">
        <f>股权价值增加表!BA38/股权价值增加表!BA31</f>
        <v>1.017895707916542</v>
      </c>
      <c r="BB9" s="83">
        <f>股权价值增加表!BB38/股权价值增加表!BB31</f>
        <v>1.001925484357429</v>
      </c>
      <c r="BC9" s="83">
        <f>股权价值增加表!BC38/股权价值增加表!BC31</f>
        <v>1.0062815332606927</v>
      </c>
      <c r="BD9" s="83">
        <f>股权价值增加表!BD38/股权价值增加表!BD31</f>
        <v>1.0220647955628854</v>
      </c>
      <c r="BE9" s="83">
        <f>股权价值增加表!BE38/股权价值增加表!BE31</f>
        <v>1.0184531401987422</v>
      </c>
      <c r="BF9" s="83">
        <f>股权价值增加表!BF38/股权价值增加表!BF31</f>
        <v>1.0127696987814336</v>
      </c>
      <c r="BG9" s="83">
        <f>股权价值增加表!BG38/股权价值增加表!BG31</f>
        <v>1.0070974734554783</v>
      </c>
      <c r="BH9" s="83">
        <f>股权价值增加表!BH38/股权价值增加表!BH31</f>
        <v>1.0135167300559809</v>
      </c>
      <c r="BI9" s="83">
        <f>股权价值增加表!BI38/股权价值增加表!BI31</f>
        <v>0.99066847336479258</v>
      </c>
      <c r="BJ9" s="83">
        <f>股权价值增加表!BJ38/股权价值增加表!BJ31</f>
        <v>0.97823883971107761</v>
      </c>
      <c r="BK9" s="83">
        <f>股权价值增加表!BK38/股权价值增加表!BK31</f>
        <v>0.96459436289041589</v>
      </c>
      <c r="BL9" s="83">
        <f>股权价值增加表!BL38/股权价值增加表!BL31</f>
        <v>0.96283507928751244</v>
      </c>
      <c r="BM9" s="83">
        <f>股权价值增加表!BM38/股权价值增加表!BM31</f>
        <v>0.9898282780794746</v>
      </c>
      <c r="BN9" s="83">
        <f>股权价值增加表!BN38/股权价值增加表!BN31</f>
        <v>0.98543493810442984</v>
      </c>
      <c r="BO9" s="83">
        <f>股权价值增加表!BO38/股权价值增加表!BO31</f>
        <v>0.98655187505326369</v>
      </c>
      <c r="BP9" s="83">
        <f>股权价值增加表!BP38/股权价值增加表!BP31</f>
        <v>0.94807779719907692</v>
      </c>
      <c r="BQ9" s="83">
        <f>股权价值增加表!BQ38/股权价值增加表!BQ31</f>
        <v>0.99096884934279827</v>
      </c>
      <c r="BR9" s="83">
        <f>股权价值增加表!BR38/股权价值增加表!BR31</f>
        <v>0.988284147621033</v>
      </c>
      <c r="BS9" s="83">
        <f>股权价值增加表!BS38/股权价值增加表!BS31</f>
        <v>0.99244383035000017</v>
      </c>
      <c r="BT9" s="83">
        <f>股权价值增加表!BT38/股权价值增加表!BT31</f>
        <v>1.000293029977978</v>
      </c>
      <c r="BU9" s="83">
        <f>股权价值增加表!BU38/股权价值增加表!BU31</f>
        <v>1.0137048110811404</v>
      </c>
      <c r="BV9" s="83">
        <f>股权价值增加表!BV38/股权价值增加表!BV31</f>
        <v>0.97663027331074326</v>
      </c>
      <c r="BW9" s="83">
        <f>股权价值增加表!BW38/股权价值增加表!BW31</f>
        <v>0.90935413004481025</v>
      </c>
      <c r="BX9" s="83">
        <f>股权价值增加表!BX38/股权价值增加表!BX31</f>
        <v>3.2762835609089618</v>
      </c>
      <c r="BY9" s="83">
        <f>股权价值增加表!BY38/股权价值增加表!BY31</f>
        <v>0.79035041123710725</v>
      </c>
      <c r="BZ9" s="83">
        <f>股权价值增加表!BZ38/股权价值增加表!BZ31</f>
        <v>1</v>
      </c>
      <c r="CA9" s="83">
        <f>股权价值增加表!CA38/股权价值增加表!CA31</f>
        <v>0.1648966953782669</v>
      </c>
      <c r="CB9" s="83">
        <f>股权价值增加表!CB38/股权价值增加表!CB31</f>
        <v>1</v>
      </c>
      <c r="CC9" s="83">
        <f>股权价值增加表!CC38/股权价值增加表!CC31</f>
        <v>0.88799168483923085</v>
      </c>
      <c r="CD9" s="83">
        <f>股权价值增加表!CD38/股权价值增加表!CD31</f>
        <v>1</v>
      </c>
      <c r="CE9" s="83">
        <f>股权价值增加表!CE38/股权价值增加表!CE31</f>
        <v>1</v>
      </c>
      <c r="CF9" s="83">
        <f>股权价值增加表!CF38/股权价值增加表!CF31</f>
        <v>1</v>
      </c>
      <c r="CG9" s="83">
        <f>股权价值增加表!CG38/股权价值增加表!CG31</f>
        <v>1</v>
      </c>
      <c r="CH9" s="83">
        <f>股权价值增加表!CH38/股权价值增加表!CH31</f>
        <v>1</v>
      </c>
      <c r="CI9" s="83">
        <f>股权价值增加表!CI38/股权价值增加表!CI31</f>
        <v>1</v>
      </c>
      <c r="CJ9" s="83">
        <f>股权价值增加表!CJ38/股权价值增加表!CJ31</f>
        <v>1</v>
      </c>
    </row>
    <row r="10" spans="1:89" s="83" customFormat="1">
      <c r="A10" s="83" t="s">
        <v>473</v>
      </c>
      <c r="E10" s="83">
        <f>资产资本表!E70/资产资本表!E107</f>
        <v>1.0029256036391134</v>
      </c>
      <c r="F10" s="83">
        <f>资产资本表!F70/资产资本表!F107</f>
        <v>1.0124566860314259</v>
      </c>
      <c r="G10" s="83">
        <f>资产资本表!G70/资产资本表!G107</f>
        <v>1.0701931652025802</v>
      </c>
      <c r="H10" s="83">
        <f>资产资本表!H70/资产资本表!H107</f>
        <v>1.002702813035905</v>
      </c>
      <c r="I10" s="83">
        <f>资产资本表!I70/资产资本表!I107</f>
        <v>1.0028197967420194</v>
      </c>
      <c r="J10" s="83">
        <f>资产资本表!J70/资产资本表!J107</f>
        <v>1.0168001565470928</v>
      </c>
      <c r="K10" s="83">
        <f>资产资本表!K70/资产资本表!K107</f>
        <v>1.0790128392278455</v>
      </c>
      <c r="L10" s="83">
        <f>资产资本表!L70/资产资本表!L107</f>
        <v>1.0042768184958955</v>
      </c>
      <c r="M10" s="83">
        <f>资产资本表!M70/资产资本表!M107</f>
        <v>1.0050178653824391</v>
      </c>
      <c r="N10" s="83">
        <f>资产资本表!N70/资产资本表!N107</f>
        <v>1.0114255189500911</v>
      </c>
      <c r="O10" s="83">
        <f>资产资本表!O70/资产资本表!O107</f>
        <v>1.1076440952440345</v>
      </c>
      <c r="P10" s="83">
        <f>资产资本表!P70/资产资本表!P107</f>
        <v>1.1831218963185077</v>
      </c>
      <c r="Q10" s="83">
        <f>资产资本表!Q70/资产资本表!Q107</f>
        <v>1.1861725401673284</v>
      </c>
      <c r="R10" s="83">
        <f>资产资本表!R70/资产资本表!R107</f>
        <v>1.2184456875219467</v>
      </c>
      <c r="S10" s="83">
        <f>资产资本表!S70/资产资本表!S107</f>
        <v>1.3637369037135183</v>
      </c>
      <c r="T10" s="83">
        <f>资产资本表!T70/资产资本表!T107</f>
        <v>1.2148218751905424</v>
      </c>
      <c r="U10" s="83">
        <f>资产资本表!U70/资产资本表!U107</f>
        <v>1.2209980017576354</v>
      </c>
      <c r="V10" s="83">
        <f>资产资本表!V70/资产资本表!V107</f>
        <v>1.2776886769095768</v>
      </c>
      <c r="W10" s="83">
        <f>资产资本表!W70/资产资本表!W107</f>
        <v>1.4023506300410378</v>
      </c>
      <c r="X10" s="83">
        <f>资产资本表!X70/资产资本表!X107</f>
        <v>1.2904499784962205</v>
      </c>
      <c r="Y10" s="83">
        <f>资产资本表!Y70/资产资本表!Y107</f>
        <v>1.4998419947389467</v>
      </c>
      <c r="Z10" s="83">
        <f>资产资本表!Z70/资产资本表!Z107</f>
        <v>1.3171397833946739</v>
      </c>
      <c r="AA10" s="83">
        <f>资产资本表!AA70/资产资本表!AA107</f>
        <v>1.1302630169074821</v>
      </c>
      <c r="AB10" s="83">
        <f>资产资本表!AB70/资产资本表!AB107</f>
        <v>1.0383074968561619</v>
      </c>
      <c r="AC10" s="83">
        <f>资产资本表!AC70/资产资本表!AC107</f>
        <v>1.2521311394272461</v>
      </c>
      <c r="AD10" s="83">
        <f>资产资本表!AD70/资产资本表!AD107</f>
        <v>1.0414616858450982</v>
      </c>
      <c r="AE10" s="83">
        <f>资产资本表!AE70/资产资本表!AE107</f>
        <v>1.0873952086000884</v>
      </c>
      <c r="AF10" s="83">
        <f>资产资本表!AF70/资产资本表!AF107</f>
        <v>1.0386159157934223</v>
      </c>
      <c r="AG10" s="83">
        <f>资产资本表!AG70/资产资本表!AG107</f>
        <v>1.0407829082396103</v>
      </c>
      <c r="AH10" s="83">
        <f>资产资本表!AH70/资产资本表!AH107</f>
        <v>1.06140060404657</v>
      </c>
      <c r="AI10" s="83">
        <f>资产资本表!AI70/资产资本表!AI107</f>
        <v>1.1052797202446605</v>
      </c>
      <c r="AJ10" s="83">
        <f>资产资本表!AJ70/资产资本表!AJ107</f>
        <v>1.0881179482806664</v>
      </c>
      <c r="AK10" s="83">
        <f>资产资本表!AK70/资产资本表!AK107</f>
        <v>1.0949656534049415</v>
      </c>
      <c r="AL10" s="83">
        <f>资产资本表!AL70/资产资本表!AL107</f>
        <v>1.108589555008892</v>
      </c>
      <c r="AM10" s="83">
        <f>资产资本表!AM70/资产资本表!AM107</f>
        <v>1.1108140733636085</v>
      </c>
      <c r="AN10" s="83">
        <f>资产资本表!AN70/资产资本表!AN107</f>
        <v>1.0633481743079274</v>
      </c>
      <c r="AO10" s="83">
        <f>资产资本表!AO70/资产资本表!AO107</f>
        <v>1.0694713543396108</v>
      </c>
      <c r="AP10" s="83">
        <f>资产资本表!AP70/资产资本表!AP107</f>
        <v>1.0697899933181505</v>
      </c>
      <c r="AQ10" s="83">
        <f>资产资本表!AQ70/资产资本表!AQ107</f>
        <v>1.1345140349333893</v>
      </c>
      <c r="AR10" s="83">
        <f>资产资本表!AR70/资产资本表!AR107</f>
        <v>1.0718255547172484</v>
      </c>
      <c r="AS10" s="83">
        <f>资产资本表!AS70/资产资本表!AS107</f>
        <v>1.075103892403233</v>
      </c>
      <c r="AT10" s="83">
        <f>资产资本表!AT70/资产资本表!AT107</f>
        <v>1.0714098174256859</v>
      </c>
      <c r="AU10" s="83">
        <f>资产资本表!AU70/资产资本表!AU107</f>
        <v>1.1294416196115737</v>
      </c>
      <c r="AV10" s="83">
        <f>资产资本表!AV70/资产资本表!AV107</f>
        <v>1.0806249213377874</v>
      </c>
      <c r="AW10" s="83">
        <f>资产资本表!AW70/资产资本表!AW107</f>
        <v>1.0812533654141054</v>
      </c>
      <c r="AX10" s="83">
        <f>资产资本表!AX70/资产资本表!AX107</f>
        <v>1.1233690412533981</v>
      </c>
      <c r="AY10" s="83">
        <f>资产资本表!AY70/资产资本表!AY107</f>
        <v>1.1639133253141354</v>
      </c>
      <c r="AZ10" s="83">
        <f>资产资本表!AZ70/资产资本表!AZ107</f>
        <v>1.1461033929499485</v>
      </c>
      <c r="BA10" s="83">
        <f>资产资本表!BA70/资产资本表!BA107</f>
        <v>1.1275525334826979</v>
      </c>
      <c r="BB10" s="83">
        <f>资产资本表!BB70/资产资本表!BB107</f>
        <v>1.1294968465444784</v>
      </c>
      <c r="BC10" s="83">
        <f>资产资本表!BC70/资产资本表!BC107</f>
        <v>1.181449921584284</v>
      </c>
      <c r="BD10" s="83">
        <f>资产资本表!BD70/资产资本表!BD107</f>
        <v>1.1534660096435359</v>
      </c>
      <c r="BE10" s="83">
        <f>资产资本表!BE70/资产资本表!BE107</f>
        <v>1.1473860664075206</v>
      </c>
      <c r="BF10" s="83">
        <f>资产资本表!BF70/资产资本表!BF107</f>
        <v>1.1453698939984536</v>
      </c>
      <c r="BG10" s="83">
        <f>资产资本表!BG70/资产资本表!BG107</f>
        <v>1.2137009345351697</v>
      </c>
      <c r="BH10" s="83">
        <f>资产资本表!BH70/资产资本表!BH107</f>
        <v>1.1817768635525001</v>
      </c>
      <c r="BI10" s="83">
        <f>资产资本表!BI70/资产资本表!BI107</f>
        <v>1.1855802972931451</v>
      </c>
      <c r="BJ10" s="83">
        <f>资产资本表!BJ70/资产资本表!BJ107</f>
        <v>1.2516618249704925</v>
      </c>
      <c r="BK10" s="83">
        <f>资产资本表!BK70/资产资本表!BK107</f>
        <v>1.4024641991509024</v>
      </c>
      <c r="BL10" s="83">
        <f>资产资本表!BL70/资产资本表!BL107</f>
        <v>1.3885365907565175</v>
      </c>
      <c r="BM10" s="83">
        <f>资产资本表!BM70/资产资本表!BM107</f>
        <v>1.3370939858948638</v>
      </c>
      <c r="BN10" s="83">
        <f>资产资本表!BN70/资产资本表!BN107</f>
        <v>1.3402122831596741</v>
      </c>
      <c r="BO10" s="83">
        <f>资产资本表!BO70/资产资本表!BO107</f>
        <v>1.4062984343943532</v>
      </c>
      <c r="BP10" s="83">
        <f>资产资本表!BP70/资产资本表!BP107</f>
        <v>1.328314325609748</v>
      </c>
      <c r="BQ10" s="83">
        <f>资产资本表!BQ70/资产资本表!BQ107</f>
        <v>1.3002807732274726</v>
      </c>
      <c r="BR10" s="83">
        <f>资产资本表!BR70/资产资本表!BR107</f>
        <v>1.3475921120999259</v>
      </c>
      <c r="BS10" s="83">
        <f>资产资本表!BS70/资产资本表!BS107</f>
        <v>1.2965451312133929</v>
      </c>
      <c r="BT10" s="83">
        <f>资产资本表!BT70/资产资本表!BT107</f>
        <v>1.3519587396588164</v>
      </c>
      <c r="BU10" s="83">
        <f>资产资本表!BU70/资产资本表!BU107</f>
        <v>1.3081044475622077</v>
      </c>
      <c r="BV10" s="83">
        <f>资产资本表!BV70/资产资本表!BV107</f>
        <v>1.374123639780646</v>
      </c>
      <c r="BW10" s="83">
        <f>资产资本表!BW70/资产资本表!BW107</f>
        <v>1.3477117998518091</v>
      </c>
      <c r="BX10" s="83">
        <f>资产资本表!BX70/资产资本表!BX107</f>
        <v>1.4754221501631415</v>
      </c>
      <c r="BY10" s="83">
        <f>资产资本表!BY70/资产资本表!BY107</f>
        <v>1.355839248195539</v>
      </c>
      <c r="BZ10" s="83">
        <f>资产资本表!BZ70/资产资本表!BZ107</f>
        <v>0.52128891057218119</v>
      </c>
      <c r="CA10" s="83">
        <f>资产资本表!CA70/资产资本表!CA107</f>
        <v>1.4547414993475789</v>
      </c>
      <c r="CB10" s="83">
        <f>资产资本表!CB70/资产资本表!CB107</f>
        <v>0.6070547768693213</v>
      </c>
      <c r="CC10" s="83">
        <f>资产资本表!CC70/资产资本表!CC107</f>
        <v>1.1679897536197614</v>
      </c>
      <c r="CD10" s="83">
        <f>资产资本表!CD70/资产资本表!CD107</f>
        <v>0.64476425061337184</v>
      </c>
      <c r="CE10" s="83">
        <f>资产资本表!CE70/资产资本表!CE107</f>
        <v>0.96060618409280774</v>
      </c>
      <c r="CF10" s="83">
        <f>资产资本表!CF70/资产资本表!CF107</f>
        <v>0.56184049132781433</v>
      </c>
      <c r="CG10" s="83">
        <f>资产资本表!CG70/资产资本表!CG107</f>
        <v>1.6147011441934584</v>
      </c>
      <c r="CH10" s="83">
        <f>资产资本表!CH70/资产资本表!CH107</f>
        <v>0</v>
      </c>
      <c r="CI10" s="83">
        <f>资产资本表!CI70/资产资本表!CI107</f>
        <v>0.40627494320623808</v>
      </c>
      <c r="CJ10" s="83">
        <f>资产资本表!CJ70/资产资本表!CJ107</f>
        <v>0</v>
      </c>
    </row>
    <row r="11" spans="1:89" s="35" customFormat="1">
      <c r="A11" s="35" t="s">
        <v>479</v>
      </c>
      <c r="E11" s="35">
        <f>E9*E10</f>
        <v>0.98843719676040687</v>
      </c>
      <c r="F11" s="35">
        <f t="shared" ref="F11:BQ11" si="2">F9*F10</f>
        <v>1.1163518734394791</v>
      </c>
      <c r="G11" s="35">
        <f t="shared" si="2"/>
        <v>1.1974563614773976</v>
      </c>
      <c r="H11" s="35">
        <f t="shared" si="2"/>
        <v>1.1191209473747923</v>
      </c>
      <c r="I11" s="35">
        <f t="shared" si="2"/>
        <v>1.0051174021714426</v>
      </c>
      <c r="J11" s="35">
        <f t="shared" si="2"/>
        <v>1.1482655294566817</v>
      </c>
      <c r="K11" s="35">
        <f t="shared" si="2"/>
        <v>1.2326845571192271</v>
      </c>
      <c r="L11" s="35">
        <f t="shared" si="2"/>
        <v>1.2100300185638111</v>
      </c>
      <c r="M11" s="35">
        <f t="shared" si="2"/>
        <v>1.1159254499226956</v>
      </c>
      <c r="N11" s="35">
        <f t="shared" si="2"/>
        <v>1.1093418035379647</v>
      </c>
      <c r="O11" s="35">
        <f t="shared" si="2"/>
        <v>1.260687966788115</v>
      </c>
      <c r="P11" s="35">
        <f t="shared" si="2"/>
        <v>1.4071200146242087</v>
      </c>
      <c r="Q11" s="35">
        <f t="shared" si="2"/>
        <v>1.3275706002012158</v>
      </c>
      <c r="R11" s="35">
        <f t="shared" si="2"/>
        <v>1.3745644088022879</v>
      </c>
      <c r="S11" s="35">
        <f t="shared" si="2"/>
        <v>1.5477451922044194</v>
      </c>
      <c r="T11" s="35">
        <f t="shared" si="2"/>
        <v>1.4272992879305759</v>
      </c>
      <c r="U11" s="35">
        <f t="shared" si="2"/>
        <v>1.3968493083753912</v>
      </c>
      <c r="V11" s="35">
        <f t="shared" si="2"/>
        <v>1.4718451990121382</v>
      </c>
      <c r="W11" s="35">
        <f t="shared" si="2"/>
        <v>1.6445001784262139</v>
      </c>
      <c r="X11" s="35">
        <f t="shared" si="2"/>
        <v>1.3580676075733891</v>
      </c>
      <c r="Y11" s="35">
        <f t="shared" si="2"/>
        <v>1.6608861945834443</v>
      </c>
      <c r="Z11" s="35">
        <f t="shared" si="2"/>
        <v>1.506656917195037</v>
      </c>
      <c r="AA11" s="35">
        <f t="shared" si="2"/>
        <v>1.2743523784254451</v>
      </c>
      <c r="AB11" s="35">
        <f t="shared" si="2"/>
        <v>1.0557114010666746</v>
      </c>
      <c r="AC11" s="35">
        <f t="shared" si="2"/>
        <v>1.395978146505739</v>
      </c>
      <c r="AD11" s="35">
        <f t="shared" si="2"/>
        <v>1.1224659252377727</v>
      </c>
      <c r="AE11" s="35">
        <f t="shared" si="2"/>
        <v>1.1776456474288663</v>
      </c>
      <c r="AF11" s="35">
        <f t="shared" si="2"/>
        <v>1.0945727851526628</v>
      </c>
      <c r="AG11" s="35">
        <f t="shared" si="2"/>
        <v>1.1190603140553697</v>
      </c>
      <c r="AH11" s="35">
        <f t="shared" si="2"/>
        <v>1.1222509818965409</v>
      </c>
      <c r="AI11" s="35">
        <f t="shared" si="2"/>
        <v>1.1571867383588808</v>
      </c>
      <c r="AJ11" s="35">
        <f t="shared" si="2"/>
        <v>1.1187938265420483</v>
      </c>
      <c r="AK11" s="35">
        <f t="shared" si="2"/>
        <v>1.1985413376171672</v>
      </c>
      <c r="AL11" s="35">
        <f t="shared" si="2"/>
        <v>1.1961464932728518</v>
      </c>
      <c r="AM11" s="35">
        <f t="shared" si="2"/>
        <v>1.1721085290419242</v>
      </c>
      <c r="AN11" s="35">
        <f t="shared" si="2"/>
        <v>1.1087190855382836</v>
      </c>
      <c r="AO11" s="35">
        <f t="shared" si="2"/>
        <v>1.1528413779645135</v>
      </c>
      <c r="AP11" s="35">
        <f t="shared" si="2"/>
        <v>1.1352017953389602</v>
      </c>
      <c r="AQ11" s="35">
        <f t="shared" si="2"/>
        <v>1.1944892164011303</v>
      </c>
      <c r="AR11" s="35">
        <f t="shared" si="2"/>
        <v>1.1143771889503244</v>
      </c>
      <c r="AS11" s="35">
        <f t="shared" si="2"/>
        <v>1.1147330438125858</v>
      </c>
      <c r="AT11" s="35">
        <f t="shared" si="2"/>
        <v>1.1014119836464968</v>
      </c>
      <c r="AU11" s="35">
        <f t="shared" si="2"/>
        <v>1.1476102407779187</v>
      </c>
      <c r="AV11" s="35">
        <f t="shared" si="2"/>
        <v>1.1197278519574727</v>
      </c>
      <c r="AW11" s="35">
        <f t="shared" si="2"/>
        <v>1.116548891737275</v>
      </c>
      <c r="AX11" s="35">
        <f t="shared" si="2"/>
        <v>1.1554157052966552</v>
      </c>
      <c r="AY11" s="35">
        <f t="shared" si="2"/>
        <v>1.19897899987169</v>
      </c>
      <c r="AZ11" s="35">
        <f t="shared" si="2"/>
        <v>1.1780188114469974</v>
      </c>
      <c r="BA11" s="35">
        <f t="shared" si="2"/>
        <v>1.1477308842824612</v>
      </c>
      <c r="BB11" s="35">
        <f t="shared" si="2"/>
        <v>1.1316716750542652</v>
      </c>
      <c r="BC11" s="35">
        <f t="shared" si="2"/>
        <v>1.1888712385625584</v>
      </c>
      <c r="BD11" s="35">
        <f t="shared" si="2"/>
        <v>1.1789170013350576</v>
      </c>
      <c r="BE11" s="35">
        <f t="shared" si="2"/>
        <v>1.168558942353022</v>
      </c>
      <c r="BF11" s="35">
        <f t="shared" si="2"/>
        <v>1.1599959225381364</v>
      </c>
      <c r="BG11" s="35">
        <f t="shared" si="2"/>
        <v>1.2223151447009222</v>
      </c>
      <c r="BH11" s="35">
        <f t="shared" si="2"/>
        <v>1.197750622403543</v>
      </c>
      <c r="BI11" s="35">
        <f t="shared" si="2"/>
        <v>1.1745170231707769</v>
      </c>
      <c r="BJ11" s="35">
        <f t="shared" si="2"/>
        <v>1.2244242113697845</v>
      </c>
      <c r="BK11" s="35">
        <f t="shared" si="2"/>
        <v>1.3528090606565821</v>
      </c>
      <c r="BL11" s="35">
        <f t="shared" si="2"/>
        <v>1.3369317384546637</v>
      </c>
      <c r="BM11" s="35">
        <f t="shared" si="2"/>
        <v>1.3234934376887344</v>
      </c>
      <c r="BN11" s="35">
        <f t="shared" si="2"/>
        <v>1.32069200830225</v>
      </c>
      <c r="BO11" s="35">
        <f t="shared" si="2"/>
        <v>1.3873863573362184</v>
      </c>
      <c r="BP11" s="35">
        <f t="shared" si="2"/>
        <v>1.2593453198120674</v>
      </c>
      <c r="BQ11" s="35">
        <f t="shared" si="2"/>
        <v>1.2885377416677926</v>
      </c>
      <c r="BR11" s="35">
        <f t="shared" ref="BR11:CJ11" si="3">BR9*BR10</f>
        <v>1.3318039218475028</v>
      </c>
      <c r="BS11" s="35">
        <f t="shared" si="3"/>
        <v>1.2867482162430632</v>
      </c>
      <c r="BT11" s="35">
        <f t="shared" si="3"/>
        <v>1.3523549040985257</v>
      </c>
      <c r="BU11" s="35">
        <f t="shared" si="3"/>
        <v>1.3260317718904473</v>
      </c>
      <c r="BV11" s="35">
        <f t="shared" si="3"/>
        <v>1.3420107458817256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3" customFormat="1">
      <c r="A12" s="83" t="s">
        <v>474</v>
      </c>
      <c r="E12" s="83">
        <f>E2/股权价值增加表!E38</f>
        <v>0.86834801652006821</v>
      </c>
      <c r="F12" s="83">
        <f>F2/股权价值增加表!F38</f>
        <v>0.87891797113740622</v>
      </c>
      <c r="G12" s="83">
        <f>G2/股权价值增加表!G38</f>
        <v>0.88823346073596743</v>
      </c>
      <c r="H12" s="83">
        <f>H2/股权价值增加表!H38</f>
        <v>0.87526383483679981</v>
      </c>
      <c r="I12" s="83">
        <f>I2/股权价值增加表!I38</f>
        <v>0.87554223319619384</v>
      </c>
      <c r="J12" s="83">
        <f>J2/股权价值增加表!J38</f>
        <v>0.88497357131883048</v>
      </c>
      <c r="K12" s="83">
        <f>K2/股权价值增加表!K38</f>
        <v>0.89640653450404206</v>
      </c>
      <c r="L12" s="83">
        <f>L2/股权价值增加表!L38</f>
        <v>0.85929494514644233</v>
      </c>
      <c r="M12" s="83">
        <f>M2/股权价值增加表!M38</f>
        <v>0.87674275127935031</v>
      </c>
      <c r="N12" s="83">
        <f>N2/股权价值增加表!N38</f>
        <v>0.90995444216665522</v>
      </c>
      <c r="O12" s="83">
        <f>O2/股权价值增加表!O38</f>
        <v>0.87388926307101122</v>
      </c>
      <c r="P12" s="83">
        <f>P2/股权价值增加表!P38</f>
        <v>0.8371281329713256</v>
      </c>
      <c r="Q12" s="83">
        <f>Q2/股权价值增加表!Q38</f>
        <v>0.84719125623459712</v>
      </c>
      <c r="R12" s="83">
        <f>R2/股权价值增加表!R38</f>
        <v>0.84537433678994034</v>
      </c>
      <c r="S12" s="83">
        <f>S2/股权价值增加表!S38</f>
        <v>0.84824376767311838</v>
      </c>
      <c r="T12" s="83">
        <f>T2/股权价值增加表!T38</f>
        <v>0.85461544511051146</v>
      </c>
      <c r="U12" s="83">
        <f>U2/股权价值增加表!U38</f>
        <v>0.88105118199388299</v>
      </c>
      <c r="V12" s="83">
        <f>V2/股权价值增加表!V38</f>
        <v>0.88038244792003373</v>
      </c>
      <c r="W12" s="83">
        <f>W2/股权价值增加表!W38</f>
        <v>0.87394086665511528</v>
      </c>
      <c r="X12" s="83">
        <f>X2/股权价值增加表!X38</f>
        <v>0.82348864172300151</v>
      </c>
      <c r="Y12" s="83">
        <f>Y2/股权价值增加表!Y38</f>
        <v>0.77855268812221257</v>
      </c>
      <c r="Z12" s="83">
        <f>Z2/股权价值增加表!Z38</f>
        <v>0.85947712073381188</v>
      </c>
      <c r="AA12" s="83">
        <f>AA2/股权价值增加表!AA38</f>
        <v>0.89874619853144899</v>
      </c>
      <c r="AB12" s="83">
        <f>AB2/股权价值增加表!AB38</f>
        <v>0.91057206869391505</v>
      </c>
      <c r="AC12" s="83">
        <f>AC2/股权价值增加表!AC38</f>
        <v>0.87199787974006004</v>
      </c>
      <c r="AD12" s="83">
        <f>AD2/股权价值增加表!AD38</f>
        <v>0.8729653992786196</v>
      </c>
      <c r="AE12" s="83">
        <f>AE2/股权价值增加表!AE38</f>
        <v>0.88041921418914715</v>
      </c>
      <c r="AF12" s="83">
        <f>AF2/股权价值增加表!AF38</f>
        <v>0.86317095610587147</v>
      </c>
      <c r="AG12" s="83">
        <f>AG2/股权价值增加表!AG38</f>
        <v>0.87093900428575288</v>
      </c>
      <c r="AH12" s="83">
        <f>AH2/股权价值增加表!AH38</f>
        <v>0.87491871170242053</v>
      </c>
      <c r="AI12" s="83">
        <f>AI2/股权价值增加表!AI38</f>
        <v>0.87434020866323459</v>
      </c>
      <c r="AJ12" s="83">
        <f>AJ2/股权价值增加表!AJ38</f>
        <v>0.87767290996243175</v>
      </c>
      <c r="AK12" s="83">
        <f>AK2/股权价值增加表!AK38</f>
        <v>0.86421290958880226</v>
      </c>
      <c r="AL12" s="83">
        <f>AL2/股权价值增加表!AL38</f>
        <v>0.88302701545832263</v>
      </c>
      <c r="AM12" s="83">
        <f>AM2/股权价值增加表!AM38</f>
        <v>0.88762275392299439</v>
      </c>
      <c r="AN12" s="83">
        <f>AN2/股权价值增加表!AN38</f>
        <v>0.87293386161671926</v>
      </c>
      <c r="AO12" s="83">
        <f>AO2/股权价值增加表!AO38</f>
        <v>0.86316302004678358</v>
      </c>
      <c r="AP12" s="83">
        <f>AP2/股权价值增加表!AP38</f>
        <v>0.83686630374899607</v>
      </c>
      <c r="AQ12" s="83">
        <f>AQ2/股权价值增加表!AQ38</f>
        <v>0.83347423678470445</v>
      </c>
      <c r="AR12" s="83">
        <f>AR2/股权价值增加表!AR38</f>
        <v>0.82799600858961742</v>
      </c>
      <c r="AS12" s="83">
        <f>AS2/股权价值增加表!AS38</f>
        <v>0.86506038922314676</v>
      </c>
      <c r="AT12" s="83">
        <f>AT2/股权价值增加表!AT38</f>
        <v>0.84074836654868401</v>
      </c>
      <c r="AU12" s="83">
        <f>AU2/股权价值增加表!AU38</f>
        <v>0.83997435810509313</v>
      </c>
      <c r="AV12" s="83">
        <f>AV2/股权价值增加表!AV38</f>
        <v>0.83535545551760093</v>
      </c>
      <c r="AW12" s="83">
        <f>AW2/股权价值增加表!AW38</f>
        <v>0.84347111068196901</v>
      </c>
      <c r="AX12" s="83">
        <f>AX2/股权价值增加表!AX38</f>
        <v>0.8586603719790743</v>
      </c>
      <c r="AY12" s="83">
        <f>AY2/股权价值增加表!AY38</f>
        <v>0.84995817925505524</v>
      </c>
      <c r="AZ12" s="83">
        <f>AZ2/股权价值增加表!AZ38</f>
        <v>0.83668015295919862</v>
      </c>
      <c r="BA12" s="83">
        <f>BA2/股权价值增加表!BA38</f>
        <v>0.77085618939463829</v>
      </c>
      <c r="BB12" s="83">
        <f>BB2/股权价值增加表!BB38</f>
        <v>0.78018071967001978</v>
      </c>
      <c r="BC12" s="83">
        <f>BC2/股权价值增加表!BC38</f>
        <v>0.79551576314425465</v>
      </c>
      <c r="BD12" s="83">
        <f>BD2/股权价值增加表!BD38</f>
        <v>0.82784476011194996</v>
      </c>
      <c r="BE12" s="83">
        <f>BE2/股权价值增加表!BE38</f>
        <v>0.80914886320122403</v>
      </c>
      <c r="BF12" s="83">
        <f>BF2/股权价值增加表!BF38</f>
        <v>0.83448754280233128</v>
      </c>
      <c r="BG12" s="83">
        <f>BG2/股权价值增加表!BG38</f>
        <v>0.84215322174833851</v>
      </c>
      <c r="BH12" s="83">
        <f>BH2/股权价值增加表!BH38</f>
        <v>0.82537704859146865</v>
      </c>
      <c r="BI12" s="83">
        <f>BI2/股权价值增加表!BI38</f>
        <v>0.8320259667336023</v>
      </c>
      <c r="BJ12" s="83">
        <f>BJ2/股权价值增加表!BJ38</f>
        <v>0.83545622757156957</v>
      </c>
      <c r="BK12" s="83">
        <f>BK2/股权价值增加表!BK38</f>
        <v>0.84128950039927097</v>
      </c>
      <c r="BL12" s="83">
        <f>BL2/股权价值增加表!BL38</f>
        <v>0.83090630385233166</v>
      </c>
      <c r="BM12" s="83">
        <f>BM2/股权价值增加表!BM38</f>
        <v>0.79942880685180984</v>
      </c>
      <c r="BN12" s="83">
        <f>BN2/股权价值增加表!BN38</f>
        <v>0.82400052094688636</v>
      </c>
      <c r="BO12" s="83">
        <f>BO2/股权价值增加表!BO38</f>
        <v>0.81983750693682544</v>
      </c>
      <c r="BP12" s="83">
        <f>BP2/股权价值增加表!BP38</f>
        <v>0.83368596149095164</v>
      </c>
      <c r="BQ12" s="83">
        <f>BQ2/股权价值增加表!BQ38</f>
        <v>0.81227470529665757</v>
      </c>
      <c r="BR12" s="83">
        <f>BR2/股权价值增加表!BR38</f>
        <v>0.83507350537413161</v>
      </c>
      <c r="BS12" s="83">
        <f>BS2/股权价值增加表!BS38</f>
        <v>0.77500950703251315</v>
      </c>
      <c r="BT12" s="83">
        <f>BT2/股权价值增加表!BT38</f>
        <v>0.84175005671339875</v>
      </c>
      <c r="BU12" s="83">
        <f>BU2/股权价值增加表!BU38</f>
        <v>0.79941809472570435</v>
      </c>
      <c r="BV12" s="83">
        <f>BV2/股权价值增加表!BV38</f>
        <v>0.84175193686030003</v>
      </c>
      <c r="BW12" s="83">
        <f>BW2/股权价值增加表!BW38</f>
        <v>0.67901610053497652</v>
      </c>
      <c r="BX12" s="83">
        <f>BX2/股权价值增加表!BX38</f>
        <v>1</v>
      </c>
      <c r="BY12" s="83">
        <f>BY2/股权价值增加表!BY38</f>
        <v>0.90522060346879307</v>
      </c>
      <c r="BZ12" s="83">
        <f>BZ2/股权价值增加表!BZ38</f>
        <v>0.99589289343867959</v>
      </c>
      <c r="CA12" s="83">
        <f>CA2/股权价值增加表!CA38</f>
        <v>0.81743975999965635</v>
      </c>
      <c r="CB12" s="83">
        <f>CB2/股权价值增加表!CB38</f>
        <v>0.98985701052297503</v>
      </c>
      <c r="CC12" s="83">
        <f>CC2/股权价值增加表!CC38</f>
        <v>0.8515541352443784</v>
      </c>
      <c r="CD12" s="83">
        <f>CD2/股权价值增加表!CD38</f>
        <v>0.9821523876722118</v>
      </c>
      <c r="CE12" s="83">
        <f>CE2/股权价值增加表!CE38</f>
        <v>0.98071274754921511</v>
      </c>
      <c r="CF12" s="83">
        <f>CF2/股权价值增加表!CF38</f>
        <v>0.97832603910054849</v>
      </c>
      <c r="CG12" s="83">
        <f>CG2/股权价值增加表!CG38</f>
        <v>0.92355225988700562</v>
      </c>
      <c r="CH12" s="83">
        <f>CH2/股权价值增加表!CH38</f>
        <v>0.94688483322844552</v>
      </c>
      <c r="CI12" s="83">
        <f>CI2/股权价值增加表!CI38</f>
        <v>0.81367292225201071</v>
      </c>
      <c r="CJ12" s="83">
        <f>CJ2/股权价值增加表!CJ38</f>
        <v>0.9474293989862419</v>
      </c>
    </row>
    <row r="13" spans="1:89" s="86" customFormat="1">
      <c r="A13" s="86" t="s">
        <v>475</v>
      </c>
      <c r="E13" s="86">
        <f>1-E2/股权价值增加表!E38</f>
        <v>0.13165198347993179</v>
      </c>
      <c r="F13" s="86">
        <f>1-F2/股权价值增加表!F38</f>
        <v>0.12108202886259378</v>
      </c>
      <c r="G13" s="86">
        <f>1-G2/股权价值增加表!G38</f>
        <v>0.11176653926403257</v>
      </c>
      <c r="H13" s="86">
        <f>1-H2/股权价值增加表!H38</f>
        <v>0.12473616516320019</v>
      </c>
      <c r="I13" s="86">
        <f>1-I2/股权价值增加表!I38</f>
        <v>0.12445776680380616</v>
      </c>
      <c r="J13" s="86">
        <f>1-J2/股权价值增加表!J38</f>
        <v>0.11502642868116952</v>
      </c>
      <c r="K13" s="86">
        <f>1-K2/股权价值增加表!K38</f>
        <v>0.10359346549595794</v>
      </c>
      <c r="L13" s="86">
        <f>1-L2/股权价值增加表!L38</f>
        <v>0.14070505485355767</v>
      </c>
      <c r="M13" s="86">
        <f>1-M2/股权价值增加表!M38</f>
        <v>0.12325724872064969</v>
      </c>
      <c r="N13" s="86">
        <f>1-N2/股权价值增加表!N38</f>
        <v>9.004555783334478E-2</v>
      </c>
      <c r="O13" s="86">
        <f>1-O2/股权价值增加表!O38</f>
        <v>0.12611073692898878</v>
      </c>
      <c r="P13" s="86">
        <f>1-P2/股权价值增加表!P38</f>
        <v>0.1628718670286744</v>
      </c>
      <c r="Q13" s="86">
        <f>1-Q2/股权价值增加表!Q38</f>
        <v>0.15280874376540288</v>
      </c>
      <c r="R13" s="86">
        <f>1-R2/股权价值增加表!R38</f>
        <v>0.15462566321005966</v>
      </c>
      <c r="S13" s="86">
        <f>1-S2/股权价值增加表!S38</f>
        <v>0.15175623232688162</v>
      </c>
      <c r="T13" s="86">
        <f>1-T2/股权价值增加表!T38</f>
        <v>0.14538455488948854</v>
      </c>
      <c r="U13" s="86">
        <f>1-U2/股权价值增加表!U38</f>
        <v>0.11894881800611701</v>
      </c>
      <c r="V13" s="86">
        <f>1-V2/股权价值增加表!V38</f>
        <v>0.11961755207996627</v>
      </c>
      <c r="W13" s="86">
        <f>1-W2/股权价值增加表!W38</f>
        <v>0.12605913334488472</v>
      </c>
      <c r="X13" s="86">
        <f>1-X2/股权价值增加表!X38</f>
        <v>0.17651135827699849</v>
      </c>
      <c r="Y13" s="86">
        <f>1-Y2/股权价值增加表!Y38</f>
        <v>0.22144731187778743</v>
      </c>
      <c r="Z13" s="86">
        <f>1-Z2/股权价值增加表!Z38</f>
        <v>0.14052287926618812</v>
      </c>
      <c r="AA13" s="86">
        <f>1-AA2/股权价值增加表!AA38</f>
        <v>0.10125380146855101</v>
      </c>
      <c r="AB13" s="86">
        <f>1-AB2/股权价值增加表!AB38</f>
        <v>8.9427931306084951E-2</v>
      </c>
      <c r="AC13" s="86">
        <f>1-AC2/股权价值增加表!AC38</f>
        <v>0.12800212025993996</v>
      </c>
      <c r="AD13" s="86">
        <f>1-AD2/股权价值增加表!AD38</f>
        <v>0.1270346007213804</v>
      </c>
      <c r="AE13" s="86">
        <f>1-AE2/股权价值增加表!AE38</f>
        <v>0.11958078581085285</v>
      </c>
      <c r="AF13" s="86">
        <f>1-AF2/股权价值增加表!AF38</f>
        <v>0.13682904389412853</v>
      </c>
      <c r="AG13" s="86">
        <f>1-AG2/股权价值增加表!AG38</f>
        <v>0.12906099571424712</v>
      </c>
      <c r="AH13" s="86">
        <f>1-AH2/股权价值增加表!AH38</f>
        <v>0.12508128829757947</v>
      </c>
      <c r="AI13" s="86">
        <f>1-AI2/股权价值增加表!AI38</f>
        <v>0.12565979133676541</v>
      </c>
      <c r="AJ13" s="86">
        <f>1-AJ2/股权价值增加表!AJ38</f>
        <v>0.12232709003756825</v>
      </c>
      <c r="AK13" s="86">
        <f>1-AK2/股权价值增加表!AK38</f>
        <v>0.13578709041119774</v>
      </c>
      <c r="AL13" s="86">
        <f>1-AL2/股权价值增加表!AL38</f>
        <v>0.11697298454167737</v>
      </c>
      <c r="AM13" s="86">
        <f>1-AM2/股权价值增加表!AM38</f>
        <v>0.11237724607700561</v>
      </c>
      <c r="AN13" s="86">
        <f>1-AN2/股权价值增加表!AN38</f>
        <v>0.12706613838328074</v>
      </c>
      <c r="AO13" s="86">
        <f>1-AO2/股权价值增加表!AO38</f>
        <v>0.13683697995321642</v>
      </c>
      <c r="AP13" s="86">
        <f>1-AP2/股权价值增加表!AP38</f>
        <v>0.16313369625100393</v>
      </c>
      <c r="AQ13" s="86">
        <f>1-AQ2/股权价值增加表!AQ38</f>
        <v>0.16652576321529555</v>
      </c>
      <c r="AR13" s="86">
        <f>1-AR2/股权价值增加表!AR38</f>
        <v>0.17200399141038258</v>
      </c>
      <c r="AS13" s="86">
        <f>1-AS2/股权价值增加表!AS38</f>
        <v>0.13493961077685324</v>
      </c>
      <c r="AT13" s="86">
        <f>1-AT2/股权价值增加表!AT38</f>
        <v>0.15925163345131599</v>
      </c>
      <c r="AU13" s="86">
        <f>1-AU2/股权价值增加表!AU38</f>
        <v>0.16002564189490687</v>
      </c>
      <c r="AV13" s="86">
        <f>1-AV2/股权价值增加表!AV38</f>
        <v>0.16464454448239907</v>
      </c>
      <c r="AW13" s="86">
        <f>1-AW2/股权价值增加表!AW38</f>
        <v>0.15652888931803099</v>
      </c>
      <c r="AX13" s="86">
        <f>1-AX2/股权价值增加表!AX38</f>
        <v>0.1413396280209257</v>
      </c>
      <c r="AY13" s="86">
        <f>1-AY2/股权价值增加表!AY38</f>
        <v>0.15004182074494476</v>
      </c>
      <c r="AZ13" s="86">
        <f>1-AZ2/股权价值增加表!AZ38</f>
        <v>0.16331984704080138</v>
      </c>
      <c r="BA13" s="86">
        <f>1-BA2/股权价值增加表!BA38</f>
        <v>0.22914381060536171</v>
      </c>
      <c r="BB13" s="86">
        <f>1-BB2/股权价值增加表!BB38</f>
        <v>0.21981928032998022</v>
      </c>
      <c r="BC13" s="86">
        <f>1-BC2/股权价值增加表!BC38</f>
        <v>0.20448423685574535</v>
      </c>
      <c r="BD13" s="86">
        <f>1-BD2/股权价值增加表!BD38</f>
        <v>0.17215523988805004</v>
      </c>
      <c r="BE13" s="86">
        <f>1-BE2/股权价值增加表!BE38</f>
        <v>0.19085113679877597</v>
      </c>
      <c r="BF13" s="86">
        <f>1-BF2/股权价值增加表!BF38</f>
        <v>0.16551245719766872</v>
      </c>
      <c r="BG13" s="86">
        <f>1-BG2/股权价值增加表!BG38</f>
        <v>0.15784677825166149</v>
      </c>
      <c r="BH13" s="86">
        <f>1-BH2/股权价值增加表!BH38</f>
        <v>0.17462295140853135</v>
      </c>
      <c r="BI13" s="86">
        <f>1-BI2/股权价值增加表!BI38</f>
        <v>0.1679740332663977</v>
      </c>
      <c r="BJ13" s="86">
        <f>1-BJ2/股权价值增加表!BJ38</f>
        <v>0.16454377242843043</v>
      </c>
      <c r="BK13" s="86">
        <f>1-BK2/股权价值增加表!BK38</f>
        <v>0.15871049960072903</v>
      </c>
      <c r="BL13" s="86">
        <f>1-BL2/股权价值增加表!BL38</f>
        <v>0.16909369614766834</v>
      </c>
      <c r="BM13" s="86">
        <f>1-BM2/股权价值增加表!BM38</f>
        <v>0.20057119314819016</v>
      </c>
      <c r="BN13" s="86">
        <f>1-BN2/股权价值增加表!BN38</f>
        <v>0.17599947905311364</v>
      </c>
      <c r="BO13" s="86">
        <f>1-BO2/股权价值增加表!BO38</f>
        <v>0.18016249306317456</v>
      </c>
      <c r="BP13" s="86">
        <f>1-BP2/股权价值增加表!BP38</f>
        <v>0.16631403850904836</v>
      </c>
      <c r="BQ13" s="86">
        <f>1-BQ2/股权价值增加表!BQ38</f>
        <v>0.18772529470334243</v>
      </c>
      <c r="BR13" s="86">
        <f>1-BR2/股权价值增加表!BR38</f>
        <v>0.16492649462586839</v>
      </c>
      <c r="BS13" s="86">
        <f>1-BS2/股权价值增加表!BS38</f>
        <v>0.22499049296748685</v>
      </c>
      <c r="BT13" s="86">
        <f>1-BT2/股权价值增加表!BT38</f>
        <v>0.15824994328660125</v>
      </c>
      <c r="BU13" s="86">
        <f>1-BU2/股权价值增加表!BU38</f>
        <v>0.20058190527429565</v>
      </c>
      <c r="BV13" s="86">
        <f>1-BV2/股权价值增加表!BV38</f>
        <v>0.15824806313969997</v>
      </c>
      <c r="BW13" s="86">
        <f>1-BW2/股权价值增加表!BW38</f>
        <v>0.32098389946502348</v>
      </c>
      <c r="BX13" s="86">
        <f>1-BX2/股权价值增加表!BX38</f>
        <v>0</v>
      </c>
      <c r="BY13" s="86">
        <f>1-BY2/股权价值增加表!BY38</f>
        <v>9.4779396531206928E-2</v>
      </c>
      <c r="BZ13" s="86">
        <f>1-BZ2/股权价值增加表!BZ38</f>
        <v>4.1071065613204061E-3</v>
      </c>
      <c r="CA13" s="86">
        <f>1-CA2/股权价值增加表!CA38</f>
        <v>0.18256024000034365</v>
      </c>
      <c r="CB13" s="86">
        <f>1-CB2/股权价值增加表!CB38</f>
        <v>1.0142989477024966E-2</v>
      </c>
      <c r="CC13" s="86">
        <f>1-CC2/股权价值增加表!CC38</f>
        <v>0.1484458647556216</v>
      </c>
      <c r="CD13" s="86">
        <f>1-CD2/股权价值增加表!CD38</f>
        <v>1.7847612327788198E-2</v>
      </c>
      <c r="CE13" s="86">
        <f>1-CE2/股权价值增加表!CE38</f>
        <v>1.9287252450784886E-2</v>
      </c>
      <c r="CF13" s="86">
        <f>1-CF2/股权价值增加表!CF38</f>
        <v>2.1673960899451505E-2</v>
      </c>
      <c r="CG13" s="86">
        <f>1-CG2/股权价值增加表!CG38</f>
        <v>7.6447740112994378E-2</v>
      </c>
      <c r="CH13" s="86">
        <f>1-CH2/股权价值增加表!CH38</f>
        <v>5.3115166771554478E-2</v>
      </c>
      <c r="CI13" s="86">
        <f>1-CI2/股权价值增加表!CI38</f>
        <v>0.18632707774798929</v>
      </c>
      <c r="CJ13" s="86">
        <f>1-CJ2/股权价值增加表!CJ38</f>
        <v>5.25706010137581E-2</v>
      </c>
    </row>
    <row r="14" spans="1:89" s="81" customFormat="1">
      <c r="A14" s="81" t="s">
        <v>476</v>
      </c>
      <c r="E14" s="81">
        <f>E6*E7*E9*E10*E12</f>
        <v>0.18035801659092585</v>
      </c>
      <c r="F14" s="81">
        <f t="shared" ref="F14:BQ14" si="4">F6*F7*F9*F10*F12</f>
        <v>0.14525680253829698</v>
      </c>
      <c r="G14" s="81">
        <f t="shared" si="4"/>
        <v>9.3023843306104387E-2</v>
      </c>
      <c r="H14" s="81">
        <f t="shared" si="4"/>
        <v>3.3399937424962091E-2</v>
      </c>
      <c r="I14" s="81">
        <f t="shared" si="4"/>
        <v>0.20886391187928804</v>
      </c>
      <c r="J14" s="81">
        <f t="shared" si="4"/>
        <v>0.16309623123097655</v>
      </c>
      <c r="K14" s="81">
        <f t="shared" si="4"/>
        <v>0.10865773640848705</v>
      </c>
      <c r="L14" s="81">
        <f t="shared" si="4"/>
        <v>3.2311661291380168E-2</v>
      </c>
      <c r="M14" s="81">
        <f t="shared" si="4"/>
        <v>0.26758196935670975</v>
      </c>
      <c r="N14" s="81">
        <f t="shared" si="4"/>
        <v>0.23636718672007229</v>
      </c>
      <c r="O14" s="81">
        <f t="shared" si="4"/>
        <v>0.11307620646432805</v>
      </c>
      <c r="P14" s="81">
        <f t="shared" si="4"/>
        <v>3.4624655242491802E-2</v>
      </c>
      <c r="Q14" s="81">
        <f t="shared" si="4"/>
        <v>0.21046104626874701</v>
      </c>
      <c r="R14" s="81">
        <f t="shared" si="4"/>
        <v>0.16924576027549493</v>
      </c>
      <c r="S14" s="81">
        <f t="shared" si="4"/>
        <v>0.10896096644000867</v>
      </c>
      <c r="T14" s="81">
        <f t="shared" si="4"/>
        <v>3.7019574488769504E-2</v>
      </c>
      <c r="U14" s="81">
        <f t="shared" si="4"/>
        <v>0.22455597991349455</v>
      </c>
      <c r="V14" s="81">
        <f t="shared" si="4"/>
        <v>0.17008510332053828</v>
      </c>
      <c r="W14" s="81">
        <f t="shared" si="4"/>
        <v>9.4767242361816204E-2</v>
      </c>
      <c r="X14" s="81">
        <f t="shared" si="4"/>
        <v>2.9274926310276964E-2</v>
      </c>
      <c r="Y14" s="81">
        <f t="shared" si="4"/>
        <v>0.17963015746038863</v>
      </c>
      <c r="Z14" s="81">
        <f t="shared" si="4"/>
        <v>0.14197164716664432</v>
      </c>
      <c r="AA14" s="81">
        <f t="shared" si="4"/>
        <v>0.10406745729850143</v>
      </c>
      <c r="AB14" s="81">
        <f t="shared" si="4"/>
        <v>5.1803467289018364E-2</v>
      </c>
      <c r="AC14" s="81">
        <f t="shared" si="4"/>
        <v>0.1604006145734253</v>
      </c>
      <c r="AD14" s="81">
        <f t="shared" si="4"/>
        <v>0.1346514133295714</v>
      </c>
      <c r="AE14" s="81">
        <f t="shared" si="4"/>
        <v>9.3463128480415686E-2</v>
      </c>
      <c r="AF14" s="81">
        <f t="shared" si="4"/>
        <v>3.7760474682030976E-2</v>
      </c>
      <c r="AG14" s="81">
        <f t="shared" si="4"/>
        <v>0.14750616334674499</v>
      </c>
      <c r="AH14" s="81">
        <f t="shared" si="4"/>
        <v>0.11805426766336512</v>
      </c>
      <c r="AI14" s="81">
        <f t="shared" si="4"/>
        <v>8.0673492135934818E-2</v>
      </c>
      <c r="AJ14" s="81">
        <f t="shared" si="4"/>
        <v>3.6475748577409706E-2</v>
      </c>
      <c r="AK14" s="81">
        <f t="shared" si="4"/>
        <v>0.12764557561185935</v>
      </c>
      <c r="AL14" s="81">
        <f t="shared" si="4"/>
        <v>0.11354455687929133</v>
      </c>
      <c r="AM14" s="81">
        <f t="shared" si="4"/>
        <v>8.2451875646554151E-2</v>
      </c>
      <c r="AN14" s="81">
        <f t="shared" si="4"/>
        <v>3.4771269106653228E-2</v>
      </c>
      <c r="AO14" s="81">
        <f t="shared" si="4"/>
        <v>0.15611766116185813</v>
      </c>
      <c r="AP14" s="81">
        <f t="shared" si="4"/>
        <v>0.12067040271226148</v>
      </c>
      <c r="AQ14" s="81">
        <f t="shared" si="4"/>
        <v>8.5983011563881925E-2</v>
      </c>
      <c r="AR14" s="81">
        <f t="shared" si="4"/>
        <v>3.6189395817873768E-2</v>
      </c>
      <c r="AS14" s="81">
        <f t="shared" si="4"/>
        <v>0.15779208231700007</v>
      </c>
      <c r="AT14" s="81">
        <f t="shared" si="4"/>
        <v>0.12579069237236221</v>
      </c>
      <c r="AU14" s="81">
        <f t="shared" si="4"/>
        <v>8.3632771380325155E-2</v>
      </c>
      <c r="AV14" s="81">
        <f t="shared" si="4"/>
        <v>2.8509035314408397E-2</v>
      </c>
      <c r="AW14" s="81">
        <f t="shared" si="4"/>
        <v>0.11663464771626764</v>
      </c>
      <c r="AX14" s="81">
        <f t="shared" si="4"/>
        <v>8.2585174360947186E-2</v>
      </c>
      <c r="AY14" s="81">
        <f t="shared" si="4"/>
        <v>4.8602642622386047E-2</v>
      </c>
      <c r="AZ14" s="81">
        <f t="shared" si="4"/>
        <v>2.173943093741371E-2</v>
      </c>
      <c r="BA14" s="81">
        <f t="shared" si="4"/>
        <v>7.4637119133882393E-2</v>
      </c>
      <c r="BB14" s="81">
        <f t="shared" si="4"/>
        <v>6.8248861365673749E-2</v>
      </c>
      <c r="BC14" s="81">
        <f t="shared" si="4"/>
        <v>5.4914963475241545E-2</v>
      </c>
      <c r="BD14" s="81">
        <f t="shared" si="4"/>
        <v>2.7488085038996621E-2</v>
      </c>
      <c r="BE14" s="81">
        <f t="shared" si="4"/>
        <v>0.11399523809293462</v>
      </c>
      <c r="BF14" s="81">
        <f t="shared" si="4"/>
        <v>9.8185210815991533E-2</v>
      </c>
      <c r="BG14" s="81">
        <f t="shared" si="4"/>
        <v>7.3961507648319019E-2</v>
      </c>
      <c r="BH14" s="81">
        <f t="shared" si="4"/>
        <v>3.2411830813677475E-2</v>
      </c>
      <c r="BI14" s="81">
        <f t="shared" si="4"/>
        <v>0.16618479154475338</v>
      </c>
      <c r="BJ14" s="81">
        <f t="shared" si="4"/>
        <v>0.12257214987157121</v>
      </c>
      <c r="BK14" s="81">
        <f t="shared" si="4"/>
        <v>8.5035569343852466E-2</v>
      </c>
      <c r="BL14" s="81">
        <f t="shared" si="4"/>
        <v>3.2075408243087238E-2</v>
      </c>
      <c r="BM14" s="81">
        <f t="shared" si="4"/>
        <v>0.136152428117358</v>
      </c>
      <c r="BN14" s="81">
        <f t="shared" si="4"/>
        <v>0.1120897283527989</v>
      </c>
      <c r="BO14" s="81">
        <f t="shared" si="4"/>
        <v>7.384488527560723E-2</v>
      </c>
      <c r="BP14" s="81">
        <f t="shared" si="4"/>
        <v>3.1824232010508602E-2</v>
      </c>
      <c r="BQ14" s="81">
        <f t="shared" si="4"/>
        <v>0.1266622404849205</v>
      </c>
      <c r="BR14" s="81">
        <f t="shared" ref="BR14:CJ14" si="5">BR6*BR7*BR9*BR10*BR12</f>
        <v>6.994738114553295E-2</v>
      </c>
      <c r="BS14" s="81">
        <f t="shared" si="5"/>
        <v>9.6454074762169509E-2</v>
      </c>
      <c r="BT14" s="81">
        <f t="shared" si="5"/>
        <v>6.7339364309494151E-2</v>
      </c>
      <c r="BU14" s="81">
        <f t="shared" si="5"/>
        <v>0.10794946320107704</v>
      </c>
      <c r="BV14" s="81">
        <f t="shared" si="5"/>
        <v>9.5239186191510505E-2</v>
      </c>
      <c r="BW14" s="81">
        <f t="shared" si="5"/>
        <v>2.8060318923304704E-3</v>
      </c>
      <c r="BX14" s="81">
        <f t="shared" si="5"/>
        <v>-2.0410640173749276E-2</v>
      </c>
      <c r="BY14" s="81">
        <f t="shared" si="5"/>
        <v>6.2820267882969294E-2</v>
      </c>
      <c r="BZ14" s="81">
        <f t="shared" si="5"/>
        <v>0.33537540636475471</v>
      </c>
      <c r="CA14" s="81">
        <f t="shared" si="5"/>
        <v>6.9408416158473433E-3</v>
      </c>
      <c r="CB14" s="81">
        <f t="shared" si="5"/>
        <v>0.79954562094627313</v>
      </c>
      <c r="CC14" s="81">
        <f t="shared" si="5"/>
        <v>0.15081320589770475</v>
      </c>
      <c r="CD14" s="81">
        <f t="shared" si="5"/>
        <v>1.0084922697001246</v>
      </c>
      <c r="CE14" s="81">
        <f t="shared" si="5"/>
        <v>1.3096464142227098</v>
      </c>
      <c r="CF14" s="81">
        <f t="shared" si="5"/>
        <v>0.73927050126558724</v>
      </c>
      <c r="CG14" s="81">
        <f t="shared" si="5"/>
        <v>0.10617225959110642</v>
      </c>
      <c r="CH14" s="81" t="e">
        <f t="shared" si="5"/>
        <v>#DIV/0!</v>
      </c>
      <c r="CI14" s="81">
        <f t="shared" si="5"/>
        <v>0.33542088782464541</v>
      </c>
      <c r="CJ14" s="81" t="e">
        <f t="shared" si="5"/>
        <v>#DIV/0!</v>
      </c>
    </row>
    <row r="19" spans="1:89" s="33" customFormat="1">
      <c r="A19" s="35" t="s">
        <v>480</v>
      </c>
      <c r="B19" s="48">
        <v>20180930</v>
      </c>
      <c r="C19" s="48">
        <v>20180630</v>
      </c>
      <c r="D19" s="48">
        <v>20180331</v>
      </c>
      <c r="E19" s="48">
        <v>20171231</v>
      </c>
      <c r="F19" s="48">
        <v>20170930</v>
      </c>
      <c r="G19" s="48">
        <v>20170630</v>
      </c>
      <c r="H19" s="48">
        <v>20170331</v>
      </c>
      <c r="I19" s="48">
        <v>20161231</v>
      </c>
      <c r="J19" s="48">
        <v>20160930</v>
      </c>
      <c r="K19" s="48">
        <v>20160630</v>
      </c>
      <c r="L19" s="48">
        <v>20160331</v>
      </c>
      <c r="M19" s="48">
        <v>20151231</v>
      </c>
      <c r="N19" s="48">
        <v>20150930</v>
      </c>
      <c r="O19" s="48">
        <v>20150630</v>
      </c>
      <c r="P19" s="48">
        <v>20150331</v>
      </c>
      <c r="Q19" s="48">
        <v>20141231</v>
      </c>
      <c r="R19" s="48">
        <v>20140930</v>
      </c>
      <c r="S19" s="48">
        <v>20140630</v>
      </c>
      <c r="T19" s="48">
        <v>20140331</v>
      </c>
      <c r="U19" s="48">
        <v>20131231</v>
      </c>
      <c r="V19" s="48">
        <v>20130930</v>
      </c>
      <c r="W19" s="48">
        <v>20130630</v>
      </c>
      <c r="X19" s="48">
        <v>20130331</v>
      </c>
      <c r="Y19" s="48">
        <v>20121231</v>
      </c>
      <c r="Z19" s="48">
        <v>20120930</v>
      </c>
      <c r="AA19" s="48">
        <v>20120630</v>
      </c>
      <c r="AB19" s="48">
        <v>20120331</v>
      </c>
      <c r="AC19" s="48">
        <v>20111231</v>
      </c>
      <c r="AD19" s="48">
        <v>20110930</v>
      </c>
      <c r="AE19" s="48">
        <v>20110630</v>
      </c>
      <c r="AF19" s="48">
        <v>20110331</v>
      </c>
      <c r="AG19" s="48">
        <v>20101231</v>
      </c>
      <c r="AH19" s="48">
        <v>20100930</v>
      </c>
      <c r="AI19" s="48">
        <v>20100630</v>
      </c>
      <c r="AJ19" s="48">
        <v>20100331</v>
      </c>
      <c r="AK19" s="48">
        <v>20091231</v>
      </c>
      <c r="AL19" s="48">
        <v>20090930</v>
      </c>
      <c r="AM19" s="48">
        <v>20090630</v>
      </c>
      <c r="AN19" s="48">
        <v>20090331</v>
      </c>
      <c r="AO19" s="48">
        <v>20081231</v>
      </c>
      <c r="AP19" s="48">
        <v>20080930</v>
      </c>
      <c r="AQ19" s="48">
        <v>20080630</v>
      </c>
      <c r="AR19" s="48">
        <v>20080331</v>
      </c>
      <c r="AS19" s="48">
        <v>20071231</v>
      </c>
      <c r="AT19" s="48">
        <v>20070930</v>
      </c>
      <c r="AU19" s="48">
        <v>20070630</v>
      </c>
      <c r="AV19" s="48">
        <v>20070331</v>
      </c>
      <c r="AW19" s="48">
        <v>20061231</v>
      </c>
      <c r="AX19" s="48">
        <v>20060930</v>
      </c>
      <c r="AY19" s="48">
        <v>20060630</v>
      </c>
      <c r="AZ19" s="48">
        <v>20060331</v>
      </c>
      <c r="BA19" s="48">
        <v>20051231</v>
      </c>
      <c r="BB19" s="48">
        <v>20050930</v>
      </c>
      <c r="BC19" s="48">
        <v>20050630</v>
      </c>
      <c r="BD19" s="48">
        <v>20050331</v>
      </c>
      <c r="BE19" s="48">
        <v>20041231</v>
      </c>
      <c r="BF19" s="48">
        <v>20040930</v>
      </c>
      <c r="BG19" s="48">
        <v>20040630</v>
      </c>
      <c r="BH19" s="48">
        <v>20040331</v>
      </c>
      <c r="BI19" s="48">
        <v>20031231</v>
      </c>
      <c r="BJ19" s="48">
        <v>20030930</v>
      </c>
      <c r="BK19" s="48">
        <v>20030630</v>
      </c>
      <c r="BL19" s="48">
        <v>20030331</v>
      </c>
      <c r="BM19" s="48">
        <v>20021231</v>
      </c>
      <c r="BN19" s="48">
        <v>20020930</v>
      </c>
      <c r="BO19" s="48">
        <v>20020630</v>
      </c>
      <c r="BP19" s="48">
        <v>20020331</v>
      </c>
      <c r="BQ19" s="48">
        <v>20011231</v>
      </c>
      <c r="BR19" s="48">
        <v>20010630</v>
      </c>
      <c r="BS19" s="48">
        <v>20001231</v>
      </c>
      <c r="BT19" s="48">
        <v>20000630</v>
      </c>
      <c r="BU19" s="48">
        <v>19991231</v>
      </c>
      <c r="BV19" s="48">
        <v>19990630</v>
      </c>
      <c r="BW19" s="48">
        <v>19981231</v>
      </c>
      <c r="BX19" s="48">
        <v>19980630</v>
      </c>
      <c r="BY19" s="48">
        <v>19971231</v>
      </c>
      <c r="BZ19" s="48">
        <v>19970630</v>
      </c>
      <c r="CA19" s="48">
        <v>19961231</v>
      </c>
      <c r="CB19" s="48">
        <v>19960630</v>
      </c>
      <c r="CC19" s="48">
        <v>19951231</v>
      </c>
      <c r="CD19" s="48">
        <v>19950630</v>
      </c>
      <c r="CE19" s="48">
        <v>19941231</v>
      </c>
      <c r="CF19" s="48">
        <v>19940630</v>
      </c>
      <c r="CG19" s="48">
        <v>19930630</v>
      </c>
      <c r="CH19" s="48">
        <v>19921231</v>
      </c>
      <c r="CI19" s="48">
        <v>19911231</v>
      </c>
      <c r="CJ19" s="48">
        <v>19901231</v>
      </c>
      <c r="CK19" s="48">
        <v>19700101</v>
      </c>
    </row>
    <row r="20" spans="1:89" s="33" customFormat="1">
      <c r="A20" s="33" t="s">
        <v>486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487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488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481</v>
      </c>
      <c r="B25" s="48">
        <v>20180930</v>
      </c>
      <c r="C25" s="48">
        <v>20180630</v>
      </c>
      <c r="D25" s="48">
        <v>20180331</v>
      </c>
      <c r="E25" s="48">
        <v>20171231</v>
      </c>
      <c r="F25" s="48">
        <v>20170930</v>
      </c>
      <c r="G25" s="48">
        <v>20170630</v>
      </c>
      <c r="H25" s="48">
        <v>20170331</v>
      </c>
      <c r="I25" s="48">
        <v>20161231</v>
      </c>
      <c r="J25" s="48">
        <v>20160930</v>
      </c>
      <c r="K25" s="48">
        <v>20160630</v>
      </c>
      <c r="L25" s="48">
        <v>20160331</v>
      </c>
      <c r="M25" s="48">
        <v>20151231</v>
      </c>
      <c r="N25" s="48">
        <v>20150930</v>
      </c>
      <c r="O25" s="48">
        <v>20150630</v>
      </c>
      <c r="P25" s="48">
        <v>20150331</v>
      </c>
      <c r="Q25" s="48">
        <v>20141231</v>
      </c>
      <c r="R25" s="48">
        <v>20140930</v>
      </c>
      <c r="S25" s="48">
        <v>20140630</v>
      </c>
      <c r="T25" s="48">
        <v>20140331</v>
      </c>
      <c r="U25" s="48">
        <v>20131231</v>
      </c>
      <c r="V25" s="48">
        <v>20130930</v>
      </c>
      <c r="W25" s="48">
        <v>20130630</v>
      </c>
      <c r="X25" s="48">
        <v>20130331</v>
      </c>
      <c r="Y25" s="48">
        <v>20121231</v>
      </c>
      <c r="Z25" s="48">
        <v>20120930</v>
      </c>
      <c r="AA25" s="48">
        <v>20120630</v>
      </c>
      <c r="AB25" s="48">
        <v>20120331</v>
      </c>
      <c r="AC25" s="48">
        <v>20111231</v>
      </c>
      <c r="AD25" s="48">
        <v>20110930</v>
      </c>
      <c r="AE25" s="48">
        <v>20110630</v>
      </c>
      <c r="AF25" s="48">
        <v>20110331</v>
      </c>
      <c r="AG25" s="48">
        <v>20101231</v>
      </c>
      <c r="AH25" s="48">
        <v>20100930</v>
      </c>
      <c r="AI25" s="48">
        <v>20100630</v>
      </c>
      <c r="AJ25" s="48">
        <v>20100331</v>
      </c>
      <c r="AK25" s="48">
        <v>20091231</v>
      </c>
      <c r="AL25" s="48">
        <v>20090930</v>
      </c>
      <c r="AM25" s="48">
        <v>20090630</v>
      </c>
      <c r="AN25" s="48">
        <v>20090331</v>
      </c>
      <c r="AO25" s="48">
        <v>20081231</v>
      </c>
      <c r="AP25" s="48">
        <v>20080930</v>
      </c>
      <c r="AQ25" s="48">
        <v>20080630</v>
      </c>
      <c r="AR25" s="48">
        <v>20080331</v>
      </c>
      <c r="AS25" s="48">
        <v>20071231</v>
      </c>
      <c r="AT25" s="48">
        <v>20070930</v>
      </c>
      <c r="AU25" s="48">
        <v>20070630</v>
      </c>
      <c r="AV25" s="48">
        <v>20070331</v>
      </c>
      <c r="AW25" s="48">
        <v>20061231</v>
      </c>
      <c r="AX25" s="48">
        <v>20060930</v>
      </c>
      <c r="AY25" s="48">
        <v>20060630</v>
      </c>
      <c r="AZ25" s="48">
        <v>20060331</v>
      </c>
      <c r="BA25" s="48">
        <v>20051231</v>
      </c>
      <c r="BB25" s="48">
        <v>20050930</v>
      </c>
      <c r="BC25" s="48">
        <v>20050630</v>
      </c>
      <c r="BD25" s="48">
        <v>20050331</v>
      </c>
      <c r="BE25" s="48">
        <v>20041231</v>
      </c>
      <c r="BF25" s="48">
        <v>20040930</v>
      </c>
      <c r="BG25" s="48">
        <v>20040630</v>
      </c>
      <c r="BH25" s="48">
        <v>20040331</v>
      </c>
      <c r="BI25" s="48">
        <v>20031231</v>
      </c>
      <c r="BJ25" s="48">
        <v>20030930</v>
      </c>
      <c r="BK25" s="48">
        <v>20030630</v>
      </c>
      <c r="BL25" s="48">
        <v>20030331</v>
      </c>
      <c r="BM25" s="48">
        <v>20021231</v>
      </c>
      <c r="BN25" s="48">
        <v>20020930</v>
      </c>
      <c r="BO25" s="48">
        <v>20020630</v>
      </c>
      <c r="BP25" s="48">
        <v>20020331</v>
      </c>
      <c r="BQ25" s="48">
        <v>20011231</v>
      </c>
      <c r="BR25" s="48">
        <v>20010630</v>
      </c>
      <c r="BS25" s="48">
        <v>20001231</v>
      </c>
      <c r="BT25" s="48">
        <v>20000630</v>
      </c>
      <c r="BU25" s="48">
        <v>19991231</v>
      </c>
      <c r="BV25" s="48">
        <v>19990630</v>
      </c>
      <c r="BW25" s="48">
        <v>19981231</v>
      </c>
      <c r="BX25" s="48">
        <v>19980630</v>
      </c>
      <c r="BY25" s="48">
        <v>19971231</v>
      </c>
      <c r="BZ25" s="48">
        <v>19970630</v>
      </c>
      <c r="CA25" s="48">
        <v>19961231</v>
      </c>
      <c r="CB25" s="48">
        <v>19960630</v>
      </c>
      <c r="CC25" s="48">
        <v>19951231</v>
      </c>
      <c r="CD25" s="48">
        <v>19950630</v>
      </c>
      <c r="CE25" s="48">
        <v>19941231</v>
      </c>
      <c r="CF25" s="48">
        <v>19940630</v>
      </c>
      <c r="CG25" s="48">
        <v>19930630</v>
      </c>
      <c r="CH25" s="48">
        <v>19921231</v>
      </c>
      <c r="CI25" s="48">
        <v>19911231</v>
      </c>
      <c r="CJ25" s="48">
        <v>19901231</v>
      </c>
      <c r="CK25" s="48">
        <v>19700101</v>
      </c>
    </row>
    <row r="26" spans="1:89" s="33" customFormat="1">
      <c r="A26" s="33" t="s">
        <v>482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483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484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485</v>
      </c>
      <c r="B31" s="48">
        <v>20180930</v>
      </c>
      <c r="C31" s="48">
        <v>20180630</v>
      </c>
      <c r="D31" s="48">
        <v>20180331</v>
      </c>
      <c r="E31" s="48">
        <v>20171231</v>
      </c>
      <c r="F31" s="48">
        <v>20170930</v>
      </c>
      <c r="G31" s="48">
        <v>20170630</v>
      </c>
      <c r="H31" s="48">
        <v>20170331</v>
      </c>
      <c r="I31" s="48">
        <v>20161231</v>
      </c>
      <c r="J31" s="48">
        <v>20160930</v>
      </c>
      <c r="K31" s="48">
        <v>20160630</v>
      </c>
      <c r="L31" s="48">
        <v>20160331</v>
      </c>
      <c r="M31" s="48">
        <v>20151231</v>
      </c>
      <c r="N31" s="48">
        <v>20150930</v>
      </c>
      <c r="O31" s="48">
        <v>20150630</v>
      </c>
      <c r="P31" s="48">
        <v>20150331</v>
      </c>
      <c r="Q31" s="48">
        <v>20141231</v>
      </c>
      <c r="R31" s="48">
        <v>20140930</v>
      </c>
      <c r="S31" s="48">
        <v>20140630</v>
      </c>
      <c r="T31" s="48">
        <v>20140331</v>
      </c>
      <c r="U31" s="48">
        <v>20131231</v>
      </c>
      <c r="V31" s="48">
        <v>20130930</v>
      </c>
      <c r="W31" s="48">
        <v>20130630</v>
      </c>
      <c r="X31" s="48">
        <v>20130331</v>
      </c>
      <c r="Y31" s="48">
        <v>20121231</v>
      </c>
      <c r="Z31" s="48">
        <v>20120930</v>
      </c>
      <c r="AA31" s="48">
        <v>20120630</v>
      </c>
      <c r="AB31" s="48">
        <v>20120331</v>
      </c>
      <c r="AC31" s="48">
        <v>20111231</v>
      </c>
      <c r="AD31" s="48">
        <v>20110930</v>
      </c>
      <c r="AE31" s="48">
        <v>20110630</v>
      </c>
      <c r="AF31" s="48">
        <v>20110331</v>
      </c>
      <c r="AG31" s="48">
        <v>20101231</v>
      </c>
      <c r="AH31" s="48">
        <v>20100930</v>
      </c>
      <c r="AI31" s="48">
        <v>20100630</v>
      </c>
      <c r="AJ31" s="48">
        <v>20100331</v>
      </c>
      <c r="AK31" s="48">
        <v>20091231</v>
      </c>
      <c r="AL31" s="48">
        <v>20090930</v>
      </c>
      <c r="AM31" s="48">
        <v>20090630</v>
      </c>
      <c r="AN31" s="48">
        <v>20090331</v>
      </c>
      <c r="AO31" s="48">
        <v>20081231</v>
      </c>
      <c r="AP31" s="48">
        <v>20080930</v>
      </c>
      <c r="AQ31" s="48">
        <v>20080630</v>
      </c>
      <c r="AR31" s="48">
        <v>20080331</v>
      </c>
      <c r="AS31" s="48">
        <v>20071231</v>
      </c>
      <c r="AT31" s="48">
        <v>20070930</v>
      </c>
      <c r="AU31" s="48">
        <v>20070630</v>
      </c>
      <c r="AV31" s="48">
        <v>20070331</v>
      </c>
      <c r="AW31" s="48">
        <v>20061231</v>
      </c>
      <c r="AX31" s="48">
        <v>20060930</v>
      </c>
      <c r="AY31" s="48">
        <v>20060630</v>
      </c>
      <c r="AZ31" s="48">
        <v>20060331</v>
      </c>
      <c r="BA31" s="48">
        <v>20051231</v>
      </c>
      <c r="BB31" s="48">
        <v>20050930</v>
      </c>
      <c r="BC31" s="48">
        <v>20050630</v>
      </c>
      <c r="BD31" s="48">
        <v>20050331</v>
      </c>
      <c r="BE31" s="48">
        <v>20041231</v>
      </c>
      <c r="BF31" s="48">
        <v>20040930</v>
      </c>
      <c r="BG31" s="48">
        <v>20040630</v>
      </c>
      <c r="BH31" s="48">
        <v>20040331</v>
      </c>
      <c r="BI31" s="48">
        <v>20031231</v>
      </c>
      <c r="BJ31" s="48">
        <v>20030930</v>
      </c>
      <c r="BK31" s="48">
        <v>20030630</v>
      </c>
      <c r="BL31" s="48">
        <v>20030331</v>
      </c>
      <c r="BM31" s="48">
        <v>20021231</v>
      </c>
      <c r="BN31" s="48">
        <v>20020930</v>
      </c>
      <c r="BO31" s="48">
        <v>20020630</v>
      </c>
      <c r="BP31" s="48">
        <v>20020331</v>
      </c>
      <c r="BQ31" s="48">
        <v>20011231</v>
      </c>
      <c r="BR31" s="48">
        <v>20010630</v>
      </c>
      <c r="BS31" s="48">
        <v>20001231</v>
      </c>
      <c r="BT31" s="48">
        <v>20000630</v>
      </c>
      <c r="BU31" s="48">
        <v>19991231</v>
      </c>
      <c r="BV31" s="48">
        <v>19990630</v>
      </c>
      <c r="BW31" s="48">
        <v>19981231</v>
      </c>
      <c r="BX31" s="48">
        <v>19980630</v>
      </c>
      <c r="BY31" s="48">
        <v>19971231</v>
      </c>
      <c r="BZ31" s="48">
        <v>19970630</v>
      </c>
      <c r="CA31" s="48">
        <v>19961231</v>
      </c>
      <c r="CB31" s="48">
        <v>19960630</v>
      </c>
      <c r="CC31" s="48">
        <v>19951231</v>
      </c>
      <c r="CD31" s="48">
        <v>19950630</v>
      </c>
      <c r="CE31" s="48">
        <v>19941231</v>
      </c>
      <c r="CF31" s="48">
        <v>19940630</v>
      </c>
      <c r="CG31" s="48">
        <v>19930630</v>
      </c>
      <c r="CH31" s="48">
        <v>19921231</v>
      </c>
      <c r="CI31" s="48">
        <v>19911231</v>
      </c>
      <c r="CJ31" s="48">
        <v>19901231</v>
      </c>
      <c r="CK31" s="48">
        <v>19700101</v>
      </c>
    </row>
    <row r="32" spans="1:89" s="33" customFormat="1">
      <c r="A32" s="33" t="s">
        <v>489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490</v>
      </c>
    </row>
    <row r="34" spans="1:89" s="33" customFormat="1">
      <c r="A34" s="33" t="s">
        <v>491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492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493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494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495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496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497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498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499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500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6" customFormat="1">
      <c r="A44" s="86" t="s">
        <v>501</v>
      </c>
      <c r="E44" s="86">
        <f>E32/E43</f>
        <v>1.3316156043005276E-2</v>
      </c>
      <c r="F44" s="86">
        <f t="shared" ref="F44:X44" si="12">F32/F43</f>
        <v>5.7300671345922326E-5</v>
      </c>
      <c r="G44" s="86">
        <f t="shared" si="12"/>
        <v>5.246466309347474E-4</v>
      </c>
      <c r="H44" s="86">
        <f t="shared" si="12"/>
        <v>6.2636236124496091E-4</v>
      </c>
      <c r="I44" s="86">
        <f t="shared" si="12"/>
        <v>3.5538857807214379E-2</v>
      </c>
      <c r="J44" s="86">
        <f t="shared" si="12"/>
        <v>1.144063747281066E-2</v>
      </c>
      <c r="K44" s="86">
        <f t="shared" si="12"/>
        <v>1.0304722082478889E-2</v>
      </c>
      <c r="L44" s="86">
        <f t="shared" si="12"/>
        <v>-1.649235407772176E-3</v>
      </c>
      <c r="M44" s="86">
        <f t="shared" si="12"/>
        <v>6.2660415534628547E-2</v>
      </c>
      <c r="N44" s="86">
        <f t="shared" si="12"/>
        <v>7.0195350442496626E-2</v>
      </c>
      <c r="O44" s="86">
        <f t="shared" si="12"/>
        <v>6.9967553666241611E-3</v>
      </c>
      <c r="P44" s="86">
        <f t="shared" si="12"/>
        <v>1.3512029139627153E-3</v>
      </c>
      <c r="Q44" s="86">
        <f t="shared" si="12"/>
        <v>1.5624116883960332E-3</v>
      </c>
      <c r="R44" s="86">
        <f t="shared" si="12"/>
        <v>9.9577935047835014E-4</v>
      </c>
      <c r="S44" s="86">
        <f t="shared" si="12"/>
        <v>-7.7505533542535901E-4</v>
      </c>
      <c r="T44" s="86">
        <f t="shared" si="12"/>
        <v>-1.7618065690859949E-4</v>
      </c>
      <c r="U44" s="86">
        <f t="shared" si="12"/>
        <v>-1.1785725585561914E-2</v>
      </c>
      <c r="V44" s="86">
        <f t="shared" si="12"/>
        <v>-9.5530048112064409E-3</v>
      </c>
      <c r="W44" s="86">
        <f t="shared" si="12"/>
        <v>-1.0970189286226098E-2</v>
      </c>
      <c r="X44" s="86">
        <f t="shared" si="12"/>
        <v>6.6174939501001905E-5</v>
      </c>
    </row>
    <row r="48" spans="1:89" s="33" customFormat="1">
      <c r="A48" s="35" t="s">
        <v>502</v>
      </c>
      <c r="B48" s="48">
        <v>20180930</v>
      </c>
      <c r="C48" s="48">
        <v>20180630</v>
      </c>
      <c r="D48" s="48">
        <v>20180331</v>
      </c>
      <c r="E48" s="48">
        <v>20171231</v>
      </c>
      <c r="F48" s="48">
        <v>20170930</v>
      </c>
      <c r="G48" s="48">
        <v>20170630</v>
      </c>
      <c r="H48" s="48">
        <v>20170331</v>
      </c>
      <c r="I48" s="48">
        <v>20161231</v>
      </c>
      <c r="J48" s="48">
        <v>20160930</v>
      </c>
      <c r="K48" s="48">
        <v>20160630</v>
      </c>
      <c r="L48" s="48">
        <v>20160331</v>
      </c>
      <c r="M48" s="48">
        <v>20151231</v>
      </c>
      <c r="N48" s="48">
        <v>20150930</v>
      </c>
      <c r="O48" s="48">
        <v>20150630</v>
      </c>
      <c r="P48" s="48">
        <v>20150331</v>
      </c>
      <c r="Q48" s="48">
        <v>20141231</v>
      </c>
      <c r="R48" s="48">
        <v>20140930</v>
      </c>
      <c r="S48" s="48">
        <v>20140630</v>
      </c>
      <c r="T48" s="48">
        <v>20140331</v>
      </c>
      <c r="U48" s="48">
        <v>20131231</v>
      </c>
      <c r="V48" s="48">
        <v>20130930</v>
      </c>
      <c r="W48" s="48">
        <v>20130630</v>
      </c>
      <c r="X48" s="48">
        <v>20130331</v>
      </c>
      <c r="Y48" s="48">
        <v>20121231</v>
      </c>
      <c r="Z48" s="48">
        <v>20120930</v>
      </c>
      <c r="AA48" s="48">
        <v>20120630</v>
      </c>
      <c r="AB48" s="48">
        <v>20120331</v>
      </c>
      <c r="AC48" s="48">
        <v>20111231</v>
      </c>
      <c r="AD48" s="48">
        <v>20110930</v>
      </c>
      <c r="AE48" s="48">
        <v>20110630</v>
      </c>
      <c r="AF48" s="48">
        <v>20110331</v>
      </c>
      <c r="AG48" s="48">
        <v>20101231</v>
      </c>
      <c r="AH48" s="48">
        <v>20100930</v>
      </c>
      <c r="AI48" s="48">
        <v>20100630</v>
      </c>
      <c r="AJ48" s="48">
        <v>20100331</v>
      </c>
      <c r="AK48" s="48">
        <v>20091231</v>
      </c>
      <c r="AL48" s="48">
        <v>20090930</v>
      </c>
      <c r="AM48" s="48">
        <v>20090630</v>
      </c>
      <c r="AN48" s="48">
        <v>20090331</v>
      </c>
      <c r="AO48" s="48">
        <v>20081231</v>
      </c>
      <c r="AP48" s="48">
        <v>20080930</v>
      </c>
      <c r="AQ48" s="48">
        <v>20080630</v>
      </c>
      <c r="AR48" s="48">
        <v>20080331</v>
      </c>
      <c r="AS48" s="48">
        <v>20071231</v>
      </c>
      <c r="AT48" s="48">
        <v>20070930</v>
      </c>
      <c r="AU48" s="48">
        <v>20070630</v>
      </c>
      <c r="AV48" s="48">
        <v>20070331</v>
      </c>
      <c r="AW48" s="48">
        <v>20061231</v>
      </c>
      <c r="AX48" s="48">
        <v>20060930</v>
      </c>
      <c r="AY48" s="48">
        <v>20060630</v>
      </c>
      <c r="AZ48" s="48">
        <v>20060331</v>
      </c>
      <c r="BA48" s="48">
        <v>20051231</v>
      </c>
      <c r="BB48" s="48">
        <v>20050930</v>
      </c>
      <c r="BC48" s="48">
        <v>20050630</v>
      </c>
      <c r="BD48" s="48">
        <v>20050331</v>
      </c>
      <c r="BE48" s="48">
        <v>20041231</v>
      </c>
      <c r="BF48" s="48">
        <v>20040930</v>
      </c>
      <c r="BG48" s="48">
        <v>20040630</v>
      </c>
      <c r="BH48" s="48">
        <v>20040331</v>
      </c>
      <c r="BI48" s="48">
        <v>20031231</v>
      </c>
      <c r="BJ48" s="48">
        <v>20030930</v>
      </c>
      <c r="BK48" s="48">
        <v>20030630</v>
      </c>
      <c r="BL48" s="48">
        <v>20030331</v>
      </c>
      <c r="BM48" s="48">
        <v>20021231</v>
      </c>
      <c r="BN48" s="48">
        <v>20020930</v>
      </c>
      <c r="BO48" s="48">
        <v>20020630</v>
      </c>
      <c r="BP48" s="48">
        <v>20020331</v>
      </c>
      <c r="BQ48" s="48">
        <v>20011231</v>
      </c>
      <c r="BR48" s="48">
        <v>20010630</v>
      </c>
      <c r="BS48" s="48">
        <v>20001231</v>
      </c>
      <c r="BT48" s="48">
        <v>20000630</v>
      </c>
      <c r="BU48" s="48">
        <v>19991231</v>
      </c>
      <c r="BV48" s="48">
        <v>19990630</v>
      </c>
      <c r="BW48" s="48">
        <v>19981231</v>
      </c>
      <c r="BX48" s="48">
        <v>19980630</v>
      </c>
      <c r="BY48" s="48">
        <v>19971231</v>
      </c>
      <c r="BZ48" s="48">
        <v>19970630</v>
      </c>
      <c r="CA48" s="48">
        <v>19961231</v>
      </c>
      <c r="CB48" s="48">
        <v>19960630</v>
      </c>
      <c r="CC48" s="48">
        <v>19951231</v>
      </c>
      <c r="CD48" s="48">
        <v>19950630</v>
      </c>
      <c r="CE48" s="48">
        <v>19941231</v>
      </c>
      <c r="CF48" s="48">
        <v>19940630</v>
      </c>
      <c r="CG48" s="48">
        <v>19930630</v>
      </c>
      <c r="CH48" s="48">
        <v>19921231</v>
      </c>
      <c r="CI48" s="48">
        <v>19911231</v>
      </c>
      <c r="CJ48" s="48">
        <v>19901231</v>
      </c>
      <c r="CK48" s="48">
        <v>19700101</v>
      </c>
    </row>
    <row r="49" spans="1:89" s="33" customFormat="1">
      <c r="A49" s="33" t="s">
        <v>503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504</v>
      </c>
      <c r="E50" s="33">
        <f>资产资本表!E50</f>
        <v>-6969156528.1200047</v>
      </c>
      <c r="F50" s="33">
        <f>资产资本表!F50</f>
        <v>-6672987430.1099987</v>
      </c>
      <c r="G50" s="33">
        <f>资产资本表!G50</f>
        <v>-6712471921.0500031</v>
      </c>
      <c r="H50" s="33">
        <f>资产资本表!H50</f>
        <v>-6646489677.3899994</v>
      </c>
      <c r="I50" s="33">
        <f>资产资本表!I50</f>
        <v>-7256521933.7400017</v>
      </c>
      <c r="J50" s="33">
        <f>资产资本表!J50</f>
        <v>-7479174601.6399937</v>
      </c>
      <c r="K50" s="33">
        <f>资产资本表!K50</f>
        <v>-7447782539.2699966</v>
      </c>
      <c r="L50" s="33">
        <f>资产资本表!L50</f>
        <v>-6625510323.1899948</v>
      </c>
      <c r="M50" s="33">
        <f>资产资本表!M50</f>
        <v>-6988829959.1799946</v>
      </c>
      <c r="N50" s="33">
        <f>资产资本表!N50</f>
        <v>-7465889469.6100025</v>
      </c>
      <c r="O50" s="33">
        <f>资产资本表!O50</f>
        <v>-7946063589.2799988</v>
      </c>
      <c r="P50" s="33">
        <f>资产资本表!P50</f>
        <v>-6466894792.4600029</v>
      </c>
      <c r="Q50" s="33">
        <f>资产资本表!Q50</f>
        <v>-7005361828.8899994</v>
      </c>
      <c r="R50" s="33">
        <f>资产资本表!R50</f>
        <v>-6758445421.7599983</v>
      </c>
      <c r="S50" s="33">
        <f>资产资本表!S50</f>
        <v>-6467532727.5900002</v>
      </c>
      <c r="T50" s="33">
        <f>资产资本表!T50</f>
        <v>-5989126659.0400009</v>
      </c>
      <c r="U50" s="33">
        <f>资产资本表!U50</f>
        <v>-6239016379.5200005</v>
      </c>
      <c r="V50" s="33">
        <f>资产资本表!V50</f>
        <v>-6321566435.4799976</v>
      </c>
      <c r="W50" s="33">
        <f>资产资本表!W50</f>
        <v>-6277911081.6799984</v>
      </c>
      <c r="X50" s="33">
        <f>资产资本表!X50</f>
        <v>-4931428365.1100006</v>
      </c>
      <c r="Y50" s="33">
        <f>资产资本表!Y50</f>
        <v>-5865860535.6400013</v>
      </c>
      <c r="Z50" s="33">
        <f>资产资本表!Z50</f>
        <v>-5081467887.4299984</v>
      </c>
      <c r="AA50" s="33">
        <f>资产资本表!AA50</f>
        <v>-4750064897.8399982</v>
      </c>
      <c r="AB50" s="33">
        <f>资产资本表!AB50</f>
        <v>-3509734148.6899996</v>
      </c>
      <c r="AC50" s="33">
        <f>资产资本表!AC50</f>
        <v>-3312375926.4399986</v>
      </c>
      <c r="AD50" s="33">
        <f>资产资本表!AD50</f>
        <v>-3485802672.1999989</v>
      </c>
      <c r="AE50" s="33">
        <f>资产资本表!AE50</f>
        <v>-3114302743.8899994</v>
      </c>
      <c r="AF50" s="33">
        <f>资产资本表!AF50</f>
        <v>-2371501385.2099991</v>
      </c>
      <c r="AG50" s="33">
        <f>资产资本表!AG50</f>
        <v>-2860590372.5899992</v>
      </c>
      <c r="AH50" s="33">
        <f>资产资本表!AH50</f>
        <v>-2946473558.7600012</v>
      </c>
      <c r="AI50" s="33">
        <f>资产资本表!AI50</f>
        <v>-2565323649.1900005</v>
      </c>
      <c r="AJ50" s="33">
        <f>资产资本表!AJ50</f>
        <v>-1720618991.5300007</v>
      </c>
      <c r="AK50" s="33">
        <f>资产资本表!AK50</f>
        <v>-1896536140.5299997</v>
      </c>
      <c r="AL50" s="33">
        <f>资产资本表!AL50</f>
        <v>-1466710664.5900002</v>
      </c>
      <c r="AM50" s="33">
        <f>资产资本表!AM50</f>
        <v>-1025906895.2999992</v>
      </c>
      <c r="AN50" s="33">
        <f>资产资本表!AN50</f>
        <v>-839702275.53000021</v>
      </c>
      <c r="AO50" s="33">
        <f>资产资本表!AO50</f>
        <v>-479690258.43000031</v>
      </c>
      <c r="AP50" s="33">
        <f>资产资本表!AP50</f>
        <v>-612441739.57999992</v>
      </c>
      <c r="AQ50" s="33">
        <f>资产资本表!AQ50</f>
        <v>-426334653.28999949</v>
      </c>
      <c r="AR50" s="33">
        <f>资产资本表!AR50</f>
        <v>-423840616.51000023</v>
      </c>
      <c r="AS50" s="33">
        <f>资产资本表!AS50</f>
        <v>-909246717.10999966</v>
      </c>
      <c r="AT50" s="33">
        <f>资产资本表!AT50</f>
        <v>-708457077.14000082</v>
      </c>
      <c r="AU50" s="33">
        <f>资产资本表!AU50</f>
        <v>-493439672.11999989</v>
      </c>
      <c r="AV50" s="33">
        <f>资产资本表!AV50</f>
        <v>-379704464.38000059</v>
      </c>
      <c r="AW50" s="33">
        <f>资产资本表!AW50</f>
        <v>-553464198.96000051</v>
      </c>
      <c r="AX50" s="33">
        <f>资产资本表!AX50</f>
        <v>-379277051.30999994</v>
      </c>
      <c r="AY50" s="33">
        <f>资产资本表!AY50</f>
        <v>-225013488.39000034</v>
      </c>
      <c r="AZ50" s="33">
        <f>资产资本表!AZ50</f>
        <v>170248609.9599998</v>
      </c>
      <c r="BA50" s="33">
        <f>资产资本表!BA50</f>
        <v>-157863213.64999986</v>
      </c>
      <c r="BB50" s="33">
        <f>资产资本表!BB50</f>
        <v>218694111.80000019</v>
      </c>
      <c r="BC50" s="33">
        <f>资产资本表!BC50</f>
        <v>29418910.429999828</v>
      </c>
      <c r="BD50" s="33">
        <f>资产资本表!BD50</f>
        <v>-97659283.860000134</v>
      </c>
      <c r="BE50" s="33">
        <f>资产资本表!BE50</f>
        <v>-450644735.62000012</v>
      </c>
      <c r="BF50" s="33">
        <f>资产资本表!BF50</f>
        <v>-415148818.6500001</v>
      </c>
      <c r="BG50" s="33">
        <f>资产资本表!BG50</f>
        <v>-324359697.23999977</v>
      </c>
      <c r="BH50" s="33">
        <f>资产资本表!BH50</f>
        <v>-561050103.0800004</v>
      </c>
      <c r="BI50" s="33">
        <f>资产资本表!BI50</f>
        <v>-724033772.13000011</v>
      </c>
      <c r="BJ50" s="33">
        <f>资产资本表!BJ50</f>
        <v>-523055324.67000008</v>
      </c>
      <c r="BK50" s="33">
        <f>资产资本表!BK50</f>
        <v>-266939843.69999981</v>
      </c>
      <c r="BL50" s="33">
        <f>资产资本表!BL50</f>
        <v>-325773285.45000076</v>
      </c>
      <c r="BM50" s="33">
        <f>资产资本表!BM50</f>
        <v>-646594059.03000021</v>
      </c>
      <c r="BN50" s="33">
        <f>资产资本表!BN50</f>
        <v>-227717318.46999979</v>
      </c>
      <c r="BO50" s="33">
        <f>资产资本表!BO50</f>
        <v>-583631254.98999977</v>
      </c>
      <c r="BP50" s="33">
        <f>资产资本表!BP50</f>
        <v>-543265196.29999995</v>
      </c>
      <c r="BQ50" s="33">
        <f>资产资本表!BQ50</f>
        <v>-549348619.72000027</v>
      </c>
      <c r="BR50" s="33">
        <f>资产资本表!BR50</f>
        <v>-493088470.3499999</v>
      </c>
      <c r="BS50" s="33">
        <f>资产资本表!BS50</f>
        <v>-427834186.63000011</v>
      </c>
      <c r="BT50" s="33">
        <f>资产资本表!BT50</f>
        <v>132451824.28000021</v>
      </c>
      <c r="BU50" s="33">
        <f>资产资本表!BU50</f>
        <v>-86951869.659999847</v>
      </c>
      <c r="BV50" s="33">
        <f>资产资本表!BV50</f>
        <v>-40920519.129999638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505</v>
      </c>
      <c r="E51" s="35">
        <f>E49/E50</f>
        <v>-2.7939028679418287</v>
      </c>
      <c r="F51" s="35">
        <f t="shared" ref="F51:BQ51" si="13">F49/F50</f>
        <v>-2.2019414483113735</v>
      </c>
      <c r="G51" s="35">
        <f t="shared" si="13"/>
        <v>-1.4321429674697612</v>
      </c>
      <c r="H51" s="35">
        <f t="shared" si="13"/>
        <v>-0.57091006149280221</v>
      </c>
      <c r="I51" s="35">
        <f t="shared" si="13"/>
        <v>-2.6098662784512654</v>
      </c>
      <c r="J51" s="35">
        <f t="shared" si="13"/>
        <v>-1.9010721989271722</v>
      </c>
      <c r="K51" s="35">
        <f t="shared" si="13"/>
        <v>-1.2448423648602849</v>
      </c>
      <c r="L51" s="35">
        <f t="shared" si="13"/>
        <v>-0.56982174628055993</v>
      </c>
      <c r="M51" s="35">
        <f t="shared" si="13"/>
        <v>-2.7609105929777065</v>
      </c>
      <c r="N51" s="35">
        <f t="shared" si="13"/>
        <v>-1.9760932558958271</v>
      </c>
      <c r="O51" s="35">
        <f t="shared" si="13"/>
        <v>-1.2370273265911105</v>
      </c>
      <c r="P51" s="35">
        <f t="shared" si="13"/>
        <v>-0.64193029243960376</v>
      </c>
      <c r="Q51" s="35">
        <f t="shared" si="13"/>
        <v>-2.9661470353791026</v>
      </c>
      <c r="R51" s="35">
        <f t="shared" si="13"/>
        <v>-2.3045511678207791</v>
      </c>
      <c r="S51" s="35">
        <f t="shared" si="13"/>
        <v>-1.5672617463827045</v>
      </c>
      <c r="T51" s="35">
        <f t="shared" si="13"/>
        <v>-0.69012403502291575</v>
      </c>
      <c r="U51" s="35">
        <f t="shared" si="13"/>
        <v>-3.1907396717944749</v>
      </c>
      <c r="V51" s="35">
        <f t="shared" si="13"/>
        <v>-2.3125232919441738</v>
      </c>
      <c r="W51" s="35">
        <f t="shared" si="13"/>
        <v>-1.4943728750215839</v>
      </c>
      <c r="X51" s="35">
        <f t="shared" si="13"/>
        <v>-0.78757369204396144</v>
      </c>
      <c r="Y51" s="35">
        <f t="shared" si="13"/>
        <v>-3.0248334019833809</v>
      </c>
      <c r="Z51" s="35">
        <f t="shared" si="13"/>
        <v>-2.6476867822999388</v>
      </c>
      <c r="AA51" s="35">
        <f t="shared" si="13"/>
        <v>-1.5149427675719291</v>
      </c>
      <c r="AB51" s="35">
        <f t="shared" si="13"/>
        <v>-0.91142257422943662</v>
      </c>
      <c r="AC51" s="35">
        <f t="shared" si="13"/>
        <v>-4.378240680953307</v>
      </c>
      <c r="AD51" s="35">
        <f t="shared" si="13"/>
        <v>-3.2794678302587839</v>
      </c>
      <c r="AE51" s="35">
        <f t="shared" si="13"/>
        <v>-2.3652248504329019</v>
      </c>
      <c r="AF51" s="35">
        <f t="shared" si="13"/>
        <v>-1.3612839617313282</v>
      </c>
      <c r="AG51" s="35">
        <f t="shared" si="13"/>
        <v>-4.6353993770224147</v>
      </c>
      <c r="AH51" s="35">
        <f t="shared" si="13"/>
        <v>-3.3071575938800795</v>
      </c>
      <c r="AI51" s="35">
        <f t="shared" si="13"/>
        <v>-2.4600780907090072</v>
      </c>
      <c r="AJ51" s="35">
        <f t="shared" si="13"/>
        <v>-1.5919214183637245</v>
      </c>
      <c r="AK51" s="35">
        <f t="shared" si="13"/>
        <v>-5.7927898567489589</v>
      </c>
      <c r="AL51" s="35">
        <f t="shared" si="13"/>
        <v>-5.4995332797179923</v>
      </c>
      <c r="AM51" s="35">
        <f t="shared" si="13"/>
        <v>-5.04987349397339</v>
      </c>
      <c r="AN51" s="35">
        <f t="shared" si="13"/>
        <v>-2.7920311736921555</v>
      </c>
      <c r="AO51" s="35">
        <f t="shared" si="13"/>
        <v>-21.779435597991309</v>
      </c>
      <c r="AP51" s="35">
        <f t="shared" si="13"/>
        <v>-12.930076561863064</v>
      </c>
      <c r="AQ51" s="35">
        <f t="shared" si="13"/>
        <v>-12.177569525338376</v>
      </c>
      <c r="AR51" s="35">
        <f t="shared" si="13"/>
        <v>-5.4654776397187126</v>
      </c>
      <c r="AS51" s="35">
        <f t="shared" si="13"/>
        <v>-10.103080199528138</v>
      </c>
      <c r="AT51" s="35">
        <f t="shared" si="13"/>
        <v>-9.4110297672027468</v>
      </c>
      <c r="AU51" s="35">
        <f t="shared" si="13"/>
        <v>-8.5334640577824992</v>
      </c>
      <c r="AV51" s="35">
        <f t="shared" si="13"/>
        <v>-4.9867369045338297</v>
      </c>
      <c r="AW51" s="35">
        <f t="shared" si="13"/>
        <v>-13.164759939507096</v>
      </c>
      <c r="AX51" s="35">
        <f t="shared" si="13"/>
        <v>-13.831340330375763</v>
      </c>
      <c r="AY51" s="35">
        <f t="shared" si="13"/>
        <v>-15.210215639464291</v>
      </c>
      <c r="AZ51" s="35">
        <f t="shared" si="13"/>
        <v>9.1477085350999943</v>
      </c>
      <c r="BA51" s="35">
        <f t="shared" si="13"/>
        <v>-43.275017005141308</v>
      </c>
      <c r="BB51" s="35">
        <f t="shared" si="13"/>
        <v>23.134243418162278</v>
      </c>
      <c r="BC51" s="35">
        <f t="shared" si="13"/>
        <v>114.1056453541138</v>
      </c>
      <c r="BD51" s="35">
        <f t="shared" si="13"/>
        <v>-15.676503321944367</v>
      </c>
      <c r="BE51" s="35">
        <f t="shared" si="13"/>
        <v>-14.546440488428662</v>
      </c>
      <c r="BF51" s="35">
        <f t="shared" si="13"/>
        <v>-11.567871305515514</v>
      </c>
      <c r="BG51" s="35">
        <f t="shared" si="13"/>
        <v>-10.175134640010377</v>
      </c>
      <c r="BH51" s="35">
        <f t="shared" si="13"/>
        <v>-2.8511327000004281</v>
      </c>
      <c r="BI51" s="35">
        <f t="shared" si="13"/>
        <v>-7.6788334984901105</v>
      </c>
      <c r="BJ51" s="35">
        <f t="shared" si="13"/>
        <v>-7.787586117089818</v>
      </c>
      <c r="BK51" s="35">
        <f t="shared" si="13"/>
        <v>-9.9856042321118714</v>
      </c>
      <c r="BL51" s="35">
        <f t="shared" si="13"/>
        <v>-3.8467949648447677</v>
      </c>
      <c r="BM51" s="35">
        <f t="shared" si="13"/>
        <v>-6.9105753018876435</v>
      </c>
      <c r="BN51" s="35">
        <f t="shared" si="13"/>
        <v>-15.01805766587114</v>
      </c>
      <c r="BO51" s="35">
        <f t="shared" si="13"/>
        <v>-3.9229365071773445</v>
      </c>
      <c r="BP51" s="35">
        <f t="shared" si="13"/>
        <v>-1.9561984955560094</v>
      </c>
      <c r="BQ51" s="35">
        <f t="shared" si="13"/>
        <v>-6.998778866432132</v>
      </c>
      <c r="BR51" s="35">
        <f t="shared" ref="BR51:CJ51" si="14">BR49/BR50</f>
        <v>-3.8303002089247702</v>
      </c>
      <c r="BS51" s="35">
        <f t="shared" si="14"/>
        <v>-8.471588573693122</v>
      </c>
      <c r="BT51" s="35">
        <f t="shared" si="14"/>
        <v>13.286890973276954</v>
      </c>
      <c r="BU51" s="35">
        <f t="shared" si="14"/>
        <v>-40.288570468215575</v>
      </c>
      <c r="BV51" s="35">
        <f t="shared" si="14"/>
        <v>-40.101379587752419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506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507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508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509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483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510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511</v>
      </c>
      <c r="B61" s="48">
        <v>20180930</v>
      </c>
      <c r="C61" s="48">
        <v>20180630</v>
      </c>
      <c r="D61" s="48">
        <v>20180331</v>
      </c>
      <c r="E61" s="48">
        <v>20171231</v>
      </c>
      <c r="F61" s="48">
        <v>20170930</v>
      </c>
      <c r="G61" s="48">
        <v>20170630</v>
      </c>
      <c r="H61" s="48">
        <v>20170331</v>
      </c>
      <c r="I61" s="48">
        <v>20161231</v>
      </c>
      <c r="J61" s="48">
        <v>20160930</v>
      </c>
      <c r="K61" s="48">
        <v>20160630</v>
      </c>
      <c r="L61" s="48">
        <v>20160331</v>
      </c>
      <c r="M61" s="48">
        <v>20151231</v>
      </c>
      <c r="N61" s="48">
        <v>20150930</v>
      </c>
      <c r="O61" s="48">
        <v>20150630</v>
      </c>
      <c r="P61" s="48">
        <v>20150331</v>
      </c>
      <c r="Q61" s="48">
        <v>20141231</v>
      </c>
      <c r="R61" s="48">
        <v>20140930</v>
      </c>
      <c r="S61" s="48">
        <v>20140630</v>
      </c>
      <c r="T61" s="48">
        <v>20140331</v>
      </c>
      <c r="U61" s="48">
        <v>20131231</v>
      </c>
      <c r="V61" s="48">
        <v>20130930</v>
      </c>
      <c r="W61" s="48">
        <v>20130630</v>
      </c>
      <c r="X61" s="48">
        <v>20130331</v>
      </c>
      <c r="Y61" s="48">
        <v>20121231</v>
      </c>
      <c r="Z61" s="48">
        <v>20120930</v>
      </c>
      <c r="AA61" s="48">
        <v>20120630</v>
      </c>
      <c r="AB61" s="48">
        <v>20120331</v>
      </c>
      <c r="AC61" s="48">
        <v>20111231</v>
      </c>
      <c r="AD61" s="48">
        <v>20110930</v>
      </c>
      <c r="AE61" s="48">
        <v>20110630</v>
      </c>
      <c r="AF61" s="48">
        <v>20110331</v>
      </c>
      <c r="AG61" s="48">
        <v>20101231</v>
      </c>
      <c r="AH61" s="48">
        <v>20100930</v>
      </c>
      <c r="AI61" s="48">
        <v>20100630</v>
      </c>
      <c r="AJ61" s="48">
        <v>20100331</v>
      </c>
      <c r="AK61" s="48">
        <v>20091231</v>
      </c>
      <c r="AL61" s="48">
        <v>20090930</v>
      </c>
      <c r="AM61" s="48">
        <v>20090630</v>
      </c>
      <c r="AN61" s="48">
        <v>20090331</v>
      </c>
      <c r="AO61" s="48">
        <v>20081231</v>
      </c>
      <c r="AP61" s="48">
        <v>20080930</v>
      </c>
      <c r="AQ61" s="48">
        <v>20080630</v>
      </c>
      <c r="AR61" s="48">
        <v>20080331</v>
      </c>
      <c r="AS61" s="48">
        <v>20071231</v>
      </c>
      <c r="AT61" s="48">
        <v>20070930</v>
      </c>
      <c r="AU61" s="48">
        <v>20070630</v>
      </c>
      <c r="AV61" s="48">
        <v>20070331</v>
      </c>
      <c r="AW61" s="48">
        <v>20061231</v>
      </c>
      <c r="AX61" s="48">
        <v>20060930</v>
      </c>
      <c r="AY61" s="48">
        <v>20060630</v>
      </c>
      <c r="AZ61" s="48">
        <v>20060331</v>
      </c>
      <c r="BA61" s="48">
        <v>20051231</v>
      </c>
      <c r="BB61" s="48">
        <v>20050930</v>
      </c>
      <c r="BC61" s="48">
        <v>20050630</v>
      </c>
      <c r="BD61" s="48">
        <v>20050331</v>
      </c>
      <c r="BE61" s="48">
        <v>20041231</v>
      </c>
      <c r="BF61" s="48">
        <v>20040930</v>
      </c>
      <c r="BG61" s="48">
        <v>20040630</v>
      </c>
      <c r="BH61" s="48">
        <v>20040331</v>
      </c>
      <c r="BI61" s="48">
        <v>20031231</v>
      </c>
      <c r="BJ61" s="48">
        <v>20030930</v>
      </c>
      <c r="BK61" s="48">
        <v>20030630</v>
      </c>
      <c r="BL61" s="48">
        <v>20030331</v>
      </c>
      <c r="BM61" s="48">
        <v>20021231</v>
      </c>
      <c r="BN61" s="48">
        <v>20020930</v>
      </c>
      <c r="BO61" s="48">
        <v>20020630</v>
      </c>
      <c r="BP61" s="48">
        <v>20020331</v>
      </c>
      <c r="BQ61" s="48">
        <v>20011231</v>
      </c>
      <c r="BR61" s="48">
        <v>20010630</v>
      </c>
      <c r="BS61" s="48">
        <v>20001231</v>
      </c>
      <c r="BT61" s="48">
        <v>20000630</v>
      </c>
      <c r="BU61" s="48">
        <v>19991231</v>
      </c>
      <c r="BV61" s="48">
        <v>19990630</v>
      </c>
      <c r="BW61" s="48">
        <v>19981231</v>
      </c>
      <c r="BX61" s="48">
        <v>19980630</v>
      </c>
      <c r="BY61" s="48">
        <v>19971231</v>
      </c>
      <c r="BZ61" s="48">
        <v>19970630</v>
      </c>
      <c r="CA61" s="48">
        <v>19961231</v>
      </c>
      <c r="CB61" s="48">
        <v>19960630</v>
      </c>
      <c r="CC61" s="48">
        <v>19951231</v>
      </c>
      <c r="CD61" s="48">
        <v>19950630</v>
      </c>
      <c r="CE61" s="48">
        <v>19941231</v>
      </c>
      <c r="CF61" s="48">
        <v>19940630</v>
      </c>
      <c r="CG61" s="48">
        <v>19930630</v>
      </c>
      <c r="CH61" s="48">
        <v>19921231</v>
      </c>
      <c r="CI61" s="48">
        <v>19911231</v>
      </c>
      <c r="CJ61" s="48">
        <v>19901231</v>
      </c>
      <c r="CK61" s="48">
        <v>19700101</v>
      </c>
    </row>
    <row r="62" spans="1:89" s="33" customFormat="1">
      <c r="A62" s="33" t="s">
        <v>512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503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513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525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514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515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516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517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518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519</v>
      </c>
      <c r="E71" s="33">
        <f>资产资本表!E35+资产资本表!E36-资产资本表!E24</f>
        <v>462587625.61999989</v>
      </c>
      <c r="F71" s="33">
        <f>资产资本表!F35+资产资本表!F36-资产资本表!F24</f>
        <v>-69290286.309999943</v>
      </c>
      <c r="G71" s="33">
        <f>资产资本表!G35+资产资本表!G36-资产资本表!G24</f>
        <v>-756408182.36000013</v>
      </c>
      <c r="H71" s="33">
        <f>资产资本表!H35+资产资本表!H36-资产资本表!H24</f>
        <v>-891678991.26999974</v>
      </c>
      <c r="I71" s="33">
        <f>资产资本表!I35+资产资本表!I36-资产资本表!I24</f>
        <v>-809091008.48000002</v>
      </c>
      <c r="J71" s="33">
        <f>资产资本表!J35+资产资本表!J36-资产资本表!J24</f>
        <v>-19979123.889999866</v>
      </c>
      <c r="K71" s="33">
        <f>资产资本表!K35+资产资本表!K36-资产资本表!K24</f>
        <v>-456133192.72000003</v>
      </c>
      <c r="L71" s="33">
        <f>资产资本表!L35+资产资本表!L36-资产资本表!L24</f>
        <v>-1224312562.8099999</v>
      </c>
      <c r="M71" s="33">
        <f>资产资本表!M35+资产资本表!M36-资产资本表!M24</f>
        <v>-940891122.74000001</v>
      </c>
      <c r="N71" s="33">
        <f>资产资本表!N35+资产资本表!N36-资产资本表!N24</f>
        <v>-74587883.809999943</v>
      </c>
      <c r="O71" s="33">
        <f>资产资本表!O35+资产资本表!O36-资产资本表!O24</f>
        <v>-588359485.07000041</v>
      </c>
      <c r="P71" s="33">
        <f>资产资本表!P35+资产资本表!P36-资产资本表!P24</f>
        <v>-505909184.12999988</v>
      </c>
      <c r="Q71" s="33">
        <f>资产资本表!Q35+资产资本表!Q36-资产资本表!Q24</f>
        <v>89561005.420000076</v>
      </c>
      <c r="R71" s="33">
        <f>资产资本表!R35+资产资本表!R36-资产资本表!R24</f>
        <v>117177665.70000005</v>
      </c>
      <c r="S71" s="33">
        <f>资产资本表!S35+资产资本表!S36-资产资本表!S24</f>
        <v>210251114.27999997</v>
      </c>
      <c r="T71" s="33">
        <f>资产资本表!T35+资产资本表!T36-资产资本表!T24</f>
        <v>-276206567.34000015</v>
      </c>
      <c r="U71" s="33">
        <f>资产资本表!U35+资产资本表!U36-资产资本表!U24</f>
        <v>168139536.33999991</v>
      </c>
      <c r="V71" s="33">
        <f>资产资本表!V35+资产资本表!V36-资产资本表!V24</f>
        <v>194180235.76000023</v>
      </c>
      <c r="W71" s="33">
        <f>资产资本表!W35+资产资本表!W36-资产资本表!W24</f>
        <v>132086519.1099999</v>
      </c>
      <c r="X71" s="33">
        <f>资产资本表!X35+资产资本表!X36-资产资本表!X24</f>
        <v>-360122343.13999987</v>
      </c>
      <c r="Y71" s="33">
        <f>资产资本表!Y35+资产资本表!Y36-资产资本表!Y24</f>
        <v>317687447.47000003</v>
      </c>
      <c r="Z71" s="33">
        <f>资产资本表!Z35+资产资本表!Z36-资产资本表!Z24</f>
        <v>680878788.91999984</v>
      </c>
      <c r="AA71" s="33">
        <f>资产资本表!AA35+资产资本表!AA36-资产资本表!AA24</f>
        <v>439686174.23000002</v>
      </c>
      <c r="AB71" s="33">
        <f>资产资本表!AB35+资产资本表!AB36-资产资本表!AB24</f>
        <v>299279511.04999995</v>
      </c>
      <c r="AC71" s="33">
        <f>资产资本表!AC35+资产资本表!AC36-资产资本表!AC24</f>
        <v>1433372028.4400001</v>
      </c>
      <c r="AD71" s="33">
        <f>资产资本表!AD35+资产资本表!AD36-资产资本表!AD24</f>
        <v>844566132.31000006</v>
      </c>
      <c r="AE71" s="33">
        <f>资产资本表!AE35+资产资本表!AE36-资产资本表!AE24</f>
        <v>1136732112.04</v>
      </c>
      <c r="AF71" s="33">
        <f>资产资本表!AF35+资产资本表!AF36-资产资本表!AF24</f>
        <v>977349487.54000008</v>
      </c>
      <c r="AG71" s="33">
        <f>资产资本表!AG35+资产资本表!AG36-资产资本表!AG24</f>
        <v>1358631335.6800001</v>
      </c>
      <c r="AH71" s="33">
        <f>资产资本表!AH35+资产资本表!AH36-资产资本表!AH24</f>
        <v>1293965131.7399998</v>
      </c>
      <c r="AI71" s="33">
        <f>资产资本表!AI35+资产资本表!AI36-资产资本表!AI24</f>
        <v>1274841127.6599998</v>
      </c>
      <c r="AJ71" s="33">
        <f>资产资本表!AJ35+资产资本表!AJ36-资产资本表!AJ24</f>
        <v>880819100.43999994</v>
      </c>
      <c r="AK71" s="33">
        <f>资产资本表!AK35+资产资本表!AK36-资产资本表!AK24</f>
        <v>1115297077.8099999</v>
      </c>
      <c r="AL71" s="33">
        <f>资产资本表!AL35+资产资本表!AL36-资产资本表!AL24</f>
        <v>1097812412.4400001</v>
      </c>
      <c r="AM71" s="33">
        <f>资产资本表!AM35+资产资本表!AM36-资产资本表!AM24</f>
        <v>1041882030.4300001</v>
      </c>
      <c r="AN71" s="33">
        <f>资产资本表!AN35+资产资本表!AN36-资产资本表!AN24</f>
        <v>909777444.5</v>
      </c>
      <c r="AO71" s="33">
        <f>资产资本表!AO35+资产资本表!AO36-资产资本表!AO24</f>
        <v>1013592716.6200001</v>
      </c>
      <c r="AP71" s="33">
        <f>资产资本表!AP35+资产资本表!AP36-资产资本表!AP24</f>
        <v>909718448.91000009</v>
      </c>
      <c r="AQ71" s="33">
        <f>资产资本表!AQ35+资产资本表!AQ36-资产资本表!AQ24</f>
        <v>832120835.28000009</v>
      </c>
      <c r="AR71" s="33">
        <f>资产资本表!AR35+资产资本表!AR36-资产资本表!AR24</f>
        <v>612774108.69000006</v>
      </c>
      <c r="AS71" s="33">
        <f>资产资本表!AS35+资产资本表!AS36-资产资本表!AS24</f>
        <v>777081679.24000001</v>
      </c>
      <c r="AT71" s="33">
        <f>资产资本表!AT35+资产资本表!AT36-资产资本表!AT24</f>
        <v>460148825.13999999</v>
      </c>
      <c r="AU71" s="33">
        <f>资产资本表!AU35+资产资本表!AU36-资产资本表!AU24</f>
        <v>412675985.13000005</v>
      </c>
      <c r="AV71" s="33">
        <f>资产资本表!AV35+资产资本表!AV36-资产资本表!AV24</f>
        <v>465865842.37</v>
      </c>
      <c r="AW71" s="33">
        <f>资产资本表!AW35+资产资本表!AW36-资产资本表!AW24</f>
        <v>359142817.81999999</v>
      </c>
      <c r="AX71" s="33">
        <f>资产资本表!AX35+资产资本表!AX36-资产资本表!AX24</f>
        <v>201652947.00999999</v>
      </c>
      <c r="AY71" s="33">
        <f>资产资本表!AY35+资产资本表!AY36-资产资本表!AY24</f>
        <v>227803241.77999997</v>
      </c>
      <c r="AZ71" s="33">
        <f>资产资本表!AZ35+资产资本表!AZ36-资产资本表!AZ24</f>
        <v>167979690.75</v>
      </c>
      <c r="BA71" s="33">
        <f>资产资本表!BA35+资产资本表!BA36-资产资本表!BA24</f>
        <v>266042671.91</v>
      </c>
      <c r="BB71" s="33">
        <f>资产资本表!BB35+资产资本表!BB36-资产资本表!BB24</f>
        <v>196361696.91999996</v>
      </c>
      <c r="BC71" s="33">
        <f>资产资本表!BC35+资产资本表!BC36-资产资本表!BC24</f>
        <v>163227152.27999997</v>
      </c>
      <c r="BD71" s="33">
        <f>资产资本表!BD35+资产资本表!BD36-资产资本表!BD24</f>
        <v>168517312.42000002</v>
      </c>
      <c r="BE71" s="33">
        <f>资产资本表!BE35+资产资本表!BE36-资产资本表!BE24</f>
        <v>304517202.01999998</v>
      </c>
      <c r="BF71" s="33">
        <f>资产资本表!BF35+资产资本表!BF36-资产资本表!BF24</f>
        <v>237790729.85000002</v>
      </c>
      <c r="BG71" s="33">
        <f>资产资本表!BG35+资产资本表!BG36-资产资本表!BG24</f>
        <v>325822917.13999999</v>
      </c>
      <c r="BH71" s="33">
        <f>资产资本表!BH35+资产资本表!BH36-资产资本表!BH24</f>
        <v>192048880.55000001</v>
      </c>
      <c r="BI71" s="33">
        <f>资产资本表!BI35+资产资本表!BI36-资产资本表!BI24</f>
        <v>248173697.82999998</v>
      </c>
      <c r="BJ71" s="33">
        <f>资产资本表!BJ35+资产资本表!BJ36-资产资本表!BJ24</f>
        <v>285741220.34999996</v>
      </c>
      <c r="BK71" s="33">
        <f>资产资本表!BK35+资产资本表!BK36-资产资本表!BK24</f>
        <v>238774488.55000001</v>
      </c>
      <c r="BL71" s="33">
        <f>资产资本表!BL35+资产资本表!BL36-资产资本表!BL24</f>
        <v>298087842.48999995</v>
      </c>
      <c r="BM71" s="33">
        <f>资产资本表!BM35+资产资本表!BM36-资产资本表!BM24</f>
        <v>303510901.23999995</v>
      </c>
      <c r="BN71" s="33">
        <f>资产资本表!BN35+资产资本表!BN36-资产资本表!BN24</f>
        <v>482236294.68000001</v>
      </c>
      <c r="BO71" s="33">
        <f>资产资本表!BO35+资产资本表!BO36-资产资本表!BO24</f>
        <v>833788084.66000009</v>
      </c>
      <c r="BP71" s="33">
        <f>资产资本表!BP35+资产资本表!BP36-资产资本表!BP24</f>
        <v>903635753.88</v>
      </c>
      <c r="BQ71" s="33">
        <f>资产资本表!BQ35+资产资本表!BQ36-资产资本表!BQ24</f>
        <v>890761895.18000007</v>
      </c>
      <c r="BR71" s="33">
        <f>资产资本表!BR35+资产资本表!BR36-资产资本表!BR24</f>
        <v>867357114.73000002</v>
      </c>
      <c r="BS71" s="33">
        <f>资产资本表!BS35+资产资本表!BS36-资产资本表!BS24</f>
        <v>933616984.05999994</v>
      </c>
      <c r="BT71" s="33">
        <f>资产资本表!BT35+资产资本表!BT36-资产资本表!BT24</f>
        <v>1118835665.3400002</v>
      </c>
      <c r="BU71" s="33">
        <f>资产资本表!BU35+资产资本表!BU36-资产资本表!BU24</f>
        <v>1113287734.8599999</v>
      </c>
      <c r="BV71" s="33">
        <f>资产资本表!BV35+资产资本表!BV36-资产资本表!BV24</f>
        <v>1021341120.4699999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520</v>
      </c>
      <c r="E72" s="35">
        <f>E67/(E71+I71)*2</f>
        <v>-87.889041701345974</v>
      </c>
      <c r="F72" s="35">
        <f t="shared" ref="F72:BQ72" si="31">F67/(F71+J71)*2</f>
        <v>-260.53302888115252</v>
      </c>
      <c r="G72" s="35">
        <f t="shared" si="31"/>
        <v>-12.591228328792244</v>
      </c>
      <c r="H72" s="35">
        <f t="shared" si="31"/>
        <v>-2.8134180770056738</v>
      </c>
      <c r="I72" s="35">
        <f t="shared" si="31"/>
        <v>-16.892707229113761</v>
      </c>
      <c r="J72" s="35">
        <f t="shared" si="31"/>
        <v>-236.46224409171026</v>
      </c>
      <c r="K72" s="35">
        <f t="shared" si="31"/>
        <v>-13.96153783373091</v>
      </c>
      <c r="L72" s="35">
        <f t="shared" si="31"/>
        <v>-3.4442667657711832</v>
      </c>
      <c r="M72" s="35">
        <f t="shared" si="31"/>
        <v>-35.515901751911024</v>
      </c>
      <c r="N72" s="35">
        <f t="shared" si="31"/>
        <v>546.71887936122846</v>
      </c>
      <c r="O72" s="35">
        <f t="shared" si="31"/>
        <v>-41.268378696292714</v>
      </c>
      <c r="P72" s="35">
        <f t="shared" si="31"/>
        <v>-8.4693571604075792</v>
      </c>
      <c r="Q72" s="35">
        <f t="shared" si="31"/>
        <v>126.05427867789672</v>
      </c>
      <c r="R72" s="35">
        <f t="shared" si="31"/>
        <v>78.841839118425753</v>
      </c>
      <c r="S72" s="35">
        <f t="shared" si="31"/>
        <v>46.960015537133778</v>
      </c>
      <c r="T72" s="35">
        <f t="shared" si="31"/>
        <v>-10.276466337805234</v>
      </c>
      <c r="U72" s="35">
        <f t="shared" si="31"/>
        <v>64.511734306543232</v>
      </c>
      <c r="V72" s="35">
        <f t="shared" si="31"/>
        <v>26.539264697318632</v>
      </c>
      <c r="W72" s="35">
        <f t="shared" si="31"/>
        <v>26.384178033261517</v>
      </c>
      <c r="X72" s="35">
        <f t="shared" si="31"/>
        <v>-103.70097930561353</v>
      </c>
      <c r="Y72" s="35">
        <f t="shared" si="31"/>
        <v>16.327485623503442</v>
      </c>
      <c r="Z72" s="35">
        <f t="shared" si="31"/>
        <v>14.299993386789087</v>
      </c>
      <c r="AA72" s="35">
        <f t="shared" si="31"/>
        <v>7.350581528864188</v>
      </c>
      <c r="AB72" s="35">
        <f t="shared" si="31"/>
        <v>3.9815059079136721</v>
      </c>
      <c r="AC72" s="35">
        <f t="shared" si="31"/>
        <v>8.348624766942855</v>
      </c>
      <c r="AD72" s="35">
        <f t="shared" si="31"/>
        <v>8.599128820017123</v>
      </c>
      <c r="AE72" s="35">
        <f t="shared" si="31"/>
        <v>4.9363400848405927</v>
      </c>
      <c r="AF72" s="35">
        <f t="shared" si="31"/>
        <v>2.7940621693879812</v>
      </c>
      <c r="AG72" s="35">
        <f t="shared" si="31"/>
        <v>8.650432787596305</v>
      </c>
      <c r="AH72" s="35">
        <f t="shared" si="31"/>
        <v>6.5790265770618745</v>
      </c>
      <c r="AI72" s="35">
        <f t="shared" si="31"/>
        <v>4.3928557644282167</v>
      </c>
      <c r="AJ72" s="35">
        <f t="shared" si="31"/>
        <v>2.4571663746996841</v>
      </c>
      <c r="AK72" s="35">
        <f t="shared" si="31"/>
        <v>8.3500413909962514</v>
      </c>
      <c r="AL72" s="35">
        <f t="shared" si="31"/>
        <v>6.5102248029458414</v>
      </c>
      <c r="AM72" s="35">
        <f t="shared" si="31"/>
        <v>4.4651131874388934</v>
      </c>
      <c r="AN72" s="35">
        <f t="shared" si="31"/>
        <v>2.4615228985368289</v>
      </c>
      <c r="AO72" s="35">
        <f t="shared" si="31"/>
        <v>9.4814559234851554</v>
      </c>
      <c r="AP72" s="35">
        <f t="shared" si="31"/>
        <v>9.3355006453809359</v>
      </c>
      <c r="AQ72" s="35">
        <f t="shared" si="31"/>
        <v>6.708595835800315</v>
      </c>
      <c r="AR72" s="35">
        <f t="shared" si="31"/>
        <v>3.4522431405221199</v>
      </c>
      <c r="AS72" s="35">
        <f t="shared" si="31"/>
        <v>12.809535719463923</v>
      </c>
      <c r="AT72" s="35">
        <f t="shared" si="31"/>
        <v>15.984054900116515</v>
      </c>
      <c r="AU72" s="35">
        <f t="shared" si="31"/>
        <v>10.407914897319085</v>
      </c>
      <c r="AV72" s="35">
        <f t="shared" si="31"/>
        <v>4.8560448536241001</v>
      </c>
      <c r="AW72" s="35">
        <f t="shared" si="31"/>
        <v>18.416503876397478</v>
      </c>
      <c r="AX72" s="35">
        <f t="shared" si="31"/>
        <v>21.160478128089263</v>
      </c>
      <c r="AY72" s="35">
        <f t="shared" si="31"/>
        <v>14.14666441742429</v>
      </c>
      <c r="AZ72" s="35">
        <f t="shared" si="31"/>
        <v>7.4246729394431048</v>
      </c>
      <c r="BA72" s="35">
        <f t="shared" si="31"/>
        <v>18.940576152198606</v>
      </c>
      <c r="BB72" s="35">
        <f t="shared" si="31"/>
        <v>18.077625940618901</v>
      </c>
      <c r="BC72" s="35">
        <f t="shared" si="31"/>
        <v>10.499215608842556</v>
      </c>
      <c r="BD72" s="35">
        <f t="shared" si="31"/>
        <v>6.5196118541140882</v>
      </c>
      <c r="BE72" s="35">
        <f t="shared" si="31"/>
        <v>17.884436230961406</v>
      </c>
      <c r="BF72" s="35">
        <f t="shared" si="31"/>
        <v>13.983896342875006</v>
      </c>
      <c r="BG72" s="35">
        <f t="shared" si="31"/>
        <v>8.9181642054243344</v>
      </c>
      <c r="BH72" s="35">
        <f t="shared" si="31"/>
        <v>5.0047614536726108</v>
      </c>
      <c r="BI72" s="35">
        <f t="shared" si="31"/>
        <v>14.544391180008079</v>
      </c>
      <c r="BJ72" s="35">
        <f t="shared" si="31"/>
        <v>7.6675876816132726</v>
      </c>
      <c r="BK72" s="35">
        <f t="shared" si="31"/>
        <v>3.6414673349181763</v>
      </c>
      <c r="BL72" s="35">
        <f t="shared" si="31"/>
        <v>1.5229881607288458</v>
      </c>
      <c r="BM72" s="35">
        <f t="shared" si="31"/>
        <v>4.826340054783377</v>
      </c>
      <c r="BN72" s="35">
        <f t="shared" si="31"/>
        <v>3.4305198056828141</v>
      </c>
      <c r="BO72" s="35">
        <f t="shared" si="31"/>
        <v>1.8068497874190026</v>
      </c>
      <c r="BP72" s="35">
        <f t="shared" si="31"/>
        <v>0.76514019688684121</v>
      </c>
      <c r="BQ72" s="35">
        <f t="shared" si="31"/>
        <v>2.549106708958119</v>
      </c>
      <c r="BR72" s="35">
        <f t="shared" ref="BR72:CJ72" si="32">BR67/(BR71+BV71)*2</f>
        <v>1.3817715393712147</v>
      </c>
      <c r="BS72" s="35">
        <f t="shared" si="32"/>
        <v>2.6705051195703042</v>
      </c>
      <c r="BT72" s="35">
        <f t="shared" si="32"/>
        <v>1.6484317454668234</v>
      </c>
      <c r="BU72" s="35">
        <f t="shared" si="32"/>
        <v>3.0607076412832805</v>
      </c>
      <c r="BV72" s="35">
        <f t="shared" si="32"/>
        <v>2.2648796916700138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521</v>
      </c>
      <c r="E73" s="35">
        <f>E62/E72</f>
        <v>-4.1529637021222658</v>
      </c>
      <c r="F73" s="35">
        <f t="shared" ref="F73:BQ73" si="33">F62/F72</f>
        <v>-1.4009740015209444</v>
      </c>
      <c r="G73" s="35">
        <f t="shared" si="33"/>
        <v>-28.988434683958349</v>
      </c>
      <c r="H73" s="35">
        <f t="shared" si="33"/>
        <v>-129.73542858175924</v>
      </c>
      <c r="I73" s="35">
        <f t="shared" si="33"/>
        <v>-21.606957076183754</v>
      </c>
      <c r="J73" s="35">
        <f t="shared" si="33"/>
        <v>-1.5435868055892985</v>
      </c>
      <c r="K73" s="35">
        <f t="shared" si="33"/>
        <v>-26.143251864287066</v>
      </c>
      <c r="L73" s="35">
        <f t="shared" si="33"/>
        <v>-105.97320847134651</v>
      </c>
      <c r="M73" s="35">
        <f t="shared" si="33"/>
        <v>-10.277086656834223</v>
      </c>
      <c r="N73" s="35">
        <f t="shared" si="33"/>
        <v>0.6676191618377183</v>
      </c>
      <c r="O73" s="35">
        <f t="shared" si="33"/>
        <v>-8.8445442135285344</v>
      </c>
      <c r="P73" s="35">
        <f t="shared" si="33"/>
        <v>-43.096541223494079</v>
      </c>
      <c r="Q73" s="35">
        <f t="shared" si="33"/>
        <v>2.8955780305774086</v>
      </c>
      <c r="R73" s="35">
        <f t="shared" si="33"/>
        <v>4.6295216357363937</v>
      </c>
      <c r="S73" s="35">
        <f t="shared" si="33"/>
        <v>7.7725698304204158</v>
      </c>
      <c r="T73" s="35">
        <f t="shared" si="33"/>
        <v>-35.518045600678121</v>
      </c>
      <c r="U73" s="35">
        <f t="shared" si="33"/>
        <v>5.6578854052444711</v>
      </c>
      <c r="V73" s="35">
        <f t="shared" si="33"/>
        <v>13.753206961942597</v>
      </c>
      <c r="W73" s="35">
        <f t="shared" si="33"/>
        <v>13.834048555155237</v>
      </c>
      <c r="X73" s="35">
        <f t="shared" si="33"/>
        <v>-3.5197353240447349</v>
      </c>
      <c r="Y73" s="35">
        <f t="shared" si="33"/>
        <v>22.354942360174668</v>
      </c>
      <c r="Z73" s="35">
        <f t="shared" si="33"/>
        <v>25.524487328588684</v>
      </c>
      <c r="AA73" s="35">
        <f t="shared" si="33"/>
        <v>49.655935189171323</v>
      </c>
      <c r="AB73" s="35">
        <f t="shared" si="33"/>
        <v>91.673856184546452</v>
      </c>
      <c r="AC73" s="35">
        <f t="shared" si="33"/>
        <v>43.719775434781901</v>
      </c>
      <c r="AD73" s="35">
        <f t="shared" si="33"/>
        <v>42.446160261066211</v>
      </c>
      <c r="AE73" s="35">
        <f t="shared" si="33"/>
        <v>73.941420916461595</v>
      </c>
      <c r="AF73" s="35">
        <f t="shared" si="33"/>
        <v>130.63417271060598</v>
      </c>
      <c r="AG73" s="35">
        <f t="shared" si="33"/>
        <v>42.194420667988624</v>
      </c>
      <c r="AH73" s="35">
        <f t="shared" si="33"/>
        <v>55.479332044742286</v>
      </c>
      <c r="AI73" s="35">
        <f t="shared" si="33"/>
        <v>83.08945696684151</v>
      </c>
      <c r="AJ73" s="35">
        <f t="shared" si="33"/>
        <v>148.54508988818898</v>
      </c>
      <c r="AK73" s="35">
        <f t="shared" si="33"/>
        <v>43.71235816789784</v>
      </c>
      <c r="AL73" s="35">
        <f t="shared" si="33"/>
        <v>56.065652269771007</v>
      </c>
      <c r="AM73" s="35">
        <f t="shared" si="33"/>
        <v>81.744848266513316</v>
      </c>
      <c r="AN73" s="35">
        <f t="shared" si="33"/>
        <v>148.28218750959505</v>
      </c>
      <c r="AO73" s="35">
        <f t="shared" si="33"/>
        <v>38.496197519192258</v>
      </c>
      <c r="AP73" s="35">
        <f t="shared" si="33"/>
        <v>39.09806381734829</v>
      </c>
      <c r="AQ73" s="35">
        <f t="shared" si="33"/>
        <v>54.407808866973816</v>
      </c>
      <c r="AR73" s="35">
        <f t="shared" si="33"/>
        <v>105.72835838694638</v>
      </c>
      <c r="AS73" s="35">
        <f t="shared" si="33"/>
        <v>28.494397298520916</v>
      </c>
      <c r="AT73" s="35">
        <f t="shared" si="33"/>
        <v>22.835256903261723</v>
      </c>
      <c r="AU73" s="35">
        <f t="shared" si="33"/>
        <v>35.069464306824635</v>
      </c>
      <c r="AV73" s="35">
        <f t="shared" si="33"/>
        <v>75.164050374781439</v>
      </c>
      <c r="AW73" s="35">
        <f t="shared" si="33"/>
        <v>19.819179712376496</v>
      </c>
      <c r="AX73" s="35">
        <f t="shared" si="33"/>
        <v>17.249137651359799</v>
      </c>
      <c r="AY73" s="35">
        <f t="shared" si="33"/>
        <v>25.801135110721475</v>
      </c>
      <c r="AZ73" s="35">
        <f t="shared" si="33"/>
        <v>49.160414603714138</v>
      </c>
      <c r="BA73" s="35">
        <f t="shared" si="33"/>
        <v>19.270797100732921</v>
      </c>
      <c r="BB73" s="35">
        <f t="shared" si="33"/>
        <v>20.190704310341758</v>
      </c>
      <c r="BC73" s="35">
        <f t="shared" si="33"/>
        <v>34.764501806458085</v>
      </c>
      <c r="BD73" s="35">
        <f t="shared" si="33"/>
        <v>55.984927963107658</v>
      </c>
      <c r="BE73" s="35">
        <f t="shared" si="33"/>
        <v>20.408806589503484</v>
      </c>
      <c r="BF73" s="35">
        <f t="shared" si="33"/>
        <v>26.101452059602305</v>
      </c>
      <c r="BG73" s="35">
        <f t="shared" si="33"/>
        <v>40.927705701807376</v>
      </c>
      <c r="BH73" s="35">
        <f t="shared" si="33"/>
        <v>72.93054891400557</v>
      </c>
      <c r="BI73" s="35">
        <f t="shared" si="33"/>
        <v>25.095584647208124</v>
      </c>
      <c r="BJ73" s="35">
        <f t="shared" si="33"/>
        <v>47.602976993046063</v>
      </c>
      <c r="BK73" s="35">
        <f t="shared" si="33"/>
        <v>100.23431941843893</v>
      </c>
      <c r="BL73" s="35">
        <f t="shared" si="33"/>
        <v>239.66043165123784</v>
      </c>
      <c r="BM73" s="35">
        <f t="shared" si="33"/>
        <v>75.626664482178199</v>
      </c>
      <c r="BN73" s="35">
        <f t="shared" si="33"/>
        <v>106.39786990745854</v>
      </c>
      <c r="BO73" s="35">
        <f t="shared" si="33"/>
        <v>202.00904499171722</v>
      </c>
      <c r="BP73" s="35">
        <f t="shared" si="33"/>
        <v>477.03675938748376</v>
      </c>
      <c r="BQ73" s="35">
        <f t="shared" si="33"/>
        <v>143.18741491570756</v>
      </c>
      <c r="BR73" s="35">
        <f t="shared" ref="BR73:CJ73" si="34">BR62/BR72</f>
        <v>264.15365319081326</v>
      </c>
      <c r="BS73" s="35">
        <f t="shared" si="34"/>
        <v>136.67826259727602</v>
      </c>
      <c r="BT73" s="35">
        <f t="shared" si="34"/>
        <v>221.4225739122943</v>
      </c>
      <c r="BU73" s="35">
        <f t="shared" si="34"/>
        <v>119.25346775262872</v>
      </c>
      <c r="BV73" s="35">
        <f t="shared" si="34"/>
        <v>161.15646289841845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522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523</v>
      </c>
      <c r="E75" s="33">
        <f>E74-E73</f>
        <v>-55.039720867551182</v>
      </c>
      <c r="F75" s="33">
        <f t="shared" ref="F75:BQ75" si="37">F74-F73</f>
        <v>-87.822706959554665</v>
      </c>
      <c r="G75" s="33">
        <f t="shared" si="37"/>
        <v>-131.87836300692504</v>
      </c>
      <c r="H75" s="33">
        <f t="shared" si="37"/>
        <v>-248.73046494693008</v>
      </c>
      <c r="I75" s="33">
        <f t="shared" si="37"/>
        <v>-60.763970114233423</v>
      </c>
      <c r="J75" s="33">
        <f t="shared" si="37"/>
        <v>-101.84770056444309</v>
      </c>
      <c r="K75" s="33">
        <f t="shared" si="37"/>
        <v>-128.19380458239399</v>
      </c>
      <c r="L75" s="33">
        <f t="shared" si="37"/>
        <v>-256.64028495817911</v>
      </c>
      <c r="M75" s="33">
        <f t="shared" si="37"/>
        <v>-54.871025560153164</v>
      </c>
      <c r="N75" s="33">
        <f t="shared" si="37"/>
        <v>-85.159052599924834</v>
      </c>
      <c r="O75" s="33">
        <f t="shared" si="37"/>
        <v>-102.80531237158192</v>
      </c>
      <c r="P75" s="33">
        <f t="shared" si="37"/>
        <v>-215.82587864097596</v>
      </c>
      <c r="Q75" s="33">
        <f t="shared" si="37"/>
        <v>-46.430739160970688</v>
      </c>
      <c r="R75" s="33">
        <f t="shared" si="37"/>
        <v>-70.364994037840162</v>
      </c>
      <c r="S75" s="33">
        <f t="shared" si="37"/>
        <v>-110.25038247609029</v>
      </c>
      <c r="T75" s="33">
        <f t="shared" si="37"/>
        <v>-177.06162882849839</v>
      </c>
      <c r="U75" s="33">
        <f t="shared" si="37"/>
        <v>-50.218930246173798</v>
      </c>
      <c r="V75" s="33">
        <f t="shared" si="37"/>
        <v>-70.485298961934433</v>
      </c>
      <c r="W75" s="33">
        <f t="shared" si="37"/>
        <v>-130.05630623824257</v>
      </c>
      <c r="X75" s="33">
        <f t="shared" si="37"/>
        <v>-183.5429086425446</v>
      </c>
      <c r="Y75" s="33">
        <f t="shared" si="37"/>
        <v>-45.039799921792671</v>
      </c>
      <c r="Z75" s="33">
        <f t="shared" si="37"/>
        <v>-66.572995111703108</v>
      </c>
      <c r="AA75" s="33">
        <f t="shared" si="37"/>
        <v>-133.18402716625084</v>
      </c>
      <c r="AB75" s="33">
        <f t="shared" si="37"/>
        <v>-175.69285847291306</v>
      </c>
      <c r="AC75" s="33">
        <f t="shared" si="37"/>
        <v>-41.969723213484933</v>
      </c>
      <c r="AD75" s="33">
        <f t="shared" si="37"/>
        <v>-67.357727800812697</v>
      </c>
      <c r="AE75" s="33">
        <f t="shared" si="37"/>
        <v>-87.870065656499861</v>
      </c>
      <c r="AF75" s="33">
        <f t="shared" si="37"/>
        <v>-107.64702767323161</v>
      </c>
      <c r="AG75" s="33">
        <f t="shared" si="37"/>
        <v>-37.793508089836379</v>
      </c>
      <c r="AH75" s="33">
        <f t="shared" si="37"/>
        <v>-50.455364523525496</v>
      </c>
      <c r="AI75" s="33">
        <f t="shared" si="37"/>
        <v>-61.281780119262223</v>
      </c>
      <c r="AJ75" s="33">
        <f t="shared" si="37"/>
        <v>-47.792002803473508</v>
      </c>
      <c r="AK75" s="33">
        <f t="shared" si="37"/>
        <v>-15.251217049051846</v>
      </c>
      <c r="AL75" s="33">
        <f t="shared" si="37"/>
        <v>-13.087310450187857</v>
      </c>
      <c r="AM75" s="33">
        <f t="shared" si="37"/>
        <v>-9.4680058417661428</v>
      </c>
      <c r="AN75" s="33">
        <f t="shared" si="37"/>
        <v>26.251977462514077</v>
      </c>
      <c r="AO75" s="33">
        <f t="shared" si="37"/>
        <v>-1.1284616510678021</v>
      </c>
      <c r="AP75" s="33">
        <f t="shared" si="37"/>
        <v>10.592456066261569</v>
      </c>
      <c r="AQ75" s="33">
        <f t="shared" si="37"/>
        <v>24.211081511250235</v>
      </c>
      <c r="AR75" s="33">
        <f t="shared" si="37"/>
        <v>64.136102780511976</v>
      </c>
      <c r="AS75" s="33">
        <f t="shared" si="37"/>
        <v>6.6625597267720735</v>
      </c>
      <c r="AT75" s="33">
        <f t="shared" si="37"/>
        <v>16.965776831387608</v>
      </c>
      <c r="AU75" s="33">
        <f t="shared" si="37"/>
        <v>37.148045090266628</v>
      </c>
      <c r="AV75" s="33">
        <f t="shared" si="37"/>
        <v>104.64996435160033</v>
      </c>
      <c r="AW75" s="33">
        <f t="shared" si="37"/>
        <v>23.093249798886191</v>
      </c>
      <c r="AX75" s="33">
        <f t="shared" si="37"/>
        <v>35.843648247198914</v>
      </c>
      <c r="AY75" s="33">
        <f t="shared" si="37"/>
        <v>53.791827786972377</v>
      </c>
      <c r="AZ75" s="33">
        <f t="shared" si="37"/>
        <v>142.03437113991038</v>
      </c>
      <c r="BA75" s="33">
        <f t="shared" si="37"/>
        <v>19.393373761506147</v>
      </c>
      <c r="BB75" s="33">
        <f t="shared" si="37"/>
        <v>38.722544151930606</v>
      </c>
      <c r="BC75" s="33">
        <f t="shared" si="37"/>
        <v>53.083339834687877</v>
      </c>
      <c r="BD75" s="33">
        <f t="shared" si="37"/>
        <v>88.865518073750337</v>
      </c>
      <c r="BE75" s="33">
        <f t="shared" si="37"/>
        <v>9.2015205019195463</v>
      </c>
      <c r="BF75" s="33">
        <f t="shared" si="37"/>
        <v>11.218966419646467</v>
      </c>
      <c r="BG75" s="33">
        <f t="shared" si="37"/>
        <v>34.172488211188444</v>
      </c>
      <c r="BH75" s="33">
        <f t="shared" si="37"/>
        <v>58.688681999815273</v>
      </c>
      <c r="BI75" s="33">
        <f t="shared" si="37"/>
        <v>16.555150636819011</v>
      </c>
      <c r="BJ75" s="33">
        <f t="shared" si="37"/>
        <v>7.4775362253262543</v>
      </c>
      <c r="BK75" s="33">
        <f t="shared" si="37"/>
        <v>1.3121331038736628</v>
      </c>
      <c r="BL75" s="33">
        <f t="shared" si="37"/>
        <v>12.463495146735681</v>
      </c>
      <c r="BM75" s="33">
        <f t="shared" si="37"/>
        <v>1.4122368234887119</v>
      </c>
      <c r="BN75" s="33">
        <f t="shared" si="37"/>
        <v>-3.4286451916425449</v>
      </c>
      <c r="BO75" s="33">
        <f t="shared" si="37"/>
        <v>-53.67553286801126</v>
      </c>
      <c r="BP75" s="33">
        <f t="shared" si="37"/>
        <v>-46.149406268911207</v>
      </c>
      <c r="BQ75" s="33">
        <f t="shared" si="37"/>
        <v>-23.197807103180807</v>
      </c>
      <c r="BR75" s="33">
        <f t="shared" ref="BR75:CJ75" si="38">BR74-BR73</f>
        <v>-27.55606106509137</v>
      </c>
      <c r="BS75" s="33">
        <f t="shared" si="38"/>
        <v>-26.821557680593571</v>
      </c>
      <c r="BT75" s="33">
        <f t="shared" si="38"/>
        <v>84.139063639269352</v>
      </c>
      <c r="BU75" s="33">
        <f t="shared" si="38"/>
        <v>31.969607444825471</v>
      </c>
      <c r="BV75" s="33">
        <f t="shared" si="38"/>
        <v>-12.02173502240953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80" customFormat="1">
      <c r="A76" s="80" t="s">
        <v>524</v>
      </c>
      <c r="E76" s="80">
        <f>E71-E64-E68</f>
        <v>4995018033.7499981</v>
      </c>
      <c r="F76" s="80">
        <f t="shared" ref="F76:BQ76" si="39">F71-F64-F68</f>
        <v>5150746066.5800018</v>
      </c>
      <c r="G76" s="80">
        <f t="shared" si="39"/>
        <v>5139364623.5099983</v>
      </c>
      <c r="H76" s="80">
        <f t="shared" si="39"/>
        <v>4999506921.1800003</v>
      </c>
      <c r="I76" s="80">
        <f t="shared" si="39"/>
        <v>5470795284.5100002</v>
      </c>
      <c r="J76" s="80">
        <f t="shared" si="39"/>
        <v>6048420707.9800014</v>
      </c>
      <c r="K76" s="80">
        <f t="shared" si="39"/>
        <v>5894926185.5100002</v>
      </c>
      <c r="L76" s="80">
        <f t="shared" si="39"/>
        <v>5150326911.8099995</v>
      </c>
      <c r="M76" s="80">
        <f t="shared" si="39"/>
        <v>5338226665.7000008</v>
      </c>
      <c r="N76" s="80">
        <f t="shared" si="39"/>
        <v>5757555424.1899996</v>
      </c>
      <c r="O76" s="80">
        <f t="shared" si="39"/>
        <v>4682728426.6199999</v>
      </c>
      <c r="P76" s="80">
        <f t="shared" si="39"/>
        <v>4635449522.5900011</v>
      </c>
      <c r="Q76" s="80">
        <f t="shared" si="39"/>
        <v>4714642480.0100002</v>
      </c>
      <c r="R76" s="80">
        <f t="shared" si="39"/>
        <v>4874976616.6000013</v>
      </c>
      <c r="S76" s="80">
        <f t="shared" si="39"/>
        <v>4582263020.1500015</v>
      </c>
      <c r="T76" s="80">
        <f t="shared" si="39"/>
        <v>4238722345.4499998</v>
      </c>
      <c r="U76" s="80">
        <f t="shared" si="39"/>
        <v>4423668253.1799994</v>
      </c>
      <c r="V76" s="80">
        <f t="shared" si="39"/>
        <v>4579936312.1900015</v>
      </c>
      <c r="W76" s="80">
        <f t="shared" si="39"/>
        <v>4629242332.5400019</v>
      </c>
      <c r="X76" s="80">
        <f t="shared" si="39"/>
        <v>3367080756.749999</v>
      </c>
      <c r="Y76" s="80">
        <f t="shared" si="39"/>
        <v>3974921496.3699999</v>
      </c>
      <c r="Z76" s="80">
        <f t="shared" si="39"/>
        <v>3551922886.9199991</v>
      </c>
      <c r="AA76" s="80">
        <f t="shared" si="39"/>
        <v>3974509659.6799998</v>
      </c>
      <c r="AB76" s="80">
        <f t="shared" si="39"/>
        <v>2705993215.2899995</v>
      </c>
      <c r="AC76" s="80">
        <f t="shared" si="39"/>
        <v>2192207062.4699998</v>
      </c>
      <c r="AD76" s="80">
        <f t="shared" si="39"/>
        <v>2675415252.1400003</v>
      </c>
      <c r="AE76" s="80">
        <f t="shared" si="39"/>
        <v>2346316804.7299995</v>
      </c>
      <c r="AF76" s="80">
        <f t="shared" si="39"/>
        <v>1681343143.5699997</v>
      </c>
      <c r="AG76" s="80">
        <f t="shared" si="39"/>
        <v>2120150547.6700001</v>
      </c>
      <c r="AH76" s="80">
        <f t="shared" si="39"/>
        <v>2186555288.6399994</v>
      </c>
      <c r="AI76" s="80">
        <f t="shared" si="39"/>
        <v>1776499716.6500003</v>
      </c>
      <c r="AJ76" s="80">
        <f t="shared" si="39"/>
        <v>1009879677.02</v>
      </c>
      <c r="AK76" s="80">
        <f t="shared" si="39"/>
        <v>1142891908.2599998</v>
      </c>
      <c r="AL76" s="80">
        <f t="shared" si="39"/>
        <v>910443442.01999998</v>
      </c>
      <c r="AM76" s="80">
        <f t="shared" si="39"/>
        <v>675626933.94999981</v>
      </c>
      <c r="AN76" s="80">
        <f t="shared" si="39"/>
        <v>247384942.0599997</v>
      </c>
      <c r="AO76" s="80">
        <f t="shared" si="39"/>
        <v>204533056.10000014</v>
      </c>
      <c r="AP76" s="80">
        <f t="shared" si="39"/>
        <v>119249892.93000031</v>
      </c>
      <c r="AQ76" s="80">
        <f t="shared" si="39"/>
        <v>5989512.620000124</v>
      </c>
      <c r="AR76" s="80">
        <f t="shared" si="39"/>
        <v>-51488481.139999866</v>
      </c>
      <c r="AS76" s="80">
        <f t="shared" si="39"/>
        <v>285085561.85999966</v>
      </c>
      <c r="AT76" s="80">
        <f t="shared" si="39"/>
        <v>-11934510.409999609</v>
      </c>
      <c r="AU76" s="80">
        <f t="shared" si="39"/>
        <v>-118601983.58999991</v>
      </c>
      <c r="AV76" s="80">
        <f t="shared" si="39"/>
        <v>-191000901.5</v>
      </c>
      <c r="AW76" s="80">
        <f t="shared" si="39"/>
        <v>-63351717.949999809</v>
      </c>
      <c r="AX76" s="80">
        <f t="shared" si="39"/>
        <v>-33882419.560000062</v>
      </c>
      <c r="AY76" s="80">
        <f t="shared" si="39"/>
        <v>-185102966.17999995</v>
      </c>
      <c r="AZ76" s="80">
        <f t="shared" si="39"/>
        <v>-427479910.29999995</v>
      </c>
      <c r="BA76" s="80">
        <f t="shared" si="39"/>
        <v>-308045391.41999996</v>
      </c>
      <c r="BB76" s="80">
        <f t="shared" si="39"/>
        <v>-481048701.64000022</v>
      </c>
      <c r="BC76" s="80">
        <f t="shared" si="39"/>
        <v>-352802990.12</v>
      </c>
      <c r="BD76" s="80">
        <f t="shared" si="39"/>
        <v>-255354344.6500001</v>
      </c>
      <c r="BE76" s="80">
        <f t="shared" si="39"/>
        <v>90596471.299999952</v>
      </c>
      <c r="BF76" s="80">
        <f t="shared" si="39"/>
        <v>117974183.10999966</v>
      </c>
      <c r="BG76" s="80">
        <f t="shared" si="39"/>
        <v>61767319.730000257</v>
      </c>
      <c r="BH76" s="80">
        <f t="shared" si="39"/>
        <v>194830842.52999997</v>
      </c>
      <c r="BI76" s="80">
        <f t="shared" si="39"/>
        <v>291724091.36999989</v>
      </c>
      <c r="BJ76" s="80">
        <f t="shared" si="39"/>
        <v>321890946.41999984</v>
      </c>
      <c r="BK76" s="80">
        <f t="shared" si="39"/>
        <v>-48008998.580000162</v>
      </c>
      <c r="BL76" s="80">
        <f t="shared" si="39"/>
        <v>-109501671.60000014</v>
      </c>
      <c r="BM76" s="80">
        <f t="shared" si="39"/>
        <v>29657615.99000001</v>
      </c>
      <c r="BN76" s="80">
        <f t="shared" si="39"/>
        <v>70011580</v>
      </c>
      <c r="BO76" s="80">
        <f t="shared" si="39"/>
        <v>311530634.1400001</v>
      </c>
      <c r="BP76" s="80">
        <f t="shared" si="39"/>
        <v>282887467.01999998</v>
      </c>
      <c r="BQ76" s="80">
        <f t="shared" si="39"/>
        <v>323324938.45000005</v>
      </c>
      <c r="BR76" s="80">
        <f t="shared" ref="BR76:CJ76" si="40">BR71-BR64-BR68</f>
        <v>65061748.120000124</v>
      </c>
      <c r="BS76" s="80">
        <f t="shared" si="40"/>
        <v>194280926.95999992</v>
      </c>
      <c r="BT76" s="80">
        <f t="shared" si="40"/>
        <v>-241126044.75</v>
      </c>
      <c r="BU76" s="80">
        <f t="shared" si="40"/>
        <v>-172298586.21000004</v>
      </c>
      <c r="BV76" s="80">
        <f t="shared" si="40"/>
        <v>-124364556.18000019</v>
      </c>
      <c r="BW76" s="80">
        <f t="shared" si="40"/>
        <v>16450246.01000005</v>
      </c>
      <c r="BX76" s="80">
        <f t="shared" si="40"/>
        <v>-814553949.6400001</v>
      </c>
      <c r="BY76" s="80">
        <f t="shared" si="40"/>
        <v>-740991565.13000011</v>
      </c>
      <c r="BZ76" s="80">
        <f t="shared" si="40"/>
        <v>0</v>
      </c>
      <c r="CA76" s="80">
        <f t="shared" si="40"/>
        <v>-535445692.98000002</v>
      </c>
      <c r="CB76" s="80">
        <f t="shared" si="40"/>
        <v>0</v>
      </c>
      <c r="CC76" s="80">
        <f t="shared" si="40"/>
        <v>-619103541.55000007</v>
      </c>
      <c r="CD76" s="80">
        <f t="shared" si="40"/>
        <v>0</v>
      </c>
      <c r="CE76" s="80">
        <f t="shared" si="40"/>
        <v>-210796000</v>
      </c>
      <c r="CF76" s="80">
        <f t="shared" si="40"/>
        <v>0</v>
      </c>
      <c r="CG76" s="80">
        <f t="shared" si="40"/>
        <v>-160494962.24000001</v>
      </c>
      <c r="CH76" s="80">
        <f t="shared" si="40"/>
        <v>0</v>
      </c>
      <c r="CI76" s="80">
        <f t="shared" si="40"/>
        <v>0</v>
      </c>
      <c r="CJ76" s="80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workbookViewId="0">
      <selection activeCell="I30" sqref="I30"/>
    </sheetView>
  </sheetViews>
  <sheetFormatPr defaultRowHeight="13.5"/>
  <cols>
    <col min="1" max="1" width="60.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8" width="17.25" bestFit="1" customWidth="1"/>
    <col min="79" max="79" width="19.375" bestFit="1" customWidth="1"/>
    <col min="80" max="80" width="17.25" bestFit="1" customWidth="1"/>
    <col min="81" max="83" width="19.375" bestFit="1" customWidth="1"/>
    <col min="84" max="88" width="17.25" bestFit="1" customWidth="1"/>
    <col min="89" max="90" width="9.625" bestFit="1" customWidth="1"/>
  </cols>
  <sheetData>
    <row r="1" spans="1:90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</row>
    <row r="2" spans="1:90" s="33" customFormat="1">
      <c r="A2" s="33" t="s">
        <v>526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527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6" customFormat="1">
      <c r="A4" s="86" t="s">
        <v>552</v>
      </c>
      <c r="E4" s="86">
        <f>$E$32</f>
        <v>0.17</v>
      </c>
      <c r="F4" s="86">
        <f t="shared" ref="F4:BQ4" si="0">$E$32</f>
        <v>0.17</v>
      </c>
      <c r="G4" s="86">
        <f t="shared" si="0"/>
        <v>0.17</v>
      </c>
      <c r="H4" s="86">
        <f t="shared" si="0"/>
        <v>0.17</v>
      </c>
      <c r="I4" s="86">
        <f t="shared" si="0"/>
        <v>0.17</v>
      </c>
      <c r="J4" s="86">
        <f t="shared" si="0"/>
        <v>0.17</v>
      </c>
      <c r="K4" s="86">
        <f t="shared" si="0"/>
        <v>0.17</v>
      </c>
      <c r="L4" s="86">
        <f t="shared" si="0"/>
        <v>0.17</v>
      </c>
      <c r="M4" s="86">
        <f t="shared" si="0"/>
        <v>0.17</v>
      </c>
      <c r="N4" s="86">
        <f t="shared" si="0"/>
        <v>0.17</v>
      </c>
      <c r="O4" s="86">
        <f t="shared" si="0"/>
        <v>0.17</v>
      </c>
      <c r="P4" s="86">
        <f t="shared" si="0"/>
        <v>0.17</v>
      </c>
      <c r="Q4" s="86">
        <f t="shared" si="0"/>
        <v>0.17</v>
      </c>
      <c r="R4" s="86">
        <f t="shared" si="0"/>
        <v>0.17</v>
      </c>
      <c r="S4" s="86">
        <f t="shared" si="0"/>
        <v>0.17</v>
      </c>
      <c r="T4" s="86">
        <f t="shared" si="0"/>
        <v>0.17</v>
      </c>
      <c r="U4" s="86">
        <f t="shared" si="0"/>
        <v>0.17</v>
      </c>
      <c r="V4" s="86">
        <f t="shared" si="0"/>
        <v>0.17</v>
      </c>
      <c r="W4" s="86">
        <f t="shared" si="0"/>
        <v>0.17</v>
      </c>
      <c r="X4" s="86">
        <f t="shared" si="0"/>
        <v>0.17</v>
      </c>
      <c r="Y4" s="86">
        <f t="shared" si="0"/>
        <v>0.17</v>
      </c>
      <c r="Z4" s="86">
        <f t="shared" si="0"/>
        <v>0.17</v>
      </c>
      <c r="AA4" s="86">
        <f t="shared" si="0"/>
        <v>0.17</v>
      </c>
      <c r="AB4" s="86">
        <f t="shared" si="0"/>
        <v>0.17</v>
      </c>
      <c r="AC4" s="86">
        <f t="shared" si="0"/>
        <v>0.17</v>
      </c>
      <c r="AD4" s="86">
        <f t="shared" si="0"/>
        <v>0.17</v>
      </c>
      <c r="AE4" s="86">
        <f t="shared" si="0"/>
        <v>0.17</v>
      </c>
      <c r="AF4" s="86">
        <f t="shared" si="0"/>
        <v>0.17</v>
      </c>
      <c r="AG4" s="86">
        <f t="shared" si="0"/>
        <v>0.17</v>
      </c>
      <c r="AH4" s="86">
        <f t="shared" si="0"/>
        <v>0.17</v>
      </c>
      <c r="AI4" s="86">
        <f t="shared" si="0"/>
        <v>0.17</v>
      </c>
      <c r="AJ4" s="86">
        <f t="shared" si="0"/>
        <v>0.17</v>
      </c>
      <c r="AK4" s="86">
        <f t="shared" si="0"/>
        <v>0.17</v>
      </c>
      <c r="AL4" s="86">
        <f t="shared" si="0"/>
        <v>0.17</v>
      </c>
      <c r="AM4" s="86">
        <f t="shared" si="0"/>
        <v>0.17</v>
      </c>
      <c r="AN4" s="86">
        <f t="shared" si="0"/>
        <v>0.17</v>
      </c>
      <c r="AO4" s="86">
        <f t="shared" si="0"/>
        <v>0.17</v>
      </c>
      <c r="AP4" s="86">
        <f t="shared" si="0"/>
        <v>0.17</v>
      </c>
      <c r="AQ4" s="86">
        <f t="shared" si="0"/>
        <v>0.17</v>
      </c>
      <c r="AR4" s="86">
        <f t="shared" si="0"/>
        <v>0.17</v>
      </c>
      <c r="AS4" s="86">
        <f t="shared" si="0"/>
        <v>0.17</v>
      </c>
      <c r="AT4" s="86">
        <f t="shared" si="0"/>
        <v>0.17</v>
      </c>
      <c r="AU4" s="86">
        <f t="shared" si="0"/>
        <v>0.17</v>
      </c>
      <c r="AV4" s="86">
        <f t="shared" si="0"/>
        <v>0.17</v>
      </c>
      <c r="AW4" s="86">
        <f t="shared" si="0"/>
        <v>0.17</v>
      </c>
      <c r="AX4" s="86">
        <f t="shared" si="0"/>
        <v>0.17</v>
      </c>
      <c r="AY4" s="86">
        <f t="shared" si="0"/>
        <v>0.17</v>
      </c>
      <c r="AZ4" s="86">
        <f t="shared" si="0"/>
        <v>0.17</v>
      </c>
      <c r="BA4" s="86">
        <f t="shared" si="0"/>
        <v>0.17</v>
      </c>
      <c r="BB4" s="86">
        <f t="shared" si="0"/>
        <v>0.17</v>
      </c>
      <c r="BC4" s="86">
        <f t="shared" si="0"/>
        <v>0.17</v>
      </c>
      <c r="BD4" s="86">
        <f t="shared" si="0"/>
        <v>0.17</v>
      </c>
      <c r="BE4" s="86">
        <f t="shared" si="0"/>
        <v>0.17</v>
      </c>
      <c r="BF4" s="86">
        <f t="shared" si="0"/>
        <v>0.17</v>
      </c>
      <c r="BG4" s="86">
        <f t="shared" si="0"/>
        <v>0.17</v>
      </c>
      <c r="BH4" s="86">
        <f t="shared" si="0"/>
        <v>0.17</v>
      </c>
      <c r="BI4" s="86">
        <f t="shared" si="0"/>
        <v>0.17</v>
      </c>
      <c r="BJ4" s="86">
        <f t="shared" si="0"/>
        <v>0.17</v>
      </c>
      <c r="BK4" s="86">
        <f t="shared" si="0"/>
        <v>0.17</v>
      </c>
      <c r="BL4" s="86">
        <f t="shared" si="0"/>
        <v>0.17</v>
      </c>
      <c r="BM4" s="86">
        <f t="shared" si="0"/>
        <v>0.17</v>
      </c>
      <c r="BN4" s="86">
        <f t="shared" si="0"/>
        <v>0.17</v>
      </c>
      <c r="BO4" s="86">
        <f t="shared" si="0"/>
        <v>0.17</v>
      </c>
      <c r="BP4" s="86">
        <f t="shared" si="0"/>
        <v>0.17</v>
      </c>
      <c r="BQ4" s="86">
        <f t="shared" si="0"/>
        <v>0.17</v>
      </c>
      <c r="BR4" s="86">
        <f t="shared" ref="BR4:CK4" si="1">$E$32</f>
        <v>0.17</v>
      </c>
      <c r="BS4" s="86">
        <f t="shared" si="1"/>
        <v>0.17</v>
      </c>
      <c r="BT4" s="86">
        <f t="shared" si="1"/>
        <v>0.17</v>
      </c>
      <c r="BU4" s="86">
        <f t="shared" si="1"/>
        <v>0.17</v>
      </c>
      <c r="BV4" s="86">
        <f t="shared" si="1"/>
        <v>0.17</v>
      </c>
      <c r="BW4" s="86">
        <f t="shared" si="1"/>
        <v>0.17</v>
      </c>
      <c r="BX4" s="86">
        <f t="shared" si="1"/>
        <v>0.17</v>
      </c>
      <c r="BY4" s="86">
        <f t="shared" si="1"/>
        <v>0.17</v>
      </c>
      <c r="BZ4" s="86">
        <f t="shared" si="1"/>
        <v>0.17</v>
      </c>
      <c r="CA4" s="86">
        <f t="shared" si="1"/>
        <v>0.17</v>
      </c>
      <c r="CB4" s="86">
        <f t="shared" si="1"/>
        <v>0.17</v>
      </c>
      <c r="CC4" s="86">
        <f t="shared" si="1"/>
        <v>0.17</v>
      </c>
      <c r="CD4" s="86">
        <f t="shared" si="1"/>
        <v>0.17</v>
      </c>
      <c r="CE4" s="86">
        <f t="shared" si="1"/>
        <v>0.17</v>
      </c>
      <c r="CF4" s="86">
        <f t="shared" si="1"/>
        <v>0.17</v>
      </c>
      <c r="CG4" s="86">
        <f t="shared" si="1"/>
        <v>0.17</v>
      </c>
      <c r="CH4" s="86">
        <f t="shared" si="1"/>
        <v>0.17</v>
      </c>
      <c r="CI4" s="86">
        <f t="shared" si="1"/>
        <v>0.17</v>
      </c>
      <c r="CJ4" s="86">
        <f t="shared" si="1"/>
        <v>0.17</v>
      </c>
      <c r="CK4" s="86">
        <f t="shared" si="1"/>
        <v>0.17</v>
      </c>
    </row>
    <row r="5" spans="1:90" s="35" customFormat="1">
      <c r="A5" s="35" t="s">
        <v>528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529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530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80" customFormat="1">
      <c r="A8" s="80" t="s">
        <v>531</v>
      </c>
      <c r="E8" s="80">
        <f>利润表!E6</f>
        <v>15226925132.92</v>
      </c>
      <c r="F8" s="80">
        <f>利润表!F6</f>
        <v>11628814912.92</v>
      </c>
      <c r="G8" s="80">
        <f>利润表!G6</f>
        <v>7633692655.8699999</v>
      </c>
      <c r="H8" s="80">
        <f>利润表!H6</f>
        <v>2976584444.52</v>
      </c>
      <c r="I8" s="80">
        <f>利润表!I6</f>
        <v>14780967899.440001</v>
      </c>
      <c r="J8" s="80">
        <f>利润表!J6</f>
        <v>11180763428.889999</v>
      </c>
      <c r="K8" s="80">
        <f>利润表!K6</f>
        <v>7291362019.0100002</v>
      </c>
      <c r="L8" s="80">
        <f>利润表!L6</f>
        <v>2979672630.1999998</v>
      </c>
      <c r="M8" s="80">
        <f>利润表!M6</f>
        <v>15117878402.59</v>
      </c>
      <c r="N8" s="80">
        <f>利润表!N6</f>
        <v>11642318913.57</v>
      </c>
      <c r="O8" s="80">
        <f>利润表!O6</f>
        <v>7801959717</v>
      </c>
      <c r="P8" s="80">
        <f>利润表!P6</f>
        <v>3312008819.9899998</v>
      </c>
      <c r="Q8" s="80">
        <f>利润表!Q6</f>
        <v>16242127953.23</v>
      </c>
      <c r="R8" s="80">
        <f>利润表!R6</f>
        <v>12274014787.58</v>
      </c>
      <c r="S8" s="80">
        <f>利润表!S6</f>
        <v>8038090291.4700003</v>
      </c>
      <c r="T8" s="80">
        <f>利润表!T6</f>
        <v>3269606314.1599998</v>
      </c>
      <c r="U8" s="80">
        <f>利润表!U6</f>
        <v>15670770649.25</v>
      </c>
      <c r="V8" s="80">
        <f>利润表!V6</f>
        <v>11611711540.879999</v>
      </c>
      <c r="W8" s="80">
        <f>利润表!W6</f>
        <v>7542876267.8199997</v>
      </c>
      <c r="X8" s="80">
        <f>利润表!X6</f>
        <v>3154730635.73</v>
      </c>
      <c r="Y8" s="80">
        <f>利润表!Y6</f>
        <v>14295199209.41</v>
      </c>
      <c r="Z8" s="80">
        <f>利润表!Z6</f>
        <v>10906926142.75</v>
      </c>
      <c r="AA8" s="80">
        <f>利润表!AA6</f>
        <v>5793795568.4099998</v>
      </c>
      <c r="AB8" s="80">
        <f>利润表!AB6</f>
        <v>2541452950.0500002</v>
      </c>
      <c r="AC8" s="80">
        <f>利润表!AC6</f>
        <v>11654694217.540001</v>
      </c>
      <c r="AD8" s="80">
        <f>利润表!AD6</f>
        <v>9194752912.6000004</v>
      </c>
      <c r="AE8" s="80">
        <f>利润表!AE6</f>
        <v>5952172825.3299999</v>
      </c>
      <c r="AF8" s="80">
        <f>利润表!AF6</f>
        <v>2595919278.0100002</v>
      </c>
      <c r="AG8" s="80">
        <f>利润表!AG6</f>
        <v>10700275731.110001</v>
      </c>
      <c r="AH8" s="80">
        <f>利润表!AH6</f>
        <v>7867784014.79</v>
      </c>
      <c r="AI8" s="80">
        <f>利润表!AI6</f>
        <v>5088515339.8000002</v>
      </c>
      <c r="AJ8" s="80">
        <f>利润表!AJ6</f>
        <v>2199896810.4400001</v>
      </c>
      <c r="AK8" s="80">
        <f>利润表!AK6</f>
        <v>8888158950.1800003</v>
      </c>
      <c r="AL8" s="80">
        <f>利润表!AL6</f>
        <v>6534738603.1199999</v>
      </c>
      <c r="AM8" s="80">
        <f>利润表!AM6</f>
        <v>4183817454.4899998</v>
      </c>
      <c r="AN8" s="80">
        <f>利润表!AN6</f>
        <v>1873897756.1900001</v>
      </c>
      <c r="AO8" s="80">
        <f>利润表!AO6</f>
        <v>8489100178.8299999</v>
      </c>
      <c r="AP8" s="80">
        <f>利润表!AP6</f>
        <v>6394198410.4899998</v>
      </c>
      <c r="AQ8" s="80">
        <f>利润表!AQ6</f>
        <v>4175419382.9099998</v>
      </c>
      <c r="AR8" s="80">
        <f>利润表!AR6</f>
        <v>1861863686.0699999</v>
      </c>
      <c r="AS8" s="80">
        <f>利润表!AS6</f>
        <v>7277254140.21</v>
      </c>
      <c r="AT8" s="80">
        <f>利润表!AT6</f>
        <v>5289137929.5200005</v>
      </c>
      <c r="AU8" s="80">
        <f>利润表!AU6</f>
        <v>3333026643.5900002</v>
      </c>
      <c r="AV8" s="80">
        <f>利润表!AV6</f>
        <v>1538991169.55</v>
      </c>
      <c r="AW8" s="80">
        <f>利润表!AW6</f>
        <v>5756865497.54</v>
      </c>
      <c r="AX8" s="80">
        <f>利润表!AX6</f>
        <v>4211090083.77</v>
      </c>
      <c r="AY8" s="80">
        <f>利润表!AY6</f>
        <v>2765887880.8899999</v>
      </c>
      <c r="AZ8" s="80">
        <f>利润表!AZ6</f>
        <v>1249190096.8199999</v>
      </c>
      <c r="BA8" s="80">
        <f>利润表!BA6</f>
        <v>5403366370.7799997</v>
      </c>
      <c r="BB8" s="80">
        <f>利润表!BB6</f>
        <v>3924222586.1799998</v>
      </c>
      <c r="BC8" s="80">
        <f>利润表!BC6</f>
        <v>2567321061.1799998</v>
      </c>
      <c r="BD8" s="80">
        <f>利润表!BD6</f>
        <v>1175375812.9400001</v>
      </c>
      <c r="BE8" s="80">
        <f>利润表!BE6</f>
        <v>4942282576.8999996</v>
      </c>
      <c r="BF8" s="80">
        <f>利润表!BF6</f>
        <v>3660508261.8899999</v>
      </c>
      <c r="BG8" s="80">
        <f>利润表!BG6</f>
        <v>2517586186.9499998</v>
      </c>
      <c r="BH8" s="80">
        <f>利润表!BH6</f>
        <v>1226508689.25</v>
      </c>
      <c r="BI8" s="80">
        <f>利润表!BI6</f>
        <v>4011958308.4299998</v>
      </c>
      <c r="BJ8" s="80">
        <f>利润表!BJ6</f>
        <v>2944267467</v>
      </c>
      <c r="BK8" s="80">
        <f>利润表!BK6</f>
        <v>1952850787.5</v>
      </c>
      <c r="BL8" s="80">
        <f>利润表!BL6</f>
        <v>915105404.87</v>
      </c>
      <c r="BM8" s="80">
        <f>利润表!BM6</f>
        <v>2881983316.8499999</v>
      </c>
      <c r="BN8" s="80">
        <f>利润表!BN6</f>
        <v>2314903460.3000002</v>
      </c>
      <c r="BO8" s="80">
        <f>利润表!BO6</f>
        <v>1596717736.3499999</v>
      </c>
      <c r="BP8" s="80">
        <f>利润表!BP6</f>
        <v>773737089.95000005</v>
      </c>
      <c r="BQ8" s="80">
        <f>利润表!BQ6</f>
        <v>2554268178.5100002</v>
      </c>
      <c r="BR8" s="80">
        <f>利润表!BR6</f>
        <v>1304874733.9300001</v>
      </c>
      <c r="BS8" s="80">
        <f>利润表!BS6</f>
        <v>2483197627.2600002</v>
      </c>
      <c r="BT8" s="80">
        <f>利润表!BT6</f>
        <v>1254158982.9400001</v>
      </c>
      <c r="BU8" s="80">
        <f>利润表!BU6</f>
        <v>2461372469.0999999</v>
      </c>
      <c r="BV8" s="80">
        <f>利润表!BV6</f>
        <v>1156607381.01</v>
      </c>
      <c r="BW8" s="80">
        <f>利润表!BW6</f>
        <v>405519122.69999999</v>
      </c>
      <c r="BX8" s="80">
        <f>利润表!BX6</f>
        <v>157687789.38</v>
      </c>
      <c r="BY8" s="80">
        <f>利润表!BY6</f>
        <v>738657178.74000001</v>
      </c>
      <c r="BZ8" s="80">
        <f>利润表!BZ6</f>
        <v>0</v>
      </c>
      <c r="CA8" s="80">
        <f>利润表!CA6</f>
        <v>1121670089.03</v>
      </c>
      <c r="CB8" s="80">
        <f>利润表!CB6</f>
        <v>0</v>
      </c>
      <c r="CC8" s="80">
        <f>利润表!CC6</f>
        <v>1522442725.4100001</v>
      </c>
      <c r="CD8" s="80">
        <f>利润表!CD6</f>
        <v>0</v>
      </c>
      <c r="CE8" s="80">
        <f>利润表!CE6</f>
        <v>0</v>
      </c>
      <c r="CF8" s="80">
        <f>利润表!CF6</f>
        <v>0</v>
      </c>
      <c r="CG8" s="80">
        <f>利润表!CG6</f>
        <v>482620000</v>
      </c>
      <c r="CH8" s="80">
        <f>利润表!CH6</f>
        <v>622550000</v>
      </c>
      <c r="CI8" s="80">
        <f>利润表!CI6</f>
        <v>511020000</v>
      </c>
      <c r="CJ8" s="80">
        <f>利润表!CJ6</f>
        <v>438350000</v>
      </c>
      <c r="CK8" s="80">
        <f>利润表!CK6</f>
        <v>0</v>
      </c>
      <c r="CL8" s="80">
        <f>利润表!CL6</f>
        <v>0</v>
      </c>
    </row>
    <row r="9" spans="1:90" s="80" customFormat="1">
      <c r="A9" s="80" t="s">
        <v>532</v>
      </c>
      <c r="E9" s="80">
        <f>利润表!E7</f>
        <v>118281818.69</v>
      </c>
      <c r="F9" s="80">
        <f>利润表!F7</f>
        <v>85319248.390000001</v>
      </c>
      <c r="G9" s="80">
        <f>利润表!G7</f>
        <v>65982482.200000003</v>
      </c>
      <c r="H9" s="80">
        <f>利润表!H7</f>
        <v>29384721.870000001</v>
      </c>
      <c r="I9" s="80">
        <f>利润表!I7</f>
        <v>148289534.94999999</v>
      </c>
      <c r="J9" s="80">
        <f>利润表!J7</f>
        <v>103667800.89</v>
      </c>
      <c r="K9" s="80">
        <f>利润表!K7</f>
        <v>82012392.040000007</v>
      </c>
      <c r="L9" s="80">
        <f>利润表!L7</f>
        <v>42992139.280000001</v>
      </c>
      <c r="M9" s="80">
        <f>利润表!M7</f>
        <v>151298695.34999999</v>
      </c>
      <c r="N9" s="80">
        <f>利润表!N7</f>
        <v>121435065.36</v>
      </c>
      <c r="O9" s="80">
        <f>利润表!O7</f>
        <v>77594340.980000004</v>
      </c>
      <c r="P9" s="80">
        <f>利润表!P7</f>
        <v>37283240.600000001</v>
      </c>
      <c r="Q9" s="80">
        <f>利润表!Q7</f>
        <v>154535099.59</v>
      </c>
      <c r="R9" s="80">
        <f>利润表!R7</f>
        <v>129833994.84999999</v>
      </c>
      <c r="S9" s="80">
        <f>利润表!S7</f>
        <v>84670343.25</v>
      </c>
      <c r="T9" s="80">
        <f>利润表!T7</f>
        <v>40893605.850000001</v>
      </c>
      <c r="U9" s="80">
        <f>利润表!U7</f>
        <v>137698423</v>
      </c>
      <c r="V9" s="80">
        <f>利润表!V7</f>
        <v>108324837.53</v>
      </c>
      <c r="W9" s="80">
        <f>利润表!W7</f>
        <v>71322030.209999993</v>
      </c>
      <c r="X9" s="80">
        <f>利润表!X7</f>
        <v>30607092.649999999</v>
      </c>
      <c r="Y9" s="80">
        <f>利润表!Y7</f>
        <v>151094119.47</v>
      </c>
      <c r="Z9" s="80">
        <f>利润表!Z7</f>
        <v>108281857.06999999</v>
      </c>
      <c r="AA9" s="80">
        <f>利润表!AA7</f>
        <v>66375802.159999996</v>
      </c>
      <c r="AB9" s="80">
        <f>利润表!AB7</f>
        <v>24932592.219999999</v>
      </c>
      <c r="AC9" s="80">
        <f>利润表!AC7</f>
        <v>94762721.609999999</v>
      </c>
      <c r="AD9" s="80">
        <f>利润表!AD7</f>
        <v>81594878.359999999</v>
      </c>
      <c r="AE9" s="80">
        <f>利润表!AE7</f>
        <v>50935124.369999997</v>
      </c>
      <c r="AF9" s="80">
        <f>利润表!AF7</f>
        <v>14073529.74</v>
      </c>
      <c r="AG9" s="80">
        <f>利润表!AG7</f>
        <v>47049591.960000001</v>
      </c>
      <c r="AH9" s="80">
        <f>利润表!AH7</f>
        <v>36252827.310000002</v>
      </c>
      <c r="AI9" s="80">
        <f>利润表!AI7</f>
        <v>23807994.210000001</v>
      </c>
      <c r="AJ9" s="80">
        <f>利润表!AJ7</f>
        <v>12045757.27</v>
      </c>
      <c r="AK9" s="80">
        <f>利润表!AK7</f>
        <v>36433124.130000003</v>
      </c>
      <c r="AL9" s="80">
        <f>利润表!AL7</f>
        <v>27332568.32</v>
      </c>
      <c r="AM9" s="80">
        <f>利润表!AM7</f>
        <v>18394534.010000002</v>
      </c>
      <c r="AN9" s="80">
        <f>利润表!AN7</f>
        <v>8894401.1799999997</v>
      </c>
      <c r="AO9" s="80">
        <f>利润表!AO7</f>
        <v>30051094.940000001</v>
      </c>
      <c r="AP9" s="80">
        <f>利润表!AP7</f>
        <v>21453805.739999998</v>
      </c>
      <c r="AQ9" s="80">
        <f>利润表!AQ7</f>
        <v>14258088.619999999</v>
      </c>
      <c r="AR9" s="80">
        <f>利润表!AR7</f>
        <v>6704249.0499999998</v>
      </c>
      <c r="AS9" s="80">
        <f>利润表!AS7</f>
        <v>29132541.030000001</v>
      </c>
      <c r="AT9" s="80">
        <f>利润表!AT7</f>
        <v>21674399.34</v>
      </c>
      <c r="AU9" s="80">
        <f>利润表!AU7</f>
        <v>14030629.800000001</v>
      </c>
      <c r="AV9" s="80">
        <f>利润表!AV7</f>
        <v>6026209.2300000004</v>
      </c>
      <c r="AW9" s="80">
        <f>利润表!AW7</f>
        <v>23752289.66</v>
      </c>
      <c r="AX9" s="80">
        <f>利润表!AX7</f>
        <v>19284640.84</v>
      </c>
      <c r="AY9" s="80">
        <f>利润表!AY7</f>
        <v>11539457.869999999</v>
      </c>
      <c r="AZ9" s="80">
        <f>利润表!AZ7</f>
        <v>5355209.1900000004</v>
      </c>
      <c r="BA9" s="80">
        <f>利润表!BA7</f>
        <v>18167645.329999998</v>
      </c>
      <c r="BB9" s="80">
        <f>利润表!BB7</f>
        <v>13000135.689999999</v>
      </c>
      <c r="BC9" s="80">
        <f>利润表!BC7</f>
        <v>8146628.9400000004</v>
      </c>
      <c r="BD9" s="80">
        <f>利润表!BD7</f>
        <v>3962995.23</v>
      </c>
      <c r="BE9" s="80">
        <f>利润表!BE7</f>
        <v>16086266.32</v>
      </c>
      <c r="BF9" s="80">
        <f>利润表!BF7</f>
        <v>11113213.24</v>
      </c>
      <c r="BG9" s="80">
        <f>利润表!BG7</f>
        <v>7490047.04</v>
      </c>
      <c r="BH9" s="80">
        <f>利润表!BH7</f>
        <v>3860914.82</v>
      </c>
      <c r="BI9" s="80">
        <f>利润表!BI7</f>
        <v>13609027.49</v>
      </c>
      <c r="BJ9" s="80">
        <f>利润表!BJ7</f>
        <v>14003668.35</v>
      </c>
      <c r="BK9" s="80">
        <f>利润表!BK7</f>
        <v>6332369.0800000001</v>
      </c>
      <c r="BL9" s="80">
        <f>利润表!BL7</f>
        <v>3138194.45</v>
      </c>
      <c r="BM9" s="80">
        <f>利润表!BM7</f>
        <v>13058660.060000001</v>
      </c>
      <c r="BN9" s="80">
        <f>利润表!BN7</f>
        <v>9502722.4000000004</v>
      </c>
      <c r="BO9" s="80">
        <f>利润表!BO7</f>
        <v>7358392.9500000002</v>
      </c>
      <c r="BP9" s="80">
        <f>利润表!BP7</f>
        <v>3574226.91</v>
      </c>
      <c r="BQ9" s="80">
        <f>利润表!BQ7</f>
        <v>8993988.4600000009</v>
      </c>
      <c r="BR9" s="80">
        <f>利润表!BR7</f>
        <v>4245879.2</v>
      </c>
      <c r="BS9" s="80">
        <f>利润表!BS7</f>
        <v>8228819.0300000003</v>
      </c>
      <c r="BT9" s="80">
        <f>利润表!BT7</f>
        <v>4186741.08</v>
      </c>
      <c r="BU9" s="80">
        <f>利润表!BU7</f>
        <v>7988472.2599999998</v>
      </c>
      <c r="BV9" s="80">
        <f>利润表!BV7</f>
        <v>3979167.01</v>
      </c>
      <c r="BW9" s="80">
        <f>利润表!BW7</f>
        <v>4178453.65</v>
      </c>
      <c r="BX9" s="80">
        <f>利润表!BX7</f>
        <v>706418.24</v>
      </c>
      <c r="BY9" s="80">
        <f>利润表!BY7</f>
        <v>9634697.4700000007</v>
      </c>
      <c r="BZ9" s="80">
        <f>利润表!BZ7</f>
        <v>0</v>
      </c>
      <c r="CA9" s="80">
        <f>利润表!CA7</f>
        <v>2962011.87</v>
      </c>
      <c r="CB9" s="80">
        <f>利润表!CB7</f>
        <v>0</v>
      </c>
      <c r="CC9" s="80">
        <f>利润表!CC7</f>
        <v>5920842.5199999996</v>
      </c>
      <c r="CD9" s="80">
        <f>利润表!CD7</f>
        <v>0</v>
      </c>
      <c r="CE9" s="80">
        <f>利润表!CE7</f>
        <v>0</v>
      </c>
      <c r="CF9" s="80">
        <f>利润表!CF7</f>
        <v>0</v>
      </c>
      <c r="CG9" s="80">
        <f>利润表!CG7</f>
        <v>45960000</v>
      </c>
      <c r="CH9" s="80">
        <f>利润表!CH7</f>
        <v>71370000</v>
      </c>
      <c r="CI9" s="80">
        <f>利润表!CI7</f>
        <v>52680000</v>
      </c>
      <c r="CJ9" s="80">
        <f>利润表!CJ7</f>
        <v>34650000</v>
      </c>
      <c r="CK9" s="80">
        <f>利润表!CK7</f>
        <v>0</v>
      </c>
    </row>
    <row r="10" spans="1:90" s="80" customFormat="1">
      <c r="A10" s="80" t="s">
        <v>533</v>
      </c>
      <c r="E10" s="80">
        <f>利润表!E8</f>
        <v>706517294.04999995</v>
      </c>
      <c r="F10" s="80">
        <f>利润表!F8</f>
        <v>529202614.25</v>
      </c>
      <c r="G10" s="80">
        <f>利润表!G8</f>
        <v>373089927.08999997</v>
      </c>
      <c r="H10" s="80">
        <f>利润表!H8</f>
        <v>213695958.05000001</v>
      </c>
      <c r="I10" s="80">
        <f>利润表!I8</f>
        <v>689775545.35000002</v>
      </c>
      <c r="J10" s="80">
        <f>利润表!J8</f>
        <v>495531408.82999998</v>
      </c>
      <c r="K10" s="80">
        <f>利润表!K8</f>
        <v>347131879.60000002</v>
      </c>
      <c r="L10" s="80">
        <f>利润表!L8</f>
        <v>145371900.63999999</v>
      </c>
      <c r="M10" s="80">
        <f>利润表!M8</f>
        <v>772143600.40999997</v>
      </c>
      <c r="N10" s="80">
        <f>利润表!N8</f>
        <v>616311011.03999996</v>
      </c>
      <c r="O10" s="80">
        <f>利润表!O8</f>
        <v>438084366.19</v>
      </c>
      <c r="P10" s="80">
        <f>利润表!P8</f>
        <v>208163069.53999999</v>
      </c>
      <c r="Q10" s="80">
        <f>利润表!Q8</f>
        <v>983815921.95000005</v>
      </c>
      <c r="R10" s="80">
        <f>利润表!R8</f>
        <v>759160445.75</v>
      </c>
      <c r="S10" s="80">
        <f>利润表!S8</f>
        <v>514231780.66000003</v>
      </c>
      <c r="T10" s="80">
        <f>利润表!T8</f>
        <v>247375429.66999999</v>
      </c>
      <c r="U10" s="80">
        <f>利润表!U8</f>
        <v>938233144.64999998</v>
      </c>
      <c r="V10" s="80">
        <f>利润表!V8</f>
        <v>705962389.58000004</v>
      </c>
      <c r="W10" s="80">
        <f>利润表!W8</f>
        <v>447350690.70999998</v>
      </c>
      <c r="X10" s="80">
        <f>利润表!X8</f>
        <v>192717975.55000001</v>
      </c>
      <c r="Y10" s="80">
        <f>利润表!Y8</f>
        <v>858629127.98000002</v>
      </c>
      <c r="Z10" s="80">
        <f>利润表!Z8</f>
        <v>626435048.36000001</v>
      </c>
      <c r="AA10" s="80">
        <f>利润表!AA8</f>
        <v>311434096.91000003</v>
      </c>
      <c r="AB10" s="80">
        <f>利润表!AB8</f>
        <v>174620991.75</v>
      </c>
      <c r="AC10" s="80">
        <f>利润表!AC8</f>
        <v>648436356.85000002</v>
      </c>
      <c r="AD10" s="80">
        <f>利润表!AD8</f>
        <v>507216885.31</v>
      </c>
      <c r="AE10" s="80">
        <f>利润表!AE8</f>
        <v>339288086.79000002</v>
      </c>
      <c r="AF10" s="80">
        <f>利润表!AF8</f>
        <v>199457623.34</v>
      </c>
      <c r="AG10" s="80">
        <f>利润表!AG8</f>
        <v>572442492.40999997</v>
      </c>
      <c r="AH10" s="80">
        <f>利润表!AH8</f>
        <v>433458555.19</v>
      </c>
      <c r="AI10" s="80">
        <f>利润表!AI8</f>
        <v>284133934.61000001</v>
      </c>
      <c r="AJ10" s="80">
        <f>利润表!AJ8</f>
        <v>123275317.18000001</v>
      </c>
      <c r="AK10" s="80">
        <f>利润表!AK8</f>
        <v>520564229.83999997</v>
      </c>
      <c r="AL10" s="80">
        <f>利润表!AL8</f>
        <v>393129860.58999997</v>
      </c>
      <c r="AM10" s="80">
        <f>利润表!AM8</f>
        <v>257251654.05000001</v>
      </c>
      <c r="AN10" s="80">
        <f>利润表!AN8</f>
        <v>127798549.45</v>
      </c>
      <c r="AO10" s="80">
        <f>利润表!AO8</f>
        <v>450800611.77999997</v>
      </c>
      <c r="AP10" s="80">
        <f>利润表!AP8</f>
        <v>375411125.95999998</v>
      </c>
      <c r="AQ10" s="80">
        <f>利润表!AQ8</f>
        <v>213375019.44</v>
      </c>
      <c r="AR10" s="80">
        <f>利润表!AR8</f>
        <v>131402491.89</v>
      </c>
      <c r="AS10" s="80">
        <f>利润表!AS8</f>
        <v>492053156.49000001</v>
      </c>
      <c r="AT10" s="80">
        <f>利润表!AT8</f>
        <v>355914981.87</v>
      </c>
      <c r="AU10" s="80">
        <f>利润表!AU8</f>
        <v>228683868.50999999</v>
      </c>
      <c r="AV10" s="80">
        <f>利润表!AV8</f>
        <v>94632357.790000007</v>
      </c>
      <c r="AW10" s="80">
        <f>利润表!AW8</f>
        <v>360255683.31999999</v>
      </c>
      <c r="AX10" s="80">
        <f>利润表!AX8</f>
        <v>267027956.16</v>
      </c>
      <c r="AY10" s="80">
        <f>利润表!AY8</f>
        <v>170509771.09</v>
      </c>
      <c r="AZ10" s="80">
        <f>利润表!AZ8</f>
        <v>85898121.189999998</v>
      </c>
      <c r="BA10" s="80">
        <f>利润表!BA8</f>
        <v>345423417.47000003</v>
      </c>
      <c r="BB10" s="80">
        <f>利润表!BB8</f>
        <v>253245321.00999999</v>
      </c>
      <c r="BC10" s="80">
        <f>利润表!BC8</f>
        <v>162518431.43000001</v>
      </c>
      <c r="BD10" s="80">
        <f>利润表!BD8</f>
        <v>79442511.939999998</v>
      </c>
      <c r="BE10" s="80">
        <f>利润表!BE8</f>
        <v>321429749.67000002</v>
      </c>
      <c r="BF10" s="80">
        <f>利润表!BF8</f>
        <v>229591779.19</v>
      </c>
      <c r="BG10" s="80">
        <f>利润表!BG8</f>
        <v>133740621.19</v>
      </c>
      <c r="BH10" s="80">
        <f>利润表!BH8</f>
        <v>65436244.530000001</v>
      </c>
      <c r="BI10" s="80">
        <f>利润表!BI8</f>
        <v>323599708.75</v>
      </c>
      <c r="BJ10" s="80">
        <f>利润表!BJ8</f>
        <v>239973112.84999999</v>
      </c>
      <c r="BK10" s="80">
        <f>利润表!BK8</f>
        <v>157358942.06999999</v>
      </c>
      <c r="BL10" s="80">
        <f>利润表!BL8</f>
        <v>82777207.959999993</v>
      </c>
      <c r="BM10" s="80">
        <f>利润表!BM8</f>
        <v>317593510.41000003</v>
      </c>
      <c r="BN10" s="80">
        <f>利润表!BN8</f>
        <v>228508007.62</v>
      </c>
      <c r="BO10" s="80">
        <f>利润表!BO8</f>
        <v>148225737.93000001</v>
      </c>
      <c r="BP10" s="80">
        <f>利润表!BP8</f>
        <v>72043847.859999999</v>
      </c>
      <c r="BQ10" s="80">
        <f>利润表!BQ8</f>
        <v>290137966.11000001</v>
      </c>
      <c r="BR10" s="80">
        <f>利润表!BR8</f>
        <v>134119448.56</v>
      </c>
      <c r="BS10" s="80">
        <f>利润表!BS8</f>
        <v>245249626.66</v>
      </c>
      <c r="BT10" s="80">
        <f>利润表!BT8</f>
        <v>127462441.63</v>
      </c>
      <c r="BU10" s="80">
        <f>利润表!BU8</f>
        <v>214680939.50999999</v>
      </c>
      <c r="BV10" s="80">
        <f>利润表!BV8</f>
        <v>98544459.200000003</v>
      </c>
      <c r="BW10" s="80">
        <f>利润表!BW8</f>
        <v>5778042.5199999996</v>
      </c>
      <c r="BX10" s="80">
        <f>利润表!BX8</f>
        <v>14938744.029999999</v>
      </c>
      <c r="BY10" s="80">
        <f>利润表!BY8</f>
        <v>24044238.5</v>
      </c>
      <c r="BZ10" s="80">
        <f>利润表!BZ8</f>
        <v>0</v>
      </c>
      <c r="CA10" s="80">
        <f>利润表!CA8</f>
        <v>50761337.530000001</v>
      </c>
      <c r="CB10" s="80">
        <f>利润表!CB8</f>
        <v>0</v>
      </c>
      <c r="CC10" s="80">
        <f>利润表!CC8</f>
        <v>26810633.800000001</v>
      </c>
      <c r="CD10" s="80">
        <f>利润表!CD8</f>
        <v>0</v>
      </c>
      <c r="CE10" s="80">
        <f>利润表!CE8</f>
        <v>0</v>
      </c>
      <c r="CF10" s="80">
        <f>利润表!CF8</f>
        <v>0</v>
      </c>
      <c r="CG10" s="80">
        <f>利润表!CG8</f>
        <v>0</v>
      </c>
      <c r="CH10" s="80">
        <f>利润表!CH8</f>
        <v>0</v>
      </c>
      <c r="CI10" s="80">
        <f>利润表!CI8</f>
        <v>0</v>
      </c>
      <c r="CJ10" s="80">
        <f>利润表!CJ8</f>
        <v>0</v>
      </c>
      <c r="CK10" s="80">
        <f>利润表!CK8</f>
        <v>0</v>
      </c>
    </row>
    <row r="11" spans="1:90" s="80" customFormat="1">
      <c r="A11" s="80" t="s">
        <v>534</v>
      </c>
      <c r="E11" s="80">
        <f>利润表!E9</f>
        <v>1297812456.3199999</v>
      </c>
      <c r="F11" s="80">
        <f>利润表!F9</f>
        <v>897288688.38</v>
      </c>
      <c r="G11" s="80">
        <f>利润表!G9</f>
        <v>651720570.57000005</v>
      </c>
      <c r="H11" s="80">
        <f>利润表!H9</f>
        <v>246324752.13</v>
      </c>
      <c r="I11" s="80">
        <f>利润表!I9</f>
        <v>1348474399.55</v>
      </c>
      <c r="J11" s="80">
        <f>利润表!J9</f>
        <v>953494349.96000004</v>
      </c>
      <c r="K11" s="80">
        <f>利润表!K9</f>
        <v>663893559.29999995</v>
      </c>
      <c r="L11" s="80">
        <f>利润表!L9</f>
        <v>288924674.19999999</v>
      </c>
      <c r="M11" s="80">
        <f>利润表!M9</f>
        <v>1782457942.6800001</v>
      </c>
      <c r="N11" s="80">
        <f>利润表!N9</f>
        <v>1246319073.75</v>
      </c>
      <c r="O11" s="80">
        <f>利润表!O9</f>
        <v>916950550.39999998</v>
      </c>
      <c r="P11" s="80">
        <f>利润表!P9</f>
        <v>382675273.56999999</v>
      </c>
      <c r="Q11" s="80">
        <f>利润表!Q9</f>
        <v>1876778470.8299999</v>
      </c>
      <c r="R11" s="80">
        <f>利润表!R9</f>
        <v>1311561912.96</v>
      </c>
      <c r="S11" s="80">
        <f>利润表!S9</f>
        <v>887189511.44000006</v>
      </c>
      <c r="T11" s="80">
        <f>利润表!T9</f>
        <v>384622815.70999998</v>
      </c>
      <c r="U11" s="80">
        <f>利润表!U9</f>
        <v>1839728726</v>
      </c>
      <c r="V11" s="80">
        <f>利润表!V9</f>
        <v>1166382034.47</v>
      </c>
      <c r="W11" s="80">
        <f>利润表!W9</f>
        <v>776169353.77999997</v>
      </c>
      <c r="X11" s="80">
        <f>利润表!X9</f>
        <v>359530187.44999999</v>
      </c>
      <c r="Y11" s="80">
        <f>利润表!Y9</f>
        <v>1482340908.6500001</v>
      </c>
      <c r="Z11" s="80">
        <f>利润表!Z9</f>
        <v>1173732261.54</v>
      </c>
      <c r="AA11" s="80">
        <f>利润表!AA9</f>
        <v>534231845.31</v>
      </c>
      <c r="AB11" s="80">
        <f>利润表!AB9</f>
        <v>235862570.50999999</v>
      </c>
      <c r="AC11" s="80">
        <f>利润表!AC9</f>
        <v>1217841360</v>
      </c>
      <c r="AD11" s="80">
        <f>利润表!AD9</f>
        <v>853202817.29999995</v>
      </c>
      <c r="AE11" s="80">
        <f>利润表!AE9</f>
        <v>521332474.60000002</v>
      </c>
      <c r="AF11" s="80">
        <f>利润表!AF9</f>
        <v>238303364.31</v>
      </c>
      <c r="AG11" s="80">
        <f>利润表!AG9</f>
        <v>1077062088.3699999</v>
      </c>
      <c r="AH11" s="80">
        <f>利润表!AH9</f>
        <v>775436485.40999997</v>
      </c>
      <c r="AI11" s="80">
        <f>利润表!AI9</f>
        <v>478880324.41000003</v>
      </c>
      <c r="AJ11" s="80">
        <f>利润表!AJ9</f>
        <v>217513666.13</v>
      </c>
      <c r="AK11" s="80">
        <f>利润表!AK9</f>
        <v>899709500.05999994</v>
      </c>
      <c r="AL11" s="80">
        <f>利润表!AL9</f>
        <v>554972324.38</v>
      </c>
      <c r="AM11" s="80">
        <f>利润表!AM9</f>
        <v>340190388.22000003</v>
      </c>
      <c r="AN11" s="80">
        <f>利润表!AN9</f>
        <v>163726144.58000001</v>
      </c>
      <c r="AO11" s="80">
        <f>利润表!AO9</f>
        <v>759141352.00999999</v>
      </c>
      <c r="AP11" s="80">
        <f>利润表!AP9</f>
        <v>528160805.45999998</v>
      </c>
      <c r="AQ11" s="80">
        <f>利润表!AQ9</f>
        <v>342386795.98000002</v>
      </c>
      <c r="AR11" s="80">
        <f>利润表!AR9</f>
        <v>144957146.94999999</v>
      </c>
      <c r="AS11" s="80">
        <f>利润表!AS9</f>
        <v>638911611.90999997</v>
      </c>
      <c r="AT11" s="80">
        <f>利润表!AT9</f>
        <v>434563880.16000003</v>
      </c>
      <c r="AU11" s="80">
        <f>利润表!AU9</f>
        <v>280669108.04000002</v>
      </c>
      <c r="AV11" s="80">
        <f>利润表!AV9</f>
        <v>123108354.90000001</v>
      </c>
      <c r="AW11" s="80">
        <f>利润表!AW9</f>
        <v>564132285.63</v>
      </c>
      <c r="AX11" s="80">
        <f>利润表!AX9</f>
        <v>362108855.76999998</v>
      </c>
      <c r="AY11" s="80">
        <f>利润表!AY9</f>
        <v>241592698</v>
      </c>
      <c r="AZ11" s="80">
        <f>利润表!AZ9</f>
        <v>100067356.54000001</v>
      </c>
      <c r="BA11" s="80">
        <f>利润表!BA9</f>
        <v>516323877.29000002</v>
      </c>
      <c r="BB11" s="80">
        <f>利润表!BB9</f>
        <v>363413451.38</v>
      </c>
      <c r="BC11" s="80">
        <f>利润表!BC9</f>
        <v>265771022.94</v>
      </c>
      <c r="BD11" s="80">
        <f>利润表!BD9</f>
        <v>117285447.89</v>
      </c>
      <c r="BE11" s="80">
        <f>利润表!BE9</f>
        <v>584589106.21000004</v>
      </c>
      <c r="BF11" s="80">
        <f>利润表!BF9</f>
        <v>387049001.74000001</v>
      </c>
      <c r="BG11" s="80">
        <f>利润表!BG9</f>
        <v>266947677.38</v>
      </c>
      <c r="BH11" s="80">
        <f>利润表!BH9</f>
        <v>128116416.59</v>
      </c>
      <c r="BI11" s="80">
        <f>利润表!BI9</f>
        <v>450852411.87</v>
      </c>
      <c r="BJ11" s="80">
        <f>利润表!BJ9</f>
        <v>303466718.38999999</v>
      </c>
      <c r="BK11" s="80">
        <f>利润表!BK9</f>
        <v>196504881.38999999</v>
      </c>
      <c r="BL11" s="80">
        <f>利润表!BL9</f>
        <v>100897170.67</v>
      </c>
      <c r="BM11" s="80">
        <f>利润表!BM9</f>
        <v>601321222.13999999</v>
      </c>
      <c r="BN11" s="80">
        <f>利润表!BN9</f>
        <v>362501878.05000001</v>
      </c>
      <c r="BO11" s="80">
        <f>利润表!BO9</f>
        <v>219744265.62</v>
      </c>
      <c r="BP11" s="80">
        <f>利润表!BP9</f>
        <v>74400649.650000006</v>
      </c>
      <c r="BQ11" s="80">
        <f>利润表!BQ9</f>
        <v>438597820</v>
      </c>
      <c r="BR11" s="80">
        <f>利润表!BR9</f>
        <v>164511244.80000001</v>
      </c>
      <c r="BS11" s="80">
        <f>利润表!BS9</f>
        <v>434314834.51999998</v>
      </c>
      <c r="BT11" s="80">
        <f>利润表!BT9</f>
        <v>131075063.06999999</v>
      </c>
      <c r="BU11" s="80">
        <f>利润表!BU9</f>
        <v>377039988.44999999</v>
      </c>
      <c r="BV11" s="80">
        <f>利润表!BV9</f>
        <v>118137266.47</v>
      </c>
      <c r="BW11" s="80">
        <f>利润表!BW9</f>
        <v>67592013.680000007</v>
      </c>
      <c r="BX11" s="80">
        <f>利润表!BX9</f>
        <v>33930334.380000003</v>
      </c>
      <c r="BY11" s="80">
        <f>利润表!BY9</f>
        <v>79345908.530000001</v>
      </c>
      <c r="BZ11" s="80">
        <f>利润表!BZ9</f>
        <v>0</v>
      </c>
      <c r="CA11" s="80">
        <f>利润表!CA9</f>
        <v>120362071.26000001</v>
      </c>
      <c r="CB11" s="80">
        <f>利润表!CB9</f>
        <v>0</v>
      </c>
      <c r="CC11" s="80">
        <f>利润表!CC9</f>
        <v>168183396.69999999</v>
      </c>
      <c r="CD11" s="80">
        <f>利润表!CD9</f>
        <v>0</v>
      </c>
      <c r="CE11" s="80">
        <f>利润表!CE9</f>
        <v>0</v>
      </c>
      <c r="CF11" s="80">
        <f>利润表!CF9</f>
        <v>0</v>
      </c>
      <c r="CG11" s="80">
        <f>利润表!CG9</f>
        <v>0</v>
      </c>
      <c r="CH11" s="80">
        <f>利润表!CH9</f>
        <v>0</v>
      </c>
      <c r="CI11" s="80">
        <f>利润表!CI9</f>
        <v>0</v>
      </c>
      <c r="CJ11" s="80">
        <f>利润表!CJ9</f>
        <v>0</v>
      </c>
      <c r="CK11" s="80">
        <f>利润表!CK9</f>
        <v>0</v>
      </c>
    </row>
    <row r="12" spans="1:90" s="80" customFormat="1">
      <c r="A12" s="80" t="s">
        <v>535</v>
      </c>
      <c r="E12" s="80">
        <f>SUM(E8:E11)</f>
        <v>17349536701.98</v>
      </c>
      <c r="F12" s="80">
        <f t="shared" ref="F12:BQ12" si="4">SUM(F8:F11)</f>
        <v>13140625463.939999</v>
      </c>
      <c r="G12" s="80">
        <f t="shared" si="4"/>
        <v>8724485635.7299995</v>
      </c>
      <c r="H12" s="80">
        <f t="shared" si="4"/>
        <v>3465989876.5700002</v>
      </c>
      <c r="I12" s="80">
        <f t="shared" si="4"/>
        <v>16967507379.290001</v>
      </c>
      <c r="J12" s="80">
        <f t="shared" si="4"/>
        <v>12733456988.57</v>
      </c>
      <c r="K12" s="80">
        <f t="shared" si="4"/>
        <v>8384399849.9500008</v>
      </c>
      <c r="L12" s="80">
        <f t="shared" si="4"/>
        <v>3456961344.3199997</v>
      </c>
      <c r="M12" s="80">
        <f t="shared" si="4"/>
        <v>17823778641.029999</v>
      </c>
      <c r="N12" s="80">
        <f t="shared" si="4"/>
        <v>13626384063.720001</v>
      </c>
      <c r="O12" s="80">
        <f t="shared" si="4"/>
        <v>9234588974.5699997</v>
      </c>
      <c r="P12" s="80">
        <f t="shared" si="4"/>
        <v>3940130403.6999998</v>
      </c>
      <c r="Q12" s="80">
        <f t="shared" si="4"/>
        <v>19257257445.599998</v>
      </c>
      <c r="R12" s="80">
        <f t="shared" si="4"/>
        <v>14474571141.139999</v>
      </c>
      <c r="S12" s="80">
        <f t="shared" si="4"/>
        <v>9524181926.8200016</v>
      </c>
      <c r="T12" s="80">
        <f t="shared" si="4"/>
        <v>3942498165.3899999</v>
      </c>
      <c r="U12" s="80">
        <f t="shared" si="4"/>
        <v>18586430942.900002</v>
      </c>
      <c r="V12" s="80">
        <f t="shared" si="4"/>
        <v>13592380802.459999</v>
      </c>
      <c r="W12" s="80">
        <f t="shared" si="4"/>
        <v>8837718342.5200005</v>
      </c>
      <c r="X12" s="80">
        <f t="shared" si="4"/>
        <v>3737585891.3800001</v>
      </c>
      <c r="Y12" s="80">
        <f t="shared" si="4"/>
        <v>16787263365.509998</v>
      </c>
      <c r="Z12" s="80">
        <f t="shared" si="4"/>
        <v>12815375309.720001</v>
      </c>
      <c r="AA12" s="80">
        <f t="shared" si="4"/>
        <v>6705837312.79</v>
      </c>
      <c r="AB12" s="80">
        <f t="shared" si="4"/>
        <v>2976869104.5299997</v>
      </c>
      <c r="AC12" s="80">
        <f t="shared" si="4"/>
        <v>13615734656.000002</v>
      </c>
      <c r="AD12" s="80">
        <f t="shared" si="4"/>
        <v>10636767493.57</v>
      </c>
      <c r="AE12" s="80">
        <f t="shared" si="4"/>
        <v>6863728511.0900002</v>
      </c>
      <c r="AF12" s="80">
        <f t="shared" si="4"/>
        <v>3047753795.4000001</v>
      </c>
      <c r="AG12" s="80">
        <f t="shared" si="4"/>
        <v>12396829903.849998</v>
      </c>
      <c r="AH12" s="80">
        <f t="shared" si="4"/>
        <v>9112931882.7000008</v>
      </c>
      <c r="AI12" s="80">
        <f t="shared" si="4"/>
        <v>5875337593.0299997</v>
      </c>
      <c r="AJ12" s="80">
        <f t="shared" si="4"/>
        <v>2552731551.02</v>
      </c>
      <c r="AK12" s="80">
        <f t="shared" si="4"/>
        <v>10344865804.209999</v>
      </c>
      <c r="AL12" s="80">
        <f t="shared" si="4"/>
        <v>7510173356.4099998</v>
      </c>
      <c r="AM12" s="80">
        <f t="shared" si="4"/>
        <v>4799654030.7700005</v>
      </c>
      <c r="AN12" s="80">
        <f t="shared" si="4"/>
        <v>2174316851.4000001</v>
      </c>
      <c r="AO12" s="80">
        <f t="shared" si="4"/>
        <v>9729093237.5599995</v>
      </c>
      <c r="AP12" s="80">
        <f t="shared" si="4"/>
        <v>7319224147.6499996</v>
      </c>
      <c r="AQ12" s="80">
        <f t="shared" si="4"/>
        <v>4745439286.9499989</v>
      </c>
      <c r="AR12" s="80">
        <f t="shared" si="4"/>
        <v>2144927573.96</v>
      </c>
      <c r="AS12" s="80">
        <f t="shared" si="4"/>
        <v>8437351449.6399994</v>
      </c>
      <c r="AT12" s="80">
        <f t="shared" si="4"/>
        <v>6101291190.8900003</v>
      </c>
      <c r="AU12" s="80">
        <f t="shared" si="4"/>
        <v>3856410249.9400005</v>
      </c>
      <c r="AV12" s="80">
        <f t="shared" si="4"/>
        <v>1762758091.47</v>
      </c>
      <c r="AW12" s="80">
        <f t="shared" si="4"/>
        <v>6705005756.1499996</v>
      </c>
      <c r="AX12" s="80">
        <f t="shared" si="4"/>
        <v>4859511536.5400009</v>
      </c>
      <c r="AY12" s="80">
        <f t="shared" si="4"/>
        <v>3189529807.8499999</v>
      </c>
      <c r="AZ12" s="80">
        <f t="shared" si="4"/>
        <v>1440510783.74</v>
      </c>
      <c r="BA12" s="80">
        <f t="shared" si="4"/>
        <v>6283281310.8699999</v>
      </c>
      <c r="BB12" s="80">
        <f t="shared" si="4"/>
        <v>4553881494.2600002</v>
      </c>
      <c r="BC12" s="80">
        <f t="shared" si="4"/>
        <v>3003757144.4899998</v>
      </c>
      <c r="BD12" s="80">
        <f t="shared" si="4"/>
        <v>1376066768.0000002</v>
      </c>
      <c r="BE12" s="80">
        <f t="shared" si="4"/>
        <v>5864387699.0999994</v>
      </c>
      <c r="BF12" s="80">
        <f t="shared" si="4"/>
        <v>4288262256.0599995</v>
      </c>
      <c r="BG12" s="80">
        <f t="shared" si="4"/>
        <v>2925764532.5599999</v>
      </c>
      <c r="BH12" s="80">
        <f t="shared" si="4"/>
        <v>1423922265.1899998</v>
      </c>
      <c r="BI12" s="80">
        <f t="shared" si="4"/>
        <v>4800019456.54</v>
      </c>
      <c r="BJ12" s="80">
        <f t="shared" si="4"/>
        <v>3501710966.5899997</v>
      </c>
      <c r="BK12" s="80">
        <f t="shared" si="4"/>
        <v>2313046980.04</v>
      </c>
      <c r="BL12" s="80">
        <f t="shared" si="4"/>
        <v>1101917977.95</v>
      </c>
      <c r="BM12" s="80">
        <f t="shared" si="4"/>
        <v>3813956709.4599996</v>
      </c>
      <c r="BN12" s="80">
        <f t="shared" si="4"/>
        <v>2915416068.3700004</v>
      </c>
      <c r="BO12" s="80">
        <f t="shared" si="4"/>
        <v>1972046132.8499999</v>
      </c>
      <c r="BP12" s="80">
        <f t="shared" si="4"/>
        <v>923755814.37</v>
      </c>
      <c r="BQ12" s="80">
        <f t="shared" si="4"/>
        <v>3291997953.0800004</v>
      </c>
      <c r="BR12" s="80">
        <f t="shared" ref="BR12:CL12" si="5">SUM(BR8:BR11)</f>
        <v>1607751306.49</v>
      </c>
      <c r="BS12" s="80">
        <f t="shared" si="5"/>
        <v>3170990907.4700003</v>
      </c>
      <c r="BT12" s="80">
        <f t="shared" si="5"/>
        <v>1516883228.72</v>
      </c>
      <c r="BU12" s="80">
        <f t="shared" si="5"/>
        <v>3061081869.3199997</v>
      </c>
      <c r="BV12" s="80">
        <f t="shared" si="5"/>
        <v>1377268273.6900001</v>
      </c>
      <c r="BW12" s="80">
        <f t="shared" si="5"/>
        <v>483067632.54999995</v>
      </c>
      <c r="BX12" s="80">
        <f t="shared" si="5"/>
        <v>207263286.03</v>
      </c>
      <c r="BY12" s="80">
        <f t="shared" si="5"/>
        <v>851682023.24000001</v>
      </c>
      <c r="BZ12" s="80">
        <f t="shared" si="5"/>
        <v>0</v>
      </c>
      <c r="CA12" s="80">
        <f t="shared" si="5"/>
        <v>1295755509.6899998</v>
      </c>
      <c r="CB12" s="80">
        <f t="shared" si="5"/>
        <v>0</v>
      </c>
      <c r="CC12" s="80">
        <f t="shared" si="5"/>
        <v>1723357598.4300001</v>
      </c>
      <c r="CD12" s="80">
        <f t="shared" si="5"/>
        <v>0</v>
      </c>
      <c r="CE12" s="80">
        <f t="shared" si="5"/>
        <v>0</v>
      </c>
      <c r="CF12" s="80">
        <f t="shared" si="5"/>
        <v>0</v>
      </c>
      <c r="CG12" s="80">
        <f t="shared" si="5"/>
        <v>528580000</v>
      </c>
      <c r="CH12" s="80">
        <f t="shared" si="5"/>
        <v>693920000</v>
      </c>
      <c r="CI12" s="80">
        <f t="shared" si="5"/>
        <v>563700000</v>
      </c>
      <c r="CJ12" s="80">
        <f t="shared" si="5"/>
        <v>473000000</v>
      </c>
      <c r="CK12" s="80">
        <f t="shared" si="5"/>
        <v>0</v>
      </c>
      <c r="CL12" s="80">
        <f t="shared" si="5"/>
        <v>0</v>
      </c>
    </row>
    <row r="13" spans="1:90" s="35" customFormat="1">
      <c r="A13" s="35" t="s">
        <v>536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537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538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1512879695.2352722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1340708666.4699657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1391602505.8799157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842829848.81281888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755778763.58245301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539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0.88491803325564722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1.5006714851388423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1.2639334018142236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3.7018845112151726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2.0407800898228485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540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2805994414.8499994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1812470466.0700009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1811456010.6500003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1280834944.7700016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1183473486.4599991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541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0.47711232687238514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1.110066786364007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0.97098294349353853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2.4359569323510812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1.303263884384563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542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543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544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545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546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547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548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549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550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6" customFormat="1">
      <c r="A28" s="86" t="s">
        <v>551</v>
      </c>
      <c r="E28" s="86">
        <f>(E27-I27)/I27</f>
        <v>8.0816922315284506E-3</v>
      </c>
      <c r="F28" s="86">
        <f t="shared" ref="F28:BQ28" si="18">(F27-J27)/J27</f>
        <v>-0.27152956853039262</v>
      </c>
      <c r="G28" s="86">
        <f t="shared" si="18"/>
        <v>-0.7095239241158019</v>
      </c>
      <c r="H28" s="86">
        <f t="shared" si="18"/>
        <v>-1.8686754700302906</v>
      </c>
      <c r="I28" s="86">
        <f t="shared" si="18"/>
        <v>0.84411446973708248</v>
      </c>
      <c r="J28" s="86">
        <f t="shared" si="18"/>
        <v>0.27951922360136949</v>
      </c>
      <c r="K28" s="86">
        <f t="shared" si="18"/>
        <v>1.7028262510244716</v>
      </c>
      <c r="L28" s="86">
        <f t="shared" si="18"/>
        <v>-3.2820153220251873</v>
      </c>
      <c r="M28" s="86">
        <f t="shared" si="18"/>
        <v>-0.4878374856054366</v>
      </c>
      <c r="N28" s="86">
        <f t="shared" si="18"/>
        <v>-0.14660018732161723</v>
      </c>
      <c r="O28" s="86">
        <f t="shared" si="18"/>
        <v>-0.54342754516608305</v>
      </c>
      <c r="P28" s="86">
        <f t="shared" si="18"/>
        <v>1.9305757265283532</v>
      </c>
      <c r="Q28" s="86">
        <f t="shared" si="18"/>
        <v>0.16640095534220217</v>
      </c>
      <c r="R28" s="86">
        <f t="shared" si="18"/>
        <v>0.17508573068673269</v>
      </c>
      <c r="S28" s="86">
        <f t="shared" si="18"/>
        <v>8.5204799035503501E-2</v>
      </c>
      <c r="T28" s="86">
        <f t="shared" si="18"/>
        <v>-0.92461631432111457</v>
      </c>
      <c r="U28" s="86">
        <f t="shared" si="18"/>
        <v>-0.49238173572415062</v>
      </c>
      <c r="V28" s="86">
        <f t="shared" si="18"/>
        <v>-0.33643343737590792</v>
      </c>
      <c r="W28" s="86">
        <f t="shared" si="18"/>
        <v>-0.40079151002815744</v>
      </c>
      <c r="X28" s="86">
        <f t="shared" si="18"/>
        <v>4.0376745727880579</v>
      </c>
      <c r="Y28" s="86">
        <f t="shared" si="18"/>
        <v>1.2731774221378609</v>
      </c>
      <c r="Z28" s="86">
        <f t="shared" si="18"/>
        <v>0.57987225141599263</v>
      </c>
      <c r="AA28" s="86">
        <f t="shared" si="18"/>
        <v>0.79521928104407269</v>
      </c>
      <c r="AB28" s="86">
        <f t="shared" si="18"/>
        <v>-0.43785724169782819</v>
      </c>
      <c r="AC28" s="86">
        <f t="shared" si="18"/>
        <v>-0.11666126414518201</v>
      </c>
      <c r="AD28" s="86">
        <f t="shared" si="18"/>
        <v>-0.16507853964953487</v>
      </c>
      <c r="AE28" s="86">
        <f t="shared" si="18"/>
        <v>-0.21685141636517391</v>
      </c>
      <c r="AF28" s="86">
        <f t="shared" si="18"/>
        <v>-8.3364677706154975</v>
      </c>
      <c r="AG28" s="86">
        <f t="shared" si="18"/>
        <v>-0.1783792155355973</v>
      </c>
      <c r="AH28" s="86">
        <f t="shared" si="18"/>
        <v>6.3119604644858204E-2</v>
      </c>
      <c r="AI28" s="86">
        <f t="shared" si="18"/>
        <v>0.13086320261436446</v>
      </c>
      <c r="AJ28" s="86">
        <f t="shared" si="18"/>
        <v>-0.9194558711854357</v>
      </c>
      <c r="AK28" s="86">
        <f t="shared" si="18"/>
        <v>6.3092638230183153</v>
      </c>
      <c r="AL28" s="86">
        <f t="shared" si="18"/>
        <v>3.2393579374496864</v>
      </c>
      <c r="AM28" s="86">
        <f t="shared" si="18"/>
        <v>-8.5266062061860044</v>
      </c>
      <c r="AN28" s="86">
        <f t="shared" si="18"/>
        <v>-2.3217548029960984</v>
      </c>
      <c r="AO28" s="86">
        <f t="shared" si="18"/>
        <v>-0.7225674769666377</v>
      </c>
      <c r="AP28" s="86">
        <f t="shared" si="18"/>
        <v>-0.50482069478873526</v>
      </c>
      <c r="AQ28" s="86">
        <f t="shared" si="18"/>
        <v>-1.4887858494035537</v>
      </c>
      <c r="AR28" s="86">
        <f t="shared" si="18"/>
        <v>8.3688038581382358</v>
      </c>
      <c r="AS28" s="86">
        <f t="shared" si="18"/>
        <v>0.30146357956982683</v>
      </c>
      <c r="AT28" s="86">
        <f t="shared" si="18"/>
        <v>1.0127680786515367</v>
      </c>
      <c r="AU28" s="86">
        <f t="shared" si="18"/>
        <v>0.83108357653097475</v>
      </c>
      <c r="AV28" s="86">
        <f t="shared" si="18"/>
        <v>-0.73174057911240653</v>
      </c>
      <c r="AW28" s="86">
        <f t="shared" si="18"/>
        <v>11.442827528434096</v>
      </c>
      <c r="AX28" s="86">
        <f t="shared" si="18"/>
        <v>-2.3285514532942759</v>
      </c>
      <c r="AY28" s="86">
        <f t="shared" si="18"/>
        <v>-1.5381786306421887</v>
      </c>
      <c r="AZ28" s="86">
        <f t="shared" si="18"/>
        <v>-0.57642390782613795</v>
      </c>
      <c r="BA28" s="86">
        <f t="shared" si="18"/>
        <v>-0.89693227682502841</v>
      </c>
      <c r="BB28" s="86">
        <f t="shared" si="18"/>
        <v>-1.8921831609159632</v>
      </c>
      <c r="BC28" s="86">
        <f t="shared" si="18"/>
        <v>-3.5321593036963055</v>
      </c>
      <c r="BD28" s="86">
        <f t="shared" si="18"/>
        <v>-11.651372471974218</v>
      </c>
      <c r="BE28" s="86">
        <f t="shared" si="18"/>
        <v>0.43687928177058166</v>
      </c>
      <c r="BF28" s="86">
        <f t="shared" si="18"/>
        <v>-6.1359381686768903E-2</v>
      </c>
      <c r="BG28" s="86">
        <f t="shared" si="18"/>
        <v>-3.1315725898097321E-2</v>
      </c>
      <c r="BH28" s="86">
        <f t="shared" si="18"/>
        <v>-1.6565690822196479</v>
      </c>
      <c r="BI28" s="86">
        <f t="shared" si="18"/>
        <v>-0.21346028045525792</v>
      </c>
      <c r="BJ28" s="86">
        <f t="shared" si="18"/>
        <v>0.36534805070766635</v>
      </c>
      <c r="BK28" s="86">
        <f t="shared" si="18"/>
        <v>-0.85713060273661601</v>
      </c>
      <c r="BL28" s="86">
        <f t="shared" si="18"/>
        <v>-1.2463433931720451</v>
      </c>
      <c r="BM28" s="86">
        <f t="shared" si="18"/>
        <v>-7.7220163931892627E-2</v>
      </c>
      <c r="BN28" s="86">
        <f t="shared" si="18"/>
        <v>1.8093942263692178</v>
      </c>
      <c r="BO28" s="86">
        <f t="shared" si="18"/>
        <v>13.612953137494248</v>
      </c>
      <c r="BP28" s="86">
        <f t="shared" si="18"/>
        <v>-126.2997152178508</v>
      </c>
      <c r="BQ28" s="86">
        <f t="shared" si="18"/>
        <v>-3.744287572204251</v>
      </c>
      <c r="BR28" s="86" t="e">
        <f t="shared" ref="BR28:CK28" si="19">(BR27-BV27)/BV27</f>
        <v>#DIV/0!</v>
      </c>
      <c r="BS28" s="86" t="e">
        <f t="shared" si="19"/>
        <v>#DIV/0!</v>
      </c>
      <c r="BT28" s="86" t="e">
        <f t="shared" si="19"/>
        <v>#DIV/0!</v>
      </c>
      <c r="BU28" s="86" t="e">
        <f t="shared" si="19"/>
        <v>#DIV/0!</v>
      </c>
      <c r="BV28" s="86" t="e">
        <f t="shared" si="19"/>
        <v>#DIV/0!</v>
      </c>
      <c r="BW28" s="86" t="e">
        <f t="shared" si="19"/>
        <v>#DIV/0!</v>
      </c>
      <c r="BX28" s="86" t="e">
        <f t="shared" si="19"/>
        <v>#DIV/0!</v>
      </c>
      <c r="BY28" s="86" t="e">
        <f t="shared" si="19"/>
        <v>#DIV/0!</v>
      </c>
      <c r="BZ28" s="86" t="e">
        <f t="shared" si="19"/>
        <v>#DIV/0!</v>
      </c>
      <c r="CA28" s="86" t="e">
        <f t="shared" si="19"/>
        <v>#DIV/0!</v>
      </c>
      <c r="CB28" s="86" t="e">
        <f t="shared" si="19"/>
        <v>#DIV/0!</v>
      </c>
      <c r="CC28" s="86" t="e">
        <f t="shared" si="19"/>
        <v>#DIV/0!</v>
      </c>
      <c r="CD28" s="86" t="e">
        <f t="shared" si="19"/>
        <v>#DIV/0!</v>
      </c>
      <c r="CE28" s="86" t="e">
        <f t="shared" si="19"/>
        <v>#DIV/0!</v>
      </c>
      <c r="CF28" s="86" t="e">
        <f t="shared" si="19"/>
        <v>#DIV/0!</v>
      </c>
      <c r="CG28" s="86" t="e">
        <f t="shared" si="19"/>
        <v>#DIV/0!</v>
      </c>
      <c r="CH28" s="86" t="e">
        <f t="shared" si="19"/>
        <v>#DIV/0!</v>
      </c>
      <c r="CI28" s="86" t="e">
        <f t="shared" si="19"/>
        <v>#DIV/0!</v>
      </c>
      <c r="CJ28" s="86" t="e">
        <f t="shared" si="19"/>
        <v>#DIV/0!</v>
      </c>
      <c r="CK28" s="86" t="e">
        <f t="shared" si="19"/>
        <v>#DIV/0!</v>
      </c>
    </row>
    <row r="32" spans="1:90" s="89" customFormat="1">
      <c r="A32" s="89" t="s">
        <v>553</v>
      </c>
      <c r="E32" s="89">
        <v>0.17</v>
      </c>
    </row>
    <row r="39" spans="1:1" ht="40.5">
      <c r="A39" s="90" t="s">
        <v>554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56"/>
  <sheetViews>
    <sheetView tabSelected="1" topLeftCell="A31" workbookViewId="0">
      <selection activeCell="B64" sqref="B64"/>
    </sheetView>
  </sheetViews>
  <sheetFormatPr defaultRowHeight="13.5"/>
  <cols>
    <col min="1" max="1" width="42.5" style="23" bestFit="1" customWidth="1"/>
    <col min="2" max="2" width="23.25" style="33" bestFit="1" customWidth="1"/>
    <col min="3" max="3" width="37.125" bestFit="1" customWidth="1"/>
    <col min="4" max="8" width="17.25" bestFit="1" customWidth="1"/>
    <col min="9" max="9" width="20.5" bestFit="1" customWidth="1"/>
    <col min="10" max="10" width="15" bestFit="1" customWidth="1"/>
    <col min="11" max="19" width="16.125" bestFit="1" customWidth="1"/>
    <col min="20" max="74" width="9.5" bestFit="1" customWidth="1"/>
  </cols>
  <sheetData>
    <row r="1" spans="1:10">
      <c r="A1" s="91" t="s">
        <v>555</v>
      </c>
      <c r="B1" s="92">
        <f>自由现金流分析表!E1</f>
        <v>20171231</v>
      </c>
    </row>
    <row r="2" spans="1:10">
      <c r="A2" s="93" t="s">
        <v>556</v>
      </c>
      <c r="B2" s="94">
        <f>自由现金流分析表!E27</f>
        <v>1610363298.0900002</v>
      </c>
      <c r="C2" t="s">
        <v>590</v>
      </c>
    </row>
    <row r="3" spans="1:10" s="86" customFormat="1">
      <c r="A3" s="95" t="s">
        <v>557</v>
      </c>
      <c r="B3" s="125">
        <v>0</v>
      </c>
    </row>
    <row r="4" spans="1:10" s="86" customFormat="1">
      <c r="A4" s="95" t="s">
        <v>558</v>
      </c>
      <c r="B4" s="125">
        <v>0.08</v>
      </c>
      <c r="F4" s="30"/>
    </row>
    <row r="5" spans="1:10">
      <c r="A5" s="93" t="s">
        <v>559</v>
      </c>
      <c r="B5" s="94">
        <f>B2*(1+B3)/(B4-B3)</f>
        <v>20129541226.125</v>
      </c>
    </row>
    <row r="6" spans="1:10">
      <c r="A6" s="93" t="s">
        <v>560</v>
      </c>
      <c r="B6" s="94">
        <f>资产资本表!E17</f>
        <v>14669803853.76</v>
      </c>
    </row>
    <row r="7" spans="1:10">
      <c r="A7" s="93" t="s">
        <v>561</v>
      </c>
      <c r="B7" s="94">
        <f>资产资本表!E19</f>
        <v>2311426671.52</v>
      </c>
    </row>
    <row r="8" spans="1:10">
      <c r="A8" s="93" t="s">
        <v>562</v>
      </c>
      <c r="B8" s="94">
        <f>资产资本表!E89</f>
        <v>35496591.159999996</v>
      </c>
    </row>
    <row r="9" spans="1:10">
      <c r="A9" s="93" t="s">
        <v>563</v>
      </c>
      <c r="B9" s="94">
        <f>B5+B6+B7-B8</f>
        <v>37075275160.244995</v>
      </c>
    </row>
    <row r="10" spans="1:10">
      <c r="A10" s="93" t="s">
        <v>564</v>
      </c>
      <c r="B10" s="96">
        <f>资产资本表!E103/资产资本表!E107</f>
        <v>0.19264989293362078</v>
      </c>
    </row>
    <row r="11" spans="1:10">
      <c r="A11" s="93" t="s">
        <v>591</v>
      </c>
      <c r="B11" s="94">
        <f>B9*(1-B10)</f>
        <v>29932727370.139267</v>
      </c>
    </row>
    <row r="12" spans="1:10">
      <c r="A12" s="93" t="s">
        <v>565</v>
      </c>
      <c r="B12" s="145">
        <f>B55</f>
        <v>1022739308</v>
      </c>
    </row>
    <row r="13" spans="1:10" ht="14.25" thickBot="1">
      <c r="A13" s="97" t="s">
        <v>566</v>
      </c>
      <c r="B13" s="98">
        <f>B11/B12</f>
        <v>29.267211239464032</v>
      </c>
    </row>
    <row r="16" spans="1:10">
      <c r="A16" s="111"/>
      <c r="B16" s="99"/>
      <c r="C16" s="100"/>
      <c r="D16" s="100"/>
      <c r="E16" s="100"/>
      <c r="F16" s="100"/>
      <c r="G16" s="100"/>
      <c r="H16" s="100"/>
      <c r="I16" s="101"/>
      <c r="J16" s="100"/>
    </row>
    <row r="17" spans="1:10" s="86" customFormat="1">
      <c r="A17" s="114"/>
      <c r="B17" s="114"/>
      <c r="C17" s="114" t="s">
        <v>582</v>
      </c>
      <c r="D17" s="114">
        <v>0.09</v>
      </c>
      <c r="E17" s="114"/>
      <c r="F17" s="114"/>
      <c r="G17" s="114"/>
      <c r="H17" s="114" t="s">
        <v>583</v>
      </c>
      <c r="I17" s="114">
        <v>0.05</v>
      </c>
      <c r="J17" s="101"/>
    </row>
    <row r="18" spans="1:10" s="2" customFormat="1">
      <c r="A18" s="120" t="s">
        <v>567</v>
      </c>
      <c r="B18" s="120"/>
      <c r="C18" s="88" t="s">
        <v>581</v>
      </c>
      <c r="D18" s="124">
        <v>1</v>
      </c>
      <c r="E18" s="124">
        <v>2</v>
      </c>
      <c r="F18" s="124">
        <v>3</v>
      </c>
      <c r="G18" s="124">
        <v>4</v>
      </c>
      <c r="H18" s="124">
        <v>5</v>
      </c>
      <c r="I18" s="123">
        <v>6</v>
      </c>
      <c r="J18" s="103"/>
    </row>
    <row r="19" spans="1:10" s="33" customFormat="1">
      <c r="A19" s="126" t="s">
        <v>568</v>
      </c>
      <c r="B19" s="121"/>
      <c r="C19" s="113">
        <v>313742175.93000001</v>
      </c>
      <c r="D19" s="113">
        <f>C19*(1+$D$17)</f>
        <v>341978971.76370001</v>
      </c>
      <c r="E19" s="113">
        <f t="shared" ref="E19:H19" si="0">D19*(1+$D$17)</f>
        <v>372757079.22243303</v>
      </c>
      <c r="F19" s="113">
        <f t="shared" si="0"/>
        <v>406305216.35245204</v>
      </c>
      <c r="G19" s="113">
        <f t="shared" si="0"/>
        <v>442872685.82417274</v>
      </c>
      <c r="H19" s="113">
        <f t="shared" si="0"/>
        <v>482731227.54834831</v>
      </c>
      <c r="I19" s="113">
        <f>H19*(1+I17)</f>
        <v>506867788.92576575</v>
      </c>
      <c r="J19" s="99"/>
    </row>
    <row r="20" spans="1:10" s="33" customFormat="1">
      <c r="A20" s="126" t="s">
        <v>569</v>
      </c>
      <c r="B20" s="122">
        <v>0.08</v>
      </c>
      <c r="C20" s="113"/>
      <c r="D20" s="113">
        <f>(1+$B$20)^D18</f>
        <v>1.08</v>
      </c>
      <c r="E20" s="113">
        <f t="shared" ref="E20:I20" si="1">(1+$B$20)^E18</f>
        <v>1.1664000000000001</v>
      </c>
      <c r="F20" s="113">
        <f t="shared" si="1"/>
        <v>1.2597120000000002</v>
      </c>
      <c r="G20" s="113">
        <f t="shared" si="1"/>
        <v>1.3604889600000003</v>
      </c>
      <c r="H20" s="113">
        <f t="shared" si="1"/>
        <v>1.4693280768000003</v>
      </c>
      <c r="I20" s="113">
        <f t="shared" si="1"/>
        <v>1.5868743229440005</v>
      </c>
      <c r="J20" s="99"/>
    </row>
    <row r="21" spans="1:10" s="33" customFormat="1">
      <c r="A21" s="127" t="s">
        <v>570</v>
      </c>
      <c r="B21" s="127"/>
      <c r="C21" s="113"/>
      <c r="D21" s="113">
        <f>D19/D20</f>
        <v>316647196.07749999</v>
      </c>
      <c r="E21" s="113">
        <f t="shared" ref="E21:I21" si="2">E19/E20</f>
        <v>319579114.55969906</v>
      </c>
      <c r="F21" s="113">
        <f t="shared" si="2"/>
        <v>322538180.43525183</v>
      </c>
      <c r="G21" s="113">
        <f t="shared" si="2"/>
        <v>325524645.06891155</v>
      </c>
      <c r="H21" s="113">
        <f t="shared" si="2"/>
        <v>328538762.15288299</v>
      </c>
      <c r="I21" s="113">
        <f>I19/((B20-I17)*I20)</f>
        <v>10647089514.2138</v>
      </c>
      <c r="J21" s="99"/>
    </row>
    <row r="22" spans="1:10" s="33" customFormat="1">
      <c r="A22" s="127" t="s">
        <v>589</v>
      </c>
      <c r="B22" s="127"/>
      <c r="C22" s="113"/>
      <c r="D22" s="128">
        <f>SUM(D21:H21)</f>
        <v>1612827898.2942455</v>
      </c>
      <c r="E22" s="129"/>
      <c r="F22" s="129"/>
      <c r="G22" s="129"/>
      <c r="H22" s="130"/>
      <c r="I22" s="113">
        <f>I21</f>
        <v>10647089514.2138</v>
      </c>
      <c r="J22" s="99"/>
    </row>
    <row r="23" spans="1:10">
      <c r="A23" s="117" t="s">
        <v>571</v>
      </c>
      <c r="B23" s="99">
        <f>D22+I22</f>
        <v>12259917412.508045</v>
      </c>
      <c r="C23" s="100"/>
      <c r="D23" s="100"/>
      <c r="E23" s="100"/>
      <c r="F23" s="100"/>
      <c r="G23" s="100"/>
      <c r="H23" s="100"/>
      <c r="I23" s="102"/>
      <c r="J23" s="100"/>
    </row>
    <row r="24" spans="1:10">
      <c r="A24" s="117" t="s">
        <v>572</v>
      </c>
      <c r="B24" s="99">
        <f>B23</f>
        <v>12259917412.508045</v>
      </c>
      <c r="C24" s="100"/>
      <c r="D24" s="100"/>
      <c r="E24" s="100"/>
      <c r="F24" s="100"/>
      <c r="G24" s="100"/>
      <c r="H24" s="100"/>
      <c r="I24" s="102"/>
      <c r="J24" s="100"/>
    </row>
    <row r="25" spans="1:10">
      <c r="A25" s="93" t="s">
        <v>573</v>
      </c>
      <c r="B25" s="94">
        <f>资产资本表!E17</f>
        <v>14669803853.76</v>
      </c>
      <c r="C25" s="100"/>
      <c r="D25" s="100"/>
      <c r="E25" s="100"/>
      <c r="F25" s="100"/>
      <c r="G25" s="100"/>
      <c r="H25" s="100"/>
      <c r="I25" s="102"/>
      <c r="J25" s="100"/>
    </row>
    <row r="26" spans="1:10">
      <c r="A26" s="93" t="s">
        <v>574</v>
      </c>
      <c r="B26" s="94">
        <f>资产资本表!E19</f>
        <v>2311426671.52</v>
      </c>
      <c r="C26" s="100"/>
      <c r="D26" s="100"/>
      <c r="E26" s="100"/>
      <c r="F26" s="100"/>
      <c r="G26" s="100"/>
      <c r="H26" s="100"/>
      <c r="I26" s="102"/>
      <c r="J26" s="100"/>
    </row>
    <row r="27" spans="1:10">
      <c r="A27" s="93" t="s">
        <v>575</v>
      </c>
      <c r="B27" s="94">
        <f>资产资本表!E89</f>
        <v>35496591.159999996</v>
      </c>
      <c r="C27" s="100"/>
      <c r="D27" s="100"/>
      <c r="E27" s="100"/>
      <c r="F27" s="100"/>
      <c r="G27" s="100"/>
      <c r="H27" s="100"/>
      <c r="I27" s="102"/>
      <c r="J27" s="100"/>
    </row>
    <row r="28" spans="1:10" s="2" customFormat="1">
      <c r="A28" s="105" t="s">
        <v>576</v>
      </c>
      <c r="B28" s="106">
        <f>B24+B25+B26-B27</f>
        <v>29205651346.628044</v>
      </c>
      <c r="C28" s="103"/>
      <c r="D28" s="103"/>
      <c r="E28" s="103"/>
      <c r="F28" s="103"/>
      <c r="G28" s="103"/>
      <c r="H28" s="103"/>
      <c r="I28" s="104"/>
      <c r="J28" s="103"/>
    </row>
    <row r="29" spans="1:10">
      <c r="A29" s="93" t="s">
        <v>577</v>
      </c>
      <c r="B29" s="101">
        <f>资产资本表!E103/资产资本表!E107</f>
        <v>0.19264989293362078</v>
      </c>
      <c r="C29" s="115" t="s">
        <v>584</v>
      </c>
      <c r="D29" s="115"/>
      <c r="E29" s="115"/>
      <c r="F29" s="100"/>
      <c r="G29" s="100"/>
      <c r="H29" s="100"/>
      <c r="I29" s="102"/>
      <c r="J29" s="100"/>
    </row>
    <row r="30" spans="1:10" s="2" customFormat="1">
      <c r="A30" s="105" t="s">
        <v>578</v>
      </c>
      <c r="B30" s="106">
        <f>B28*(1-B29)</f>
        <v>23579185741.643494</v>
      </c>
      <c r="C30" s="116">
        <v>0.4</v>
      </c>
      <c r="D30" s="116">
        <v>0.3</v>
      </c>
      <c r="E30" s="116">
        <v>0.2</v>
      </c>
      <c r="F30" s="103"/>
      <c r="G30" s="103"/>
      <c r="H30" s="103"/>
      <c r="I30" s="104"/>
      <c r="J30" s="103"/>
    </row>
    <row r="31" spans="1:10">
      <c r="A31" s="93" t="s">
        <v>580</v>
      </c>
      <c r="B31" s="144">
        <f>B55</f>
        <v>1022739308</v>
      </c>
      <c r="C31" s="87">
        <f>$B$32*C30</f>
        <v>9.2219730119705119</v>
      </c>
      <c r="D31" s="87">
        <f t="shared" ref="D31:E31" si="3">$B$32*D30</f>
        <v>6.9164797589778839</v>
      </c>
      <c r="E31" s="87">
        <f t="shared" si="3"/>
        <v>4.6109865059852559</v>
      </c>
      <c r="F31" s="100"/>
      <c r="G31" s="100"/>
      <c r="H31" s="100"/>
      <c r="I31" s="102"/>
      <c r="J31" s="100"/>
    </row>
    <row r="32" spans="1:10" s="2" customFormat="1" ht="14.25" thickBot="1">
      <c r="A32" s="107" t="s">
        <v>579</v>
      </c>
      <c r="B32" s="108">
        <f>B30/B31</f>
        <v>23.05493252992628</v>
      </c>
      <c r="C32" s="109"/>
      <c r="D32" s="109"/>
      <c r="E32" s="109"/>
      <c r="F32" s="109"/>
      <c r="G32" s="109"/>
      <c r="H32" s="109"/>
      <c r="I32" s="110"/>
      <c r="J32" s="103"/>
    </row>
    <row r="37" spans="1:19" s="86" customFormat="1">
      <c r="A37" s="114"/>
      <c r="B37" s="114"/>
      <c r="C37" s="114" t="s">
        <v>582</v>
      </c>
      <c r="D37" s="114">
        <v>0.15</v>
      </c>
      <c r="E37" s="114"/>
      <c r="F37" s="114"/>
      <c r="G37" s="114"/>
      <c r="H37" s="114" t="s">
        <v>587</v>
      </c>
      <c r="I37" s="114">
        <v>0.09</v>
      </c>
      <c r="J37" s="114"/>
      <c r="K37" s="114"/>
      <c r="L37" s="114"/>
      <c r="M37" s="114"/>
      <c r="N37" s="114"/>
      <c r="O37" s="114"/>
      <c r="P37" s="114"/>
      <c r="Q37" s="114"/>
      <c r="R37" s="114" t="s">
        <v>588</v>
      </c>
      <c r="S37" s="114">
        <v>0.02</v>
      </c>
    </row>
    <row r="38" spans="1:19" s="31" customFormat="1">
      <c r="A38" s="132" t="s">
        <v>585</v>
      </c>
      <c r="B38" s="132"/>
      <c r="C38" s="133" t="s">
        <v>581</v>
      </c>
      <c r="D38" s="134">
        <v>1</v>
      </c>
      <c r="E38" s="134">
        <v>2</v>
      </c>
      <c r="F38" s="134">
        <v>3</v>
      </c>
      <c r="G38" s="134">
        <v>4</v>
      </c>
      <c r="H38" s="134">
        <v>5</v>
      </c>
      <c r="I38" s="135">
        <v>6</v>
      </c>
      <c r="J38" s="135">
        <v>7</v>
      </c>
      <c r="K38" s="135">
        <v>8</v>
      </c>
      <c r="L38" s="135">
        <v>9</v>
      </c>
      <c r="M38" s="135">
        <v>10</v>
      </c>
      <c r="N38" s="135">
        <v>11</v>
      </c>
      <c r="O38" s="135">
        <v>12</v>
      </c>
      <c r="P38" s="135">
        <v>13</v>
      </c>
      <c r="Q38" s="135">
        <v>14</v>
      </c>
      <c r="R38" s="135">
        <v>15</v>
      </c>
      <c r="S38" s="136">
        <v>16</v>
      </c>
    </row>
    <row r="39" spans="1:19" s="30" customFormat="1">
      <c r="A39" s="137" t="s">
        <v>568</v>
      </c>
      <c r="B39" s="138"/>
      <c r="C39" s="131">
        <v>396087663.39999998</v>
      </c>
      <c r="D39" s="131">
        <f>$C$39*(1+$D$37)^D38</f>
        <v>455500812.90999997</v>
      </c>
      <c r="E39" s="131">
        <f t="shared" ref="E39:H39" si="4">$C$39*(1+$D$37)^E38</f>
        <v>523825934.84649986</v>
      </c>
      <c r="F39" s="131">
        <f t="shared" si="4"/>
        <v>602399825.07347476</v>
      </c>
      <c r="G39" s="131">
        <f t="shared" si="4"/>
        <v>692759798.83449602</v>
      </c>
      <c r="H39" s="131">
        <f t="shared" si="4"/>
        <v>796673768.65967035</v>
      </c>
      <c r="I39" s="131">
        <f>H39*(1+$I$37)</f>
        <v>868374407.83904076</v>
      </c>
      <c r="J39" s="131">
        <f t="shared" ref="J39:R39" si="5">I39*(1+$I$37)</f>
        <v>946528104.54455447</v>
      </c>
      <c r="K39" s="131">
        <f t="shared" si="5"/>
        <v>1031715633.9535644</v>
      </c>
      <c r="L39" s="131">
        <f t="shared" si="5"/>
        <v>1124570041.0093853</v>
      </c>
      <c r="M39" s="131">
        <f t="shared" si="5"/>
        <v>1225781344.7002301</v>
      </c>
      <c r="N39" s="131">
        <f t="shared" si="5"/>
        <v>1336101665.7232509</v>
      </c>
      <c r="O39" s="131">
        <f t="shared" si="5"/>
        <v>1456350815.6383436</v>
      </c>
      <c r="P39" s="131">
        <f t="shared" si="5"/>
        <v>1587422389.0457947</v>
      </c>
      <c r="Q39" s="131">
        <f t="shared" si="5"/>
        <v>1730290404.0599165</v>
      </c>
      <c r="R39" s="131">
        <f t="shared" si="5"/>
        <v>1886016540.4253092</v>
      </c>
      <c r="S39" s="131">
        <f>R39*(1+S37)</f>
        <v>1923736871.2338154</v>
      </c>
    </row>
    <row r="40" spans="1:19" s="30" customFormat="1">
      <c r="A40" s="137" t="s">
        <v>569</v>
      </c>
      <c r="B40" s="122">
        <v>0.08</v>
      </c>
      <c r="C40" s="131"/>
      <c r="D40" s="131">
        <f>(1+$B$40)^D38</f>
        <v>1.08</v>
      </c>
      <c r="E40" s="131">
        <f t="shared" ref="E40:S40" si="6">(1+$B$40)^E38</f>
        <v>1.1664000000000001</v>
      </c>
      <c r="F40" s="131">
        <f t="shared" si="6"/>
        <v>1.2597120000000002</v>
      </c>
      <c r="G40" s="131">
        <f t="shared" si="6"/>
        <v>1.3604889600000003</v>
      </c>
      <c r="H40" s="131">
        <f t="shared" si="6"/>
        <v>1.4693280768000003</v>
      </c>
      <c r="I40" s="131">
        <f t="shared" si="6"/>
        <v>1.5868743229440005</v>
      </c>
      <c r="J40" s="131">
        <f t="shared" si="6"/>
        <v>1.7138242687795207</v>
      </c>
      <c r="K40" s="131">
        <f t="shared" si="6"/>
        <v>1.8509302102818823</v>
      </c>
      <c r="L40" s="131">
        <f t="shared" si="6"/>
        <v>1.9990046271044331</v>
      </c>
      <c r="M40" s="131">
        <f t="shared" si="6"/>
        <v>2.1589249972727877</v>
      </c>
      <c r="N40" s="131">
        <f t="shared" si="6"/>
        <v>2.3316389970546108</v>
      </c>
      <c r="O40" s="131">
        <f t="shared" si="6"/>
        <v>2.5181701168189798</v>
      </c>
      <c r="P40" s="131">
        <f t="shared" si="6"/>
        <v>2.7196237261644982</v>
      </c>
      <c r="Q40" s="131">
        <f t="shared" si="6"/>
        <v>2.9371936242576586</v>
      </c>
      <c r="R40" s="131">
        <f t="shared" si="6"/>
        <v>3.1721691141982715</v>
      </c>
      <c r="S40" s="131">
        <f t="shared" si="6"/>
        <v>3.4259426433341331</v>
      </c>
    </row>
    <row r="41" spans="1:19" s="30" customFormat="1">
      <c r="A41" s="139" t="s">
        <v>570</v>
      </c>
      <c r="B41" s="139"/>
      <c r="C41" s="131"/>
      <c r="D41" s="131">
        <f>D39/D40</f>
        <v>421760011.95370364</v>
      </c>
      <c r="E41" s="131">
        <f t="shared" ref="E41:G41" si="7">E39/E40</f>
        <v>449096309.02477694</v>
      </c>
      <c r="F41" s="131">
        <f t="shared" si="7"/>
        <v>478204403.12823462</v>
      </c>
      <c r="G41" s="131">
        <f t="shared" si="7"/>
        <v>509199132.96062016</v>
      </c>
      <c r="H41" s="131">
        <f>H39/H40</f>
        <v>542202780.467327</v>
      </c>
      <c r="I41" s="131">
        <f t="shared" ref="I41" si="8">I39/I40</f>
        <v>547223176.58276522</v>
      </c>
      <c r="J41" s="131">
        <f t="shared" ref="J41" si="9">J39/J40</f>
        <v>552290057.84742045</v>
      </c>
      <c r="K41" s="131">
        <f t="shared" ref="K41" si="10">K39/K40</f>
        <v>557403854.67934096</v>
      </c>
      <c r="L41" s="131">
        <f t="shared" ref="L41:N41" si="11">L39/L40</f>
        <v>562565001.48192751</v>
      </c>
      <c r="M41" s="131">
        <f t="shared" si="11"/>
        <v>567773936.68083429</v>
      </c>
      <c r="N41" s="131">
        <f t="shared" si="11"/>
        <v>573031102.76121235</v>
      </c>
      <c r="O41" s="131">
        <f t="shared" ref="O41" si="12">O39/O40</f>
        <v>578336946.30529773</v>
      </c>
      <c r="P41" s="131">
        <f t="shared" ref="P41" si="13">P39/P40</f>
        <v>583691918.03034687</v>
      </c>
      <c r="Q41" s="131">
        <f t="shared" ref="Q41" si="14">Q39/Q40</f>
        <v>589096472.82692409</v>
      </c>
      <c r="R41" s="131">
        <f>R39/R40</f>
        <v>594551069.79754376</v>
      </c>
      <c r="S41" s="131">
        <f>S39/((B40-S37)*S40)</f>
        <v>9358674246.8131905</v>
      </c>
    </row>
    <row r="42" spans="1:19" s="30" customFormat="1">
      <c r="A42" s="139" t="s">
        <v>589</v>
      </c>
      <c r="B42" s="139"/>
      <c r="C42" s="131"/>
      <c r="D42" s="140">
        <f>SUM(D41:H41)</f>
        <v>2400462637.5346622</v>
      </c>
      <c r="E42" s="141"/>
      <c r="F42" s="141"/>
      <c r="G42" s="141"/>
      <c r="H42" s="142"/>
      <c r="I42" s="140">
        <f>SUM(I41:R41)</f>
        <v>5705963536.9936132</v>
      </c>
      <c r="J42" s="141"/>
      <c r="K42" s="141"/>
      <c r="L42" s="141"/>
      <c r="M42" s="141"/>
      <c r="N42" s="141"/>
      <c r="O42" s="141"/>
      <c r="P42" s="141"/>
      <c r="Q42" s="141"/>
      <c r="R42" s="142"/>
      <c r="S42" s="131">
        <f>S41</f>
        <v>9358674246.8131905</v>
      </c>
    </row>
    <row r="43" spans="1:19">
      <c r="A43" s="117" t="s">
        <v>586</v>
      </c>
      <c r="B43" s="99">
        <f>D42+I42+S42</f>
        <v>17465100421.341465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2"/>
    </row>
    <row r="44" spans="1:19">
      <c r="A44" s="117" t="s">
        <v>572</v>
      </c>
      <c r="B44" s="99">
        <f>B43</f>
        <v>17465100421.341465</v>
      </c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2"/>
    </row>
    <row r="45" spans="1:19">
      <c r="A45" s="93" t="s">
        <v>573</v>
      </c>
      <c r="B45" s="99">
        <f>资产资本表!E17</f>
        <v>14669803853.76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2"/>
    </row>
    <row r="46" spans="1:19">
      <c r="A46" s="93" t="s">
        <v>574</v>
      </c>
      <c r="B46" s="99">
        <f>资产资本表!E19</f>
        <v>2311426671.52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2"/>
    </row>
    <row r="47" spans="1:19">
      <c r="A47" s="93" t="s">
        <v>575</v>
      </c>
      <c r="B47" s="99">
        <f>资产资本表!E89</f>
        <v>35496591.159999996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2"/>
    </row>
    <row r="48" spans="1:19">
      <c r="A48" s="105" t="s">
        <v>576</v>
      </c>
      <c r="B48" s="99">
        <f>B44+B45+B46-B47</f>
        <v>34410834355.461456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2"/>
    </row>
    <row r="49" spans="1:74">
      <c r="A49" s="93" t="s">
        <v>577</v>
      </c>
      <c r="B49" s="101">
        <f>资产资本表!E103/资产资本表!E107</f>
        <v>0.19264989293362078</v>
      </c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2"/>
    </row>
    <row r="50" spans="1:74">
      <c r="A50" s="105" t="s">
        <v>578</v>
      </c>
      <c r="B50" s="99">
        <f>B48*(1-B49)</f>
        <v>27781590801.125248</v>
      </c>
      <c r="C50" s="115" t="s">
        <v>584</v>
      </c>
      <c r="D50" s="115"/>
      <c r="E50" s="115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2"/>
    </row>
    <row r="51" spans="1:74">
      <c r="A51" s="93" t="s">
        <v>580</v>
      </c>
      <c r="B51" s="144">
        <f>B55</f>
        <v>1022739308</v>
      </c>
      <c r="C51" s="116">
        <v>0.4</v>
      </c>
      <c r="D51" s="116">
        <v>0.3</v>
      </c>
      <c r="E51" s="116">
        <v>0.2</v>
      </c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2"/>
    </row>
    <row r="52" spans="1:74" ht="14.25" thickBot="1">
      <c r="A52" s="107" t="s">
        <v>579</v>
      </c>
      <c r="B52" s="118">
        <f>B50/B51</f>
        <v>27.163902456680827</v>
      </c>
      <c r="C52" s="119">
        <f>$B$32*C51</f>
        <v>9.2219730119705119</v>
      </c>
      <c r="D52" s="119">
        <f t="shared" ref="D52" si="15">$B$32*D51</f>
        <v>6.9164797589778839</v>
      </c>
      <c r="E52" s="119">
        <f t="shared" ref="E52" si="16">$B$32*E51</f>
        <v>4.6109865059852559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112"/>
    </row>
    <row r="53" spans="1:74" ht="12.75" customHeight="1" thickBot="1"/>
    <row r="54" spans="1:74" s="148" customFormat="1">
      <c r="A54" s="91">
        <v>600835</v>
      </c>
      <c r="B54" s="2">
        <v>20180930</v>
      </c>
      <c r="C54" s="2">
        <v>20180630</v>
      </c>
      <c r="D54" s="2">
        <v>20180331</v>
      </c>
      <c r="E54" s="2">
        <v>20171231</v>
      </c>
      <c r="F54" s="2">
        <v>20170930</v>
      </c>
      <c r="G54" s="2">
        <v>20170630</v>
      </c>
      <c r="H54" s="2">
        <v>20170331</v>
      </c>
      <c r="I54" s="2">
        <v>20161231</v>
      </c>
      <c r="J54" s="2">
        <v>20160930</v>
      </c>
      <c r="K54" s="2">
        <v>20160630</v>
      </c>
      <c r="L54" s="2">
        <v>20160331</v>
      </c>
      <c r="M54" s="2">
        <v>20151231</v>
      </c>
      <c r="N54" s="2">
        <v>20150930</v>
      </c>
      <c r="O54" s="2">
        <v>20150630</v>
      </c>
      <c r="P54" s="2">
        <v>20150331</v>
      </c>
      <c r="Q54" s="2">
        <v>20141231</v>
      </c>
      <c r="R54" s="2">
        <v>20140930</v>
      </c>
      <c r="S54" s="2">
        <v>20140630</v>
      </c>
      <c r="T54" s="2">
        <v>20140331</v>
      </c>
      <c r="U54" s="2">
        <v>20131231</v>
      </c>
      <c r="V54" s="2">
        <v>20130930</v>
      </c>
      <c r="W54" s="2">
        <v>20130630</v>
      </c>
      <c r="X54" s="2">
        <v>20130331</v>
      </c>
      <c r="Y54" s="2">
        <v>20121231</v>
      </c>
      <c r="Z54" s="2">
        <v>20120930</v>
      </c>
      <c r="AA54" s="2">
        <v>20120630</v>
      </c>
      <c r="AB54" s="2">
        <v>20120331</v>
      </c>
      <c r="AC54" s="2">
        <v>20111231</v>
      </c>
      <c r="AD54" s="2">
        <v>20110930</v>
      </c>
      <c r="AE54" s="2">
        <v>20110630</v>
      </c>
      <c r="AF54" s="2">
        <v>20110331</v>
      </c>
      <c r="AG54" s="2">
        <v>20101231</v>
      </c>
      <c r="AH54" s="2">
        <v>20100930</v>
      </c>
      <c r="AI54" s="2">
        <v>20100630</v>
      </c>
      <c r="AJ54" s="2">
        <v>20100331</v>
      </c>
      <c r="AK54" s="2">
        <v>20091231</v>
      </c>
      <c r="AL54" s="2">
        <v>20090930</v>
      </c>
      <c r="AM54" s="2">
        <v>20090630</v>
      </c>
      <c r="AN54" s="2">
        <v>20090331</v>
      </c>
      <c r="AO54" s="2">
        <v>20081231</v>
      </c>
      <c r="AP54" s="2">
        <v>20080930</v>
      </c>
      <c r="AQ54" s="2">
        <v>20080630</v>
      </c>
      <c r="AR54" s="2">
        <v>20080331</v>
      </c>
      <c r="AS54" s="2">
        <v>20071231</v>
      </c>
      <c r="AT54" s="2">
        <v>20070930</v>
      </c>
      <c r="AU54" s="2">
        <v>20070630</v>
      </c>
      <c r="AV54" s="2">
        <v>20070331</v>
      </c>
      <c r="AW54" s="2">
        <v>20061231</v>
      </c>
      <c r="AX54" s="2">
        <v>20060930</v>
      </c>
      <c r="AY54" s="2">
        <v>20060630</v>
      </c>
      <c r="AZ54" s="2">
        <v>20060331</v>
      </c>
      <c r="BA54" s="2">
        <v>20051231</v>
      </c>
      <c r="BB54" s="2">
        <v>20050930</v>
      </c>
      <c r="BC54" s="2">
        <v>20050630</v>
      </c>
      <c r="BD54" s="2">
        <v>20050331</v>
      </c>
      <c r="BE54" s="2">
        <v>20041231</v>
      </c>
      <c r="BF54" s="2">
        <v>20040930</v>
      </c>
      <c r="BG54" s="2">
        <v>20040630</v>
      </c>
      <c r="BH54" s="2">
        <v>20040331</v>
      </c>
      <c r="BI54" s="2">
        <v>20031231</v>
      </c>
      <c r="BJ54" s="2">
        <v>20030930</v>
      </c>
      <c r="BK54" s="2">
        <v>20030630</v>
      </c>
      <c r="BL54" s="2">
        <v>20030331</v>
      </c>
      <c r="BM54" s="2">
        <v>20021231</v>
      </c>
      <c r="BN54" s="2">
        <v>20020630</v>
      </c>
      <c r="BO54" s="2">
        <v>20011231</v>
      </c>
      <c r="BP54" s="2">
        <v>20010630</v>
      </c>
      <c r="BQ54" s="2">
        <v>20001231</v>
      </c>
      <c r="BR54" s="2">
        <v>20000630</v>
      </c>
      <c r="BS54" s="2">
        <v>19991231</v>
      </c>
      <c r="BT54" s="2">
        <v>19990630</v>
      </c>
      <c r="BU54" s="2">
        <v>19981231</v>
      </c>
      <c r="BV54" s="2">
        <v>19700101</v>
      </c>
    </row>
    <row r="55" spans="1:74" s="147" customFormat="1">
      <c r="A55" s="146" t="s">
        <v>592</v>
      </c>
      <c r="B55" s="143">
        <v>1022739308</v>
      </c>
    </row>
    <row r="56" spans="1:74" s="84" customFormat="1" ht="14.25" thickBot="1">
      <c r="A56" s="97"/>
      <c r="B56" s="118"/>
    </row>
  </sheetData>
  <mergeCells count="11">
    <mergeCell ref="A41:B41"/>
    <mergeCell ref="A42:B42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2018-12-17T09:34:14Z</dcterms:modified>
</cp:coreProperties>
</file>