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Gopnik\Downloads\"/>
    </mc:Choice>
  </mc:AlternateContent>
  <xr:revisionPtr revIDLastSave="0" documentId="13_ncr:1_{F949BD5C-2DDA-4D95-9DB8-137B61206A3B}" xr6:coauthVersionLast="47" xr6:coauthVersionMax="47" xr10:uidLastSave="{00000000-0000-0000-0000-000000000000}"/>
  <bookViews>
    <workbookView xWindow="49028" yWindow="5285" windowWidth="26083" windowHeight="13829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1" i="1"/>
  <c r="B18" i="1"/>
  <c r="B17" i="1" s="1"/>
  <c r="G6" i="1"/>
  <c r="F6" i="1"/>
  <c r="E6" i="1"/>
  <c r="D6" i="1"/>
  <c r="C6" i="1"/>
  <c r="B6" i="1"/>
  <c r="B20" i="1" l="1"/>
  <c r="B30" i="1" s="1"/>
  <c r="B29" i="1" l="1"/>
  <c r="B22" i="1"/>
  <c r="B23" i="1" s="1"/>
  <c r="B24" i="1" s="1"/>
  <c r="B25" i="1" s="1"/>
  <c r="B31" i="1"/>
  <c r="B32" i="1"/>
  <c r="B33" i="1" l="1"/>
  <c r="B34" i="1" s="1"/>
  <c r="B35" i="1" l="1"/>
  <c r="B36" i="1" s="1"/>
</calcChain>
</file>

<file path=xl/sharedStrings.xml><?xml version="1.0" encoding="utf-8"?>
<sst xmlns="http://schemas.openxmlformats.org/spreadsheetml/2006/main" count="44" uniqueCount="44">
  <si>
    <t>Ти</t>
  </si>
  <si>
    <t>Та</t>
  </si>
  <si>
    <t>Тбс</t>
  </si>
  <si>
    <t>Тп</t>
  </si>
  <si>
    <t>Тот</t>
  </si>
  <si>
    <t>Тд</t>
  </si>
  <si>
    <t xml:space="preserve">количество форм </t>
  </si>
  <si>
    <t>Вводим свое количество форм</t>
  </si>
  <si>
    <t>β</t>
  </si>
  <si>
    <t>B</t>
  </si>
  <si>
    <t>Посмотрите сами по трудоемкости на данные операции</t>
  </si>
  <si>
    <t>Ккв</t>
  </si>
  <si>
    <t>ИТОГО</t>
  </si>
  <si>
    <t>количество символов</t>
  </si>
  <si>
    <t>вводим свое количество символов</t>
  </si>
  <si>
    <t>Желтое правим</t>
  </si>
  <si>
    <t>Оклад</t>
  </si>
  <si>
    <t>Зеленое не трогаем</t>
  </si>
  <si>
    <t>Стоимость оборудования</t>
  </si>
  <si>
    <t>% накладных цеха</t>
  </si>
  <si>
    <t>% накладных организации</t>
  </si>
  <si>
    <t>Кол-во раб. Дней в году</t>
  </si>
  <si>
    <t>Тариф на электроэнергию</t>
  </si>
  <si>
    <t>% внепроизв расходов</t>
  </si>
  <si>
    <t>Тм-р</t>
  </si>
  <si>
    <t>t</t>
  </si>
  <si>
    <t>Тэвм</t>
  </si>
  <si>
    <t>То (общая трудоемкость)</t>
  </si>
  <si>
    <t>Сч</t>
  </si>
  <si>
    <t>Зосн</t>
  </si>
  <si>
    <t>Здоп</t>
  </si>
  <si>
    <t>ФОТ</t>
  </si>
  <si>
    <t>Св</t>
  </si>
  <si>
    <t>Агод</t>
  </si>
  <si>
    <t>Адня</t>
  </si>
  <si>
    <t>Ачас</t>
  </si>
  <si>
    <t>Апрог</t>
  </si>
  <si>
    <t>Э</t>
  </si>
  <si>
    <t>Нцех</t>
  </si>
  <si>
    <t>Нзав</t>
  </si>
  <si>
    <t>Себ цеховая</t>
  </si>
  <si>
    <t>Себ производств</t>
  </si>
  <si>
    <t>Впр</t>
  </si>
  <si>
    <t>Себ 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</si>
</sst>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 applyProtection="1">
      <alignment horizontal="center"/>
    </xf>
    <xf numFmtId="0" fontId="0" fillId="0" borderId="0" xfId="0" applyAlignment="1" applyProtection="1"/>
    <xf numFmtId="0" fontId="0" fillId="0" borderId="1" xfId="0" applyBorder="1" applyAlignment="1" applyProtection="1"/>
    <xf numFmtId="0" fontId="0" fillId="3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2" fontId="0" fillId="3" borderId="1" xfId="0" applyNumberFormat="1" applyFill="1" applyBorder="1" applyAlignment="1" applyProtection="1">
      <alignment horizontal="center" vertical="center"/>
    </xf>
    <xf numFmtId="0" fontId="0" fillId="4" borderId="0" xfId="0" applyFill="1" applyBorder="1" applyAlignment="1" applyProtection="1"/>
    <xf numFmtId="2" fontId="0" fillId="4" borderId="0" xfId="0" applyNumberForma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wrapText="1"/>
    </xf>
    <xf numFmtId="4" fontId="0" fillId="2" borderId="2" xfId="0" applyNumberFormat="1" applyFill="1" applyBorder="1" applyAlignment="1" applyProtection="1"/>
    <xf numFmtId="0" fontId="0" fillId="2" borderId="3" xfId="0" applyFont="1" applyFill="1" applyBorder="1" applyAlignment="1" applyProtection="1"/>
    <xf numFmtId="0" fontId="0" fillId="2" borderId="2" xfId="0" applyFont="1" applyFill="1" applyBorder="1" applyAlignment="1" applyProtection="1"/>
    <xf numFmtId="0" fontId="0" fillId="3" borderId="4" xfId="0" applyFont="1" applyFill="1" applyBorder="1" applyAlignment="1" applyProtection="1"/>
    <xf numFmtId="0" fontId="0" fillId="3" borderId="2" xfId="0" applyFont="1" applyFill="1" applyBorder="1" applyAlignment="1" applyProtection="1"/>
    <xf numFmtId="2" fontId="0" fillId="3" borderId="2" xfId="0" applyNumberFormat="1" applyFill="1" applyBorder="1" applyAlignment="1" applyProtection="1"/>
    <xf numFmtId="0" fontId="0" fillId="3" borderId="2" xfId="0" applyFont="1" applyFill="1" applyBorder="1" applyAlignment="1" applyProtection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7" zoomScaleNormal="100" workbookViewId="0">
      <selection activeCell="F18" sqref="F18"/>
    </sheetView>
  </sheetViews>
  <sheetFormatPr defaultColWidth="8.75" defaultRowHeight="14.3" x14ac:dyDescent="0.25"/>
  <cols>
    <col min="1" max="1" width="28" style="2" customWidth="1"/>
    <col min="2" max="2" width="11.125" style="2" customWidth="1"/>
    <col min="10" max="10" width="19.75" style="2" customWidth="1"/>
  </cols>
  <sheetData>
    <row r="1" spans="1:1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A2" s="3" t="s">
        <v>6</v>
      </c>
      <c r="B2" s="1">
        <v>7</v>
      </c>
      <c r="C2" s="1"/>
      <c r="D2" s="1"/>
      <c r="E2" s="1"/>
      <c r="F2" s="1"/>
      <c r="G2" s="1"/>
      <c r="I2" s="2" t="s">
        <v>7</v>
      </c>
    </row>
    <row r="3" spans="1:10" x14ac:dyDescent="0.25">
      <c r="A3" s="3" t="s">
        <v>8</v>
      </c>
      <c r="B3" s="4">
        <v>1.3</v>
      </c>
      <c r="C3" s="4">
        <v>1.3</v>
      </c>
      <c r="D3" s="4">
        <v>1.3</v>
      </c>
      <c r="E3" s="4">
        <v>1.3</v>
      </c>
      <c r="F3" s="4">
        <v>1.3</v>
      </c>
      <c r="G3" s="4">
        <v>1.3</v>
      </c>
    </row>
    <row r="4" spans="1:10" x14ac:dyDescent="0.25">
      <c r="A4" s="3" t="s">
        <v>9</v>
      </c>
      <c r="B4" s="5">
        <v>0.7</v>
      </c>
      <c r="C4" s="5">
        <v>0.4</v>
      </c>
      <c r="D4" s="5">
        <v>1.5</v>
      </c>
      <c r="E4" s="5">
        <v>0.3</v>
      </c>
      <c r="F4" s="5">
        <v>1</v>
      </c>
      <c r="G4" s="5">
        <v>0.8</v>
      </c>
      <c r="I4" s="2" t="s">
        <v>10</v>
      </c>
    </row>
    <row r="5" spans="1:10" x14ac:dyDescent="0.25">
      <c r="A5" s="3" t="s">
        <v>11</v>
      </c>
      <c r="B5" s="4">
        <v>0.8</v>
      </c>
      <c r="C5" s="4">
        <v>0.8</v>
      </c>
      <c r="D5" s="4">
        <v>0.8</v>
      </c>
      <c r="E5" s="4">
        <v>0.8</v>
      </c>
      <c r="F5" s="4">
        <v>0.8</v>
      </c>
      <c r="G5" s="4">
        <v>0.8</v>
      </c>
    </row>
    <row r="6" spans="1:10" x14ac:dyDescent="0.25">
      <c r="A6" s="3" t="s">
        <v>12</v>
      </c>
      <c r="B6" s="6">
        <f t="shared" ref="B6:G6" si="0">$B$2/(B4*B5)*B3</f>
        <v>16.250000000000004</v>
      </c>
      <c r="C6" s="6">
        <f t="shared" si="0"/>
        <v>28.437499999999996</v>
      </c>
      <c r="D6" s="6">
        <f t="shared" si="0"/>
        <v>7.5833333333333321</v>
      </c>
      <c r="E6" s="6">
        <f t="shared" si="0"/>
        <v>37.916666666666671</v>
      </c>
      <c r="F6" s="6">
        <f t="shared" si="0"/>
        <v>11.375</v>
      </c>
      <c r="G6" s="6">
        <f t="shared" si="0"/>
        <v>14.218749999999998</v>
      </c>
    </row>
    <row r="7" spans="1:10" x14ac:dyDescent="0.25">
      <c r="A7" s="7"/>
      <c r="B7" s="8"/>
      <c r="C7" s="8"/>
      <c r="D7" s="8"/>
      <c r="E7" s="8"/>
      <c r="F7" s="8"/>
      <c r="G7" s="8"/>
    </row>
    <row r="8" spans="1:10" x14ac:dyDescent="0.25">
      <c r="A8" s="9" t="s">
        <v>13</v>
      </c>
      <c r="B8" s="10">
        <v>80000</v>
      </c>
      <c r="C8" s="2" t="s">
        <v>14</v>
      </c>
      <c r="D8" s="8"/>
      <c r="E8" s="8"/>
      <c r="F8" s="8"/>
      <c r="G8" s="8"/>
      <c r="J8" s="11" t="s">
        <v>15</v>
      </c>
    </row>
    <row r="9" spans="1:10" x14ac:dyDescent="0.25">
      <c r="A9" s="12" t="s">
        <v>16</v>
      </c>
      <c r="B9" s="10">
        <v>120000</v>
      </c>
      <c r="D9" s="8"/>
      <c r="E9" s="8"/>
      <c r="F9" s="8"/>
      <c r="G9" s="8"/>
      <c r="J9" s="13" t="s">
        <v>17</v>
      </c>
    </row>
    <row r="10" spans="1:10" ht="16.5" customHeight="1" x14ac:dyDescent="0.25">
      <c r="A10" s="12" t="s">
        <v>18</v>
      </c>
      <c r="B10" s="10">
        <v>100000</v>
      </c>
      <c r="D10" s="8"/>
      <c r="E10" s="8"/>
      <c r="F10" s="8"/>
      <c r="G10" s="8"/>
    </row>
    <row r="11" spans="1:10" ht="16.5" customHeight="1" x14ac:dyDescent="0.25">
      <c r="A11" s="12" t="s">
        <v>19</v>
      </c>
      <c r="B11" s="10">
        <v>140</v>
      </c>
      <c r="D11" s="8"/>
      <c r="E11" s="8"/>
      <c r="F11" s="8"/>
      <c r="G11" s="8"/>
    </row>
    <row r="12" spans="1:10" ht="16.5" customHeight="1" x14ac:dyDescent="0.25">
      <c r="A12" s="12" t="s">
        <v>20</v>
      </c>
      <c r="B12" s="10">
        <v>120</v>
      </c>
      <c r="D12" s="8"/>
      <c r="E12" s="8"/>
      <c r="F12" s="8"/>
      <c r="G12" s="8"/>
    </row>
    <row r="13" spans="1:10" x14ac:dyDescent="0.25">
      <c r="A13" s="9" t="s">
        <v>21</v>
      </c>
      <c r="B13" s="10">
        <v>247</v>
      </c>
      <c r="D13" s="8"/>
      <c r="E13" s="8"/>
      <c r="F13" s="8"/>
      <c r="G13" s="8"/>
    </row>
    <row r="14" spans="1:10" x14ac:dyDescent="0.25">
      <c r="A14" s="9" t="s">
        <v>22</v>
      </c>
      <c r="B14" s="10">
        <v>7.1</v>
      </c>
      <c r="D14" s="8"/>
      <c r="E14" s="8"/>
      <c r="F14" s="8"/>
      <c r="G14" s="8"/>
    </row>
    <row r="15" spans="1:10" x14ac:dyDescent="0.25">
      <c r="A15" s="12" t="s">
        <v>23</v>
      </c>
      <c r="B15" s="12">
        <v>10</v>
      </c>
    </row>
    <row r="17" spans="1:2" x14ac:dyDescent="0.25">
      <c r="A17" s="14" t="s">
        <v>24</v>
      </c>
      <c r="B17" s="15">
        <f>B18/3600</f>
        <v>8.3333333333333339</v>
      </c>
    </row>
    <row r="18" spans="1:2" x14ac:dyDescent="0.25">
      <c r="A18" s="14" t="s">
        <v>25</v>
      </c>
      <c r="B18" s="15">
        <f>B8*1.5/4</f>
        <v>30000</v>
      </c>
    </row>
    <row r="19" spans="1:2" x14ac:dyDescent="0.25">
      <c r="A19" s="14" t="s">
        <v>26</v>
      </c>
      <c r="B19" s="15">
        <v>0.02</v>
      </c>
    </row>
    <row r="20" spans="1:2" x14ac:dyDescent="0.25">
      <c r="A20" s="16" t="s">
        <v>27</v>
      </c>
      <c r="B20" s="15">
        <f>B6+C6+D6+E6+F6+G6+B17+B19</f>
        <v>124.13458333333332</v>
      </c>
    </row>
    <row r="21" spans="1:2" x14ac:dyDescent="0.25">
      <c r="A21" s="14" t="s">
        <v>28</v>
      </c>
      <c r="B21" s="15">
        <f>B9/(22.8*8)</f>
        <v>657.8947368421052</v>
      </c>
    </row>
    <row r="22" spans="1:2" x14ac:dyDescent="0.25">
      <c r="A22" s="14" t="s">
        <v>29</v>
      </c>
      <c r="B22" s="15">
        <f>B21*B20</f>
        <v>81667.48903508771</v>
      </c>
    </row>
    <row r="23" spans="1:2" x14ac:dyDescent="0.25">
      <c r="A23" s="14" t="s">
        <v>30</v>
      </c>
      <c r="B23" s="15">
        <f>B22*0.8</f>
        <v>65333.991228070168</v>
      </c>
    </row>
    <row r="24" spans="1:2" x14ac:dyDescent="0.25">
      <c r="A24" s="14" t="s">
        <v>31</v>
      </c>
      <c r="B24" s="15">
        <f>B22+B23</f>
        <v>147001.48026315786</v>
      </c>
    </row>
    <row r="25" spans="1:2" x14ac:dyDescent="0.25">
      <c r="A25" s="14" t="s">
        <v>32</v>
      </c>
      <c r="B25" s="15">
        <f>B24*0.302</f>
        <v>44394.447039473671</v>
      </c>
    </row>
    <row r="26" spans="1:2" x14ac:dyDescent="0.25">
      <c r="A26" s="14" t="s">
        <v>33</v>
      </c>
      <c r="B26" s="15">
        <f>B10/4</f>
        <v>25000</v>
      </c>
    </row>
    <row r="27" spans="1:2" x14ac:dyDescent="0.25">
      <c r="A27" s="14" t="s">
        <v>34</v>
      </c>
      <c r="B27" s="15">
        <f>B26/B13</f>
        <v>101.21457489878543</v>
      </c>
    </row>
    <row r="28" spans="1:2" x14ac:dyDescent="0.25">
      <c r="A28" s="14" t="s">
        <v>35</v>
      </c>
      <c r="B28" s="15">
        <f>B27/8</f>
        <v>12.651821862348179</v>
      </c>
    </row>
    <row r="29" spans="1:2" x14ac:dyDescent="0.25">
      <c r="A29" s="14" t="s">
        <v>36</v>
      </c>
      <c r="B29" s="15">
        <f>B28*B20</f>
        <v>1570.5286352901485</v>
      </c>
    </row>
    <row r="30" spans="1:2" x14ac:dyDescent="0.25">
      <c r="A30" s="14" t="s">
        <v>37</v>
      </c>
      <c r="B30" s="15">
        <f>B20*B14</f>
        <v>881.35554166666657</v>
      </c>
    </row>
    <row r="31" spans="1:2" x14ac:dyDescent="0.25">
      <c r="A31" s="14" t="s">
        <v>38</v>
      </c>
      <c r="B31" s="15">
        <f>B22*B11/100</f>
        <v>114334.48464912278</v>
      </c>
    </row>
    <row r="32" spans="1:2" x14ac:dyDescent="0.25">
      <c r="A32" s="14" t="s">
        <v>39</v>
      </c>
      <c r="B32" s="15">
        <f>B22*100/100</f>
        <v>81667.48903508771</v>
      </c>
    </row>
    <row r="33" spans="1:2" x14ac:dyDescent="0.25">
      <c r="A33" s="14" t="s">
        <v>40</v>
      </c>
      <c r="B33" s="15">
        <f>B22+B23+B25+B29+B30+B31</f>
        <v>308182.2961287112</v>
      </c>
    </row>
    <row r="34" spans="1:2" x14ac:dyDescent="0.25">
      <c r="A34" s="14" t="s">
        <v>41</v>
      </c>
      <c r="B34" s="15">
        <f>B33+B32</f>
        <v>389849.78516379889</v>
      </c>
    </row>
    <row r="35" spans="1:2" x14ac:dyDescent="0.25">
      <c r="A35" s="14" t="s">
        <v>42</v>
      </c>
      <c r="B35" s="15">
        <f>B34*B15/100</f>
        <v>38984.978516379888</v>
      </c>
    </row>
    <row r="36" spans="1:2" x14ac:dyDescent="0.25">
      <c r="A36" s="14" t="s">
        <v>43</v>
      </c>
      <c r="B36" s="15">
        <f>B34+B35</f>
        <v>428834.76368017879</v>
      </c>
    </row>
  </sheetData>
  <mergeCells count="1">
    <mergeCell ref="B2:G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75" defaultRowHeight="14.3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5" defaultRowHeight="14.3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SkyGopnik</cp:lastModifiedBy>
  <cp:revision>4</cp:revision>
  <dcterms:created xsi:type="dcterms:W3CDTF">2022-05-17T18:24:27Z</dcterms:created>
  <dcterms:modified xsi:type="dcterms:W3CDTF">2023-06-15T09:59:00Z</dcterms:modified>
  <dc:language>ru-RU</dc:language>
</cp:coreProperties>
</file>