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Default Extension="png" ContentType="image/png"/>
  <Default Extension="bin" ContentType="application/vnd.openxmlformats-officedocument.spreadsheetml.printerSettings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6" autoFilterDateGrouping="true" firstSheet="0" minimized="false" showHorizontalScroll="true" showSheetTabs="true" showVerticalScroll="true" tabRatio="600" visibility="visible"/>
  </bookViews>
  <sheets>
    <sheet name="Job Cal" sheetId="1" r:id="rId4"/>
    <sheet name="PM Sheet" sheetId="2" r:id="rId5"/>
    <sheet name="Equipment" sheetId="3" r:id="rId6"/>
    <sheet name="ข้อมูลดิบ" sheetId="4" r:id="rId7"/>
    <sheet name="Uncer Budget" sheetId="5" r:id="rId8"/>
    <sheet name="ข้อมูลดิบหลัก" sheetId="6" r:id="rId9"/>
    <sheet name="Cer Rusult" sheetId="7" r:id="rId10"/>
  </sheets>
  <definedNames>
    <definedName name="_xlnm.Print_Area" localSheetId="0">'Job Cal'!$A$1:$Y$25</definedName>
    <definedName name="_xlnm.Print_Area" localSheetId="1">'PM Sheet'!$A$1:$M$57</definedName>
    <definedName name="_xlnm.Print_Area" localSheetId="4">'Uncer Budget'!$A$1:$N$35</definedName>
    <definedName name="_xlnm.Print_Area" localSheetId="6">'Cer Rusult'!$A$1:$G$106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<sst xmlns="http://schemas.openxmlformats.org/spreadsheetml/2006/main" uniqueCount="229">
  <si>
    <t>On The Job Calibration</t>
  </si>
  <si>
    <t>UUC Description</t>
  </si>
  <si>
    <t>ข้อมูลเครื่อง Infusion Pump</t>
  </si>
  <si>
    <t>Equipment Name</t>
  </si>
  <si>
    <t>Manufacturer</t>
  </si>
  <si>
    <t>Model</t>
  </si>
  <si>
    <t>Serial No.</t>
  </si>
  <si>
    <t>ID No.</t>
  </si>
  <si>
    <t>Flow Rate (mL/h)</t>
  </si>
  <si>
    <t>Resolution</t>
  </si>
  <si>
    <t>Infusion Pump</t>
  </si>
  <si>
    <t>TERUMO</t>
  </si>
  <si>
    <t>TE-112</t>
  </si>
  <si>
    <t>5-100</t>
  </si>
  <si>
    <t>Warm up time :</t>
  </si>
  <si>
    <t>น.</t>
  </si>
  <si>
    <t>Finish time :</t>
  </si>
  <si>
    <t>Reference Standard</t>
  </si>
  <si>
    <t>ข้อมูลเครื่อง Infusion Device Analyzer</t>
  </si>
  <si>
    <t>Instrument</t>
  </si>
  <si>
    <t>Cert. No.</t>
  </si>
  <si>
    <t>Due Date</t>
  </si>
  <si>
    <t>Infusion Device Analyzer</t>
  </si>
  <si>
    <t>FLUKE BIOMEDICAL</t>
  </si>
  <si>
    <t>IDA 4 PLUS</t>
  </si>
  <si>
    <t>A&amp;T-INFUSION-01</t>
  </si>
  <si>
    <t>16MD576</t>
  </si>
  <si>
    <t>Received date :</t>
  </si>
  <si>
    <t>Calibration Date :</t>
  </si>
  <si>
    <t xml:space="preserve"> Cal. Start :</t>
  </si>
  <si>
    <t>Cal. Finish :</t>
  </si>
  <si>
    <t>Environment</t>
  </si>
  <si>
    <t>Temperature</t>
  </si>
  <si>
    <t>Relativ Humidity</t>
  </si>
  <si>
    <t>Air Pressure</t>
  </si>
  <si>
    <t>Start :</t>
  </si>
  <si>
    <r>
      <t xml:space="preserve">o</t>
    </r>
    <r>
      <rPr>
        <rFont val="Tahoma"/>
        <b val="false"/>
        <i val="false"/>
        <strike val="false"/>
        <color rgb="FF000000"/>
        <sz val="10"/>
        <u val="none"/>
      </rPr>
      <t xml:space="preserve">C</t>
    </r>
  </si>
  <si>
    <t>-</t>
  </si>
  <si>
    <t>mbar</t>
  </si>
  <si>
    <t>Finish :</t>
  </si>
  <si>
    <r>
      <t xml:space="preserve">o</t>
    </r>
    <r>
      <rPr>
        <rFont val="Arial Unicode MS"/>
        <b val="false"/>
        <i val="false"/>
        <strike val="false"/>
        <color rgb="FF000000"/>
        <sz val="10"/>
        <u val="none"/>
      </rPr>
      <t xml:space="preserve">C</t>
    </r>
  </si>
  <si>
    <t>AT PREVENT &amp; CALIBRATION LIMITED PARTNERSHIP</t>
  </si>
  <si>
    <t>276  Moo 21,  Sila, Amphoe  Mueang,</t>
  </si>
  <si>
    <t xml:space="preserve">  Khon Kaen  40000  Tel.0-4334-7362</t>
  </si>
  <si>
    <t>ใบรายงานผลการบำรุงรักษา</t>
  </si>
  <si>
    <t>รหัสเครื่องมือ:</t>
  </si>
  <si>
    <t>BP-017-080</t>
  </si>
  <si>
    <t>โรงพยาบาล:</t>
  </si>
  <si>
    <t>รพสต.โพนสว่าง</t>
  </si>
  <si>
    <t>ชื่อเครื่องมือ:</t>
  </si>
  <si>
    <t>Digital Blood Pressure</t>
  </si>
  <si>
    <t>แผนก:</t>
  </si>
  <si>
    <t>ยี่ห้อ:</t>
  </si>
  <si>
    <t>microlife</t>
  </si>
  <si>
    <t>PM.วันที่:</t>
  </si>
  <si>
    <t>30 กรกฏาคม 2560</t>
  </si>
  <si>
    <t>รุ่น:</t>
  </si>
  <si>
    <t>BP3AG1</t>
  </si>
  <si>
    <t>ครั้งต่อไป:</t>
  </si>
  <si>
    <t>หมายเลขเครื่อง:</t>
  </si>
  <si>
    <t>41091778</t>
  </si>
  <si>
    <t>PM.ครั้งที่:</t>
  </si>
  <si>
    <t xml:space="preserve">  จำนวนครั้ง/ปี</t>
  </si>
  <si>
    <t>รายละเอียดการตรวจเช็ค</t>
  </si>
  <si>
    <t xml:space="preserve">    ผลการตรจเช็ค</t>
  </si>
  <si>
    <t>หมายเหตุ</t>
  </si>
  <si>
    <t>ผ่าน</t>
  </si>
  <si>
    <t>แก้ไข</t>
  </si>
  <si>
    <t>ไม่มี/ไม่ทำ</t>
  </si>
  <si>
    <t>1. โครงสร้าง / ตัวถังของเครื่อง</t>
  </si>
  <si>
    <t>2. ความมั่นคง / แข็งแรงของที่ติดตั้ง</t>
  </si>
  <si>
    <t>3. สภาพของผ้าพันแขน(CUFF)</t>
  </si>
  <si>
    <t>4. อะแดปเตอร์</t>
  </si>
  <si>
    <t>5. แบตเตอรี่</t>
  </si>
  <si>
    <t>6.สภาพของลูกยางบีบ</t>
  </si>
  <si>
    <t>7. หน้าจอแสดงผล (Display Panel)</t>
  </si>
  <si>
    <t>8. สวิทซ์ เปิด/ปิด (Power ON/OFF)</t>
  </si>
  <si>
    <t>9. ปุ่มกด/แผงปุ่มกด (Key Switch)</t>
  </si>
  <si>
    <t>10. ฝาปิด/ฝาครอบ/แผ่นครอบ</t>
  </si>
  <si>
    <t>11. ป้ายแสดงรายละเอียดต่างๆ</t>
  </si>
  <si>
    <t>12. ปั๊มลม</t>
  </si>
  <si>
    <t>13. การตรวจสอบระบบของเครื่องก่อนการใช้งาน</t>
  </si>
  <si>
    <t>14. การรั่วไหลของลมจากเครื่อง</t>
  </si>
  <si>
    <t>15. อัตราการเต้นของหัวใจ</t>
  </si>
  <si>
    <t xml:space="preserve">16. ทดสอบความแม่นยำของแรงดัน </t>
  </si>
  <si>
    <t>17. ความแม่นยำของการวัด (60-240 mmHg)</t>
  </si>
  <si>
    <t>สรุปผลการดูแลรักษา:</t>
  </si>
  <si>
    <t xml:space="preserve"> </t>
  </si>
  <si>
    <t>ต้องแก้ไข</t>
  </si>
  <si>
    <t>หยุดใช้งานเครื่อง</t>
  </si>
  <si>
    <t>สถานะของเครื่อง:</t>
  </si>
  <si>
    <t>พร้อมใช้งาน</t>
  </si>
  <si>
    <t>บำรุงรักษาโดย:</t>
  </si>
  <si>
    <t>Sirichock Simsen</t>
  </si>
  <si>
    <t xml:space="preserve">รับทราบโดย:    </t>
  </si>
  <si>
    <t xml:space="preserve">Kiartikhun Intha </t>
  </si>
  <si>
    <t>Equipment :</t>
  </si>
  <si>
    <t>Cert No.: CAL16-00513</t>
  </si>
  <si>
    <t>Model :</t>
  </si>
  <si>
    <t>Serial No. :</t>
  </si>
  <si>
    <t>ID No. :</t>
  </si>
  <si>
    <t>Manufacturer :</t>
  </si>
  <si>
    <t>Temp. :</t>
  </si>
  <si>
    <r>
      <t xml:space="preserve">o</t>
    </r>
    <r>
      <rPr>
        <rFont val="Cordia New"/>
        <b val="false"/>
        <i val="false"/>
        <strike val="false"/>
        <color rgb="FF000000"/>
        <sz val="16"/>
        <u val="none"/>
      </rPr>
      <t xml:space="preserve">C</t>
    </r>
  </si>
  <si>
    <t>Humidity :</t>
  </si>
  <si>
    <t>%</t>
  </si>
  <si>
    <t>Calibration date :</t>
  </si>
  <si>
    <t>Result of calibration</t>
  </si>
  <si>
    <t>Without adjustment</t>
  </si>
  <si>
    <t xml:space="preserve">    The reported uncertainty of measurement was based on a standard uncertainty multiplied by a coverage</t>
  </si>
  <si>
    <r>
      <t xml:space="preserve">factor </t>
    </r>
    <r>
      <rPr>
        <rFont val="BrowalliaUPC"/>
        <b val="false"/>
        <i val="true"/>
        <strike val="false"/>
        <color rgb="FF000000"/>
        <sz val="15"/>
        <u val="none"/>
      </rPr>
      <t xml:space="preserve">k</t>
    </r>
    <r>
      <rPr>
        <rFont val="BrowalliaUPC"/>
        <b val="false"/>
        <i val="false"/>
        <strike val="false"/>
        <color rgb="FF000000"/>
        <sz val="15"/>
        <u val="none"/>
      </rPr>
      <t xml:space="preserve"> = 2.00, providing a level of confidence of approximately 95 %.</t>
    </r>
  </si>
  <si>
    <t>NIBP</t>
  </si>
  <si>
    <t>BC</t>
  </si>
  <si>
    <t>Value</t>
  </si>
  <si>
    <t>(80/40)</t>
  </si>
  <si>
    <t>(120/80)</t>
  </si>
  <si>
    <t>(190/120)</t>
  </si>
  <si>
    <t>Systolic</t>
  </si>
  <si>
    <t>Diastolic</t>
  </si>
  <si>
    <t>UUC Systolic</t>
  </si>
  <si>
    <t>Average</t>
  </si>
  <si>
    <t>SD</t>
  </si>
  <si>
    <t>Uncertainty</t>
  </si>
  <si>
    <t xml:space="preserve">Reading </t>
  </si>
  <si>
    <t>Type A</t>
  </si>
  <si>
    <t>(mmHg)</t>
  </si>
  <si>
    <r>
      <t xml:space="preserve">(</t>
    </r>
    <r>
      <rPr>
        <rFont val="Calibri"/>
        <b val="true"/>
        <i val="false"/>
        <strike val="false"/>
        <color rgb="FF000000"/>
        <sz val="11"/>
        <u val="none"/>
      </rPr>
      <t xml:space="preserve">±</t>
    </r>
    <r>
      <rPr>
        <rFont val="Tahoma"/>
        <b val="true"/>
        <i val="false"/>
        <strike val="false"/>
        <color rgb="FF000000"/>
        <sz val="11"/>
        <u val="none"/>
      </rPr>
      <t xml:space="preserve">mmHg)</t>
    </r>
  </si>
  <si>
    <t>UUC Diastolic</t>
  </si>
  <si>
    <t>Uncertainty Budget of Systolic (mmHg)</t>
  </si>
  <si>
    <t>Calculate at :</t>
  </si>
  <si>
    <t>mmHg</t>
  </si>
  <si>
    <t>Symbol</t>
  </si>
  <si>
    <t>Source of uncertainty</t>
  </si>
  <si>
    <t>Prob.</t>
  </si>
  <si>
    <t>Divisor</t>
  </si>
  <si>
    <r>
      <t xml:space="preserve">C</t>
    </r>
    <r>
      <rPr>
        <rFont val="Arial Unicode MS"/>
        <b val="false"/>
        <i val="true"/>
        <vertAlign val="subscript"/>
        <strike val="false"/>
        <color rgb="FF000000"/>
        <sz val="10"/>
        <u val="none"/>
      </rPr>
      <t xml:space="preserve">i</t>
    </r>
  </si>
  <si>
    <r>
      <t xml:space="preserve">u</t>
    </r>
    <r>
      <rPr>
        <rFont val="Arial Unicode MS"/>
        <b val="false"/>
        <i val="true"/>
        <vertAlign val="subscript"/>
        <strike val="false"/>
        <color rgb="FF000000"/>
        <sz val="10"/>
        <u val="none"/>
      </rPr>
      <t xml:space="preserve">i</t>
    </r>
  </si>
  <si>
    <r>
      <t xml:space="preserve">v</t>
    </r>
    <r>
      <rPr>
        <rFont val="Arial Unicode MS"/>
        <b val="false"/>
        <i val="true"/>
        <vertAlign val="subscript"/>
        <strike val="false"/>
        <color rgb="FF000000"/>
        <sz val="10"/>
        <u val="none"/>
      </rPr>
      <t xml:space="preserve">i </t>
    </r>
    <r>
      <rPr>
        <rFont val="Arial Unicode MS"/>
        <b val="false"/>
        <i val="true"/>
        <strike val="false"/>
        <color rgb="FF000000"/>
        <sz val="10"/>
        <u val="none"/>
      </rPr>
      <t xml:space="preserve">or</t>
    </r>
  </si>
  <si>
    <t>Veff</t>
  </si>
  <si>
    <r>
      <t xml:space="preserve">K</t>
    </r>
    <r>
      <rPr>
        <rFont val="Cordia New"/>
        <b val="true"/>
        <i val="false"/>
        <vertAlign val="subscript"/>
        <strike val="false"/>
        <color rgb="FF000000"/>
        <sz val="16"/>
        <u val="none"/>
      </rPr>
      <t xml:space="preserve">95</t>
    </r>
  </si>
  <si>
    <t>Dist.</t>
  </si>
  <si>
    <r>
      <t xml:space="preserve">v</t>
    </r>
    <r>
      <rPr>
        <rFont val="Arial Unicode MS"/>
        <b val="false"/>
        <i val="true"/>
        <vertAlign val="subscript"/>
        <strike val="false"/>
        <color rgb="FF000000"/>
        <sz val="10"/>
        <u val="none"/>
      </rPr>
      <t xml:space="preserve">eff</t>
    </r>
  </si>
  <si>
    <t>UC 1</t>
  </si>
  <si>
    <t>Repeatability of Measurement</t>
  </si>
  <si>
    <t>N</t>
  </si>
  <si>
    <t>UC 2</t>
  </si>
  <si>
    <t>Drift since last calibration</t>
  </si>
  <si>
    <t>R</t>
  </si>
  <si>
    <t>UC 3</t>
  </si>
  <si>
    <t>Standard Error</t>
  </si>
  <si>
    <t>UC 4</t>
  </si>
  <si>
    <t>Error of Resolution</t>
  </si>
  <si>
    <t>T</t>
  </si>
  <si>
    <t>Combined standard uncertainty</t>
  </si>
  <si>
    <t>normal</t>
  </si>
  <si>
    <t>U</t>
  </si>
  <si>
    <t>Expanded uncertainty</t>
  </si>
  <si>
    <r>
      <t xml:space="preserve">k</t>
    </r>
    <r>
      <rPr>
        <rFont val="Arial Unicode MS"/>
        <b val="false"/>
        <i val="false"/>
        <strike val="false"/>
        <color rgb="FF000000"/>
        <sz val="10"/>
        <u val="none"/>
      </rPr>
      <t xml:space="preserve">  =</t>
    </r>
  </si>
  <si>
    <t>&gt;100</t>
  </si>
  <si>
    <t>Uncertainty Budget of Diastolic (mmHg)</t>
  </si>
  <si>
    <t>3 min</t>
  </si>
  <si>
    <t>5 min</t>
  </si>
  <si>
    <t>7 min</t>
  </si>
  <si>
    <t>Data of Calibration</t>
  </si>
  <si>
    <t>Department :</t>
  </si>
  <si>
    <t>โรงพยาบาลเปือยน้อย</t>
  </si>
  <si>
    <t xml:space="preserve">Humidity : </t>
  </si>
  <si>
    <t>65</t>
  </si>
  <si>
    <t>Cert. No. :</t>
  </si>
  <si>
    <t>10195</t>
  </si>
  <si>
    <t>Addresse :</t>
  </si>
  <si>
    <t>ขอนแก่น</t>
  </si>
  <si>
    <t>Temparature :</t>
  </si>
  <si>
    <t xml:space="preserve"> 25.4</t>
  </si>
  <si>
    <t xml:space="preserve">ID. No : </t>
  </si>
  <si>
    <t>BPD-TTM-001</t>
  </si>
  <si>
    <t xml:space="preserve"> Digital Blood Pressure</t>
  </si>
  <si>
    <t>Warm up time:</t>
  </si>
  <si>
    <t xml:space="preserve">Serial No : </t>
  </si>
  <si>
    <t xml:space="preserve">Manufacture : </t>
  </si>
  <si>
    <t>Union Technology</t>
  </si>
  <si>
    <t xml:space="preserve">Section : </t>
  </si>
  <si>
    <t>แพทย์แผนไทย</t>
  </si>
  <si>
    <t xml:space="preserve">Test Date : </t>
  </si>
  <si>
    <t xml:space="preserve"> 10 July 2023</t>
  </si>
  <si>
    <t>U82 RH</t>
  </si>
  <si>
    <t>Finish:</t>
  </si>
  <si>
    <t>Resolution:</t>
  </si>
  <si>
    <t>Approve Date :</t>
  </si>
  <si>
    <t>Khon Kaen  40000  Tel.0-4334-7362</t>
  </si>
  <si>
    <t>Report of Measurement Result</t>
  </si>
  <si>
    <r>
      <rPr>
        <rFont val="Arial"/>
        <b val="true"/>
        <i val="false"/>
        <strike val="false"/>
        <color rgb="FF000000"/>
        <sz val="10"/>
        <u val="none"/>
      </rPr>
      <t xml:space="preserve">Page</t>
    </r>
    <r>
      <rPr>
        <rFont val="Arial"/>
        <b val="false"/>
        <i val="false"/>
        <strike val="false"/>
        <color rgb="FF000000"/>
        <sz val="10"/>
        <u val="none"/>
      </rPr>
      <t xml:space="preserve"> 1 of 2</t>
    </r>
  </si>
  <si>
    <t>Measurement Result</t>
  </si>
  <si>
    <t>Nominal Value</t>
  </si>
  <si>
    <t xml:space="preserve">STD Reading </t>
  </si>
  <si>
    <t>UUT Reading</t>
  </si>
  <si>
    <t>Error</t>
  </si>
  <si>
    <t>Result</t>
  </si>
  <si>
    <t xml:space="preserve">Systolic </t>
  </si>
  <si>
    <r>
      <t xml:space="preserve">(</t>
    </r>
    <r>
      <rPr>
        <rFont val="Calibri"/>
        <b val="true"/>
        <i val="false"/>
        <strike val="false"/>
        <color rgb="FF000000"/>
        <sz val="10"/>
        <u val="none"/>
      </rPr>
      <t xml:space="preserve">±</t>
    </r>
    <r>
      <rPr>
        <rFont val="Arial"/>
        <b val="true"/>
        <i val="false"/>
        <strike val="false"/>
        <color rgb="FF000000"/>
        <sz val="10"/>
        <u val="none"/>
      </rPr>
      <t xml:space="preserve">mmHg)</t>
    </r>
  </si>
  <si>
    <t>PASS</t>
  </si>
  <si>
    <r>
      <t xml:space="preserve">Maximum Permissible Error (MPE) :</t>
    </r>
    <r>
      <rPr>
        <rFont val="Arial"/>
        <b val="false"/>
        <i val="false"/>
        <strike val="false"/>
        <color rgb="FF000000"/>
        <sz val="10"/>
        <u val="none"/>
      </rPr>
      <t xml:space="preserve"> ±8 (mmHg)</t>
    </r>
  </si>
  <si>
    <t xml:space="preserve">Diastolic </t>
  </si>
  <si>
    <r>
      <t xml:space="preserve">Procedure of Test : </t>
    </r>
    <r>
      <rPr>
        <rFont val="Arial"/>
        <b val="false"/>
        <i val="false"/>
        <strike val="false"/>
        <color rgb="FF000000"/>
        <sz val="10"/>
        <u val="none"/>
      </rPr>
      <t xml:space="preserve">Test were conducted using in-house test procedure AT-03.</t>
    </r>
  </si>
  <si>
    <t>Uncertainty of  Measurement</t>
  </si>
  <si>
    <r>
      <t xml:space="preserve">          The reported uncertainty is base on a standard uncertainty mutiplied by a converage factor </t>
    </r>
    <r>
      <rPr>
        <rFont val="Arial"/>
        <b val="false"/>
        <i val="true"/>
        <strike val="false"/>
        <color rgb="FF000000"/>
        <sz val="10"/>
        <u val="none"/>
      </rPr>
      <t xml:space="preserve">k</t>
    </r>
    <r>
      <rPr>
        <rFont val="Arial"/>
        <b val="false"/>
        <i val="false"/>
        <strike val="false"/>
        <color rgb="FF000000"/>
        <sz val="10"/>
        <u val="none"/>
      </rPr>
      <t xml:space="preserve">=2, providing a level of</t>
    </r>
  </si>
  <si>
    <t>confidence of approximately 95%</t>
  </si>
  <si>
    <r>
      <rPr>
        <rFont val="Arial"/>
        <b val="true"/>
        <i val="false"/>
        <strike val="false"/>
        <color rgb="FF000000"/>
        <sz val="10"/>
        <u val="none"/>
      </rPr>
      <t xml:space="preserve">Page</t>
    </r>
    <r>
      <rPr>
        <rFont val="Arial"/>
        <b val="false"/>
        <i val="false"/>
        <strike val="false"/>
        <color rgb="FF000000"/>
        <sz val="10"/>
        <u val="none"/>
      </rPr>
      <t xml:space="preserve"> 2 of 2</t>
    </r>
  </si>
  <si>
    <t>Test Standard Used</t>
  </si>
  <si>
    <t xml:space="preserve">Manufacture </t>
  </si>
  <si>
    <t>S/N</t>
  </si>
  <si>
    <t>Cal. Date</t>
  </si>
  <si>
    <t>Cert .No.</t>
  </si>
  <si>
    <t>BC Biomedical</t>
  </si>
  <si>
    <t>NIBP-1030</t>
  </si>
  <si>
    <t>735AE1524Q</t>
  </si>
  <si>
    <t>17 February 2023</t>
  </si>
  <si>
    <t>MP23-1204</t>
  </si>
  <si>
    <t>1. This result of test was found accurate as shown on date and place of test only.</t>
  </si>
  <si>
    <t>2. This result of test was made on requested at the point specified by customer.</t>
  </si>
  <si>
    <t xml:space="preserve">3. This test is traceabla to the International System of Units, through :- </t>
  </si>
  <si>
    <t xml:space="preserve">     - National Institute of Metrology (Thailand).</t>
  </si>
  <si>
    <t xml:space="preserve">     - National Institute of Metrology (Thailand), through Technology Promotion Association (Thailand-Japan).</t>
  </si>
  <si>
    <t>4. This certification were carried out using equipment whose measured values are traceable to National Standards, where</t>
  </si>
  <si>
    <t xml:space="preserve">    these exist.</t>
  </si>
  <si>
    <r>
      <t xml:space="preserve">  Test by :  ( </t>
    </r>
    <r>
      <rPr>
        <rFont val="Tahoma"/>
        <b val="true"/>
        <i val="false"/>
        <strike val="false"/>
        <color rgb="FF000000"/>
        <sz val="8"/>
        <u val="none"/>
      </rPr>
      <t xml:space="preserve">√ </t>
    </r>
    <r>
      <rPr>
        <rFont val="Arial"/>
        <b val="true"/>
        <i val="false"/>
        <strike val="false"/>
        <color rgb="FF000000"/>
        <sz val="10"/>
        <u val="none"/>
      </rPr>
      <t xml:space="preserve">) Ms.Siriporn Leethongdee</t>
    </r>
  </si>
  <si>
    <t>Approved by : _____________________</t>
  </si>
  <si>
    <t>(    ) Mr.Wittawat Khaeonnoi</t>
  </si>
  <si>
    <t>Mr.Thanapon  Chalao</t>
  </si>
</sst>
</file>

<file path=xl/styles.xml><?xml version="1.0" encoding="utf-8"?>
<styleSheet xmlns="http://schemas.openxmlformats.org/spreadsheetml/2006/main" xml:space="preserve">
  <numFmts count="8">
    <numFmt numFmtId="164" formatCode="0.000"/>
    <numFmt numFmtId="165" formatCode="0.0000000"/>
    <numFmt numFmtId="166" formatCode="0.0"/>
    <numFmt numFmtId="167" formatCode="0.000000000"/>
    <numFmt numFmtId="168" formatCode="0.0000000000"/>
    <numFmt numFmtId="169" formatCode="0.00000000"/>
    <numFmt numFmtId="170" formatCode="[$-1070000]d/mm/yyyy;@"/>
    <numFmt numFmtId="171" formatCode="[$-1010409]d\ mmmm\ yyyy;@"/>
  </numFmts>
  <fonts count="55">
    <font>
      <b val="0"/>
      <i val="0"/>
      <strike val="0"/>
      <u val="none"/>
      <sz val="11"/>
      <color rgb="FF000000"/>
      <name val="Tahoma"/>
      <scheme val="minor"/>
    </font>
    <font>
      <b val="1"/>
      <i val="0"/>
      <strike val="0"/>
      <u val="none"/>
      <sz val="15"/>
      <color rgb="FF000000"/>
      <name val="BrowalliaUPC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5"/>
      <color rgb="FF000000"/>
      <name val="BrowalliaUPC"/>
    </font>
    <font>
      <b val="0"/>
      <i val="0"/>
      <strike val="0"/>
      <u val="none"/>
      <vertAlign val="superscript"/>
      <sz val="16"/>
      <color rgb="FF000000"/>
      <name val="Cordia New"/>
    </font>
    <font>
      <b val="0"/>
      <i val="0"/>
      <strike val="0"/>
      <u val="single"/>
      <sz val="16"/>
      <color rgb="FF000000"/>
      <name val="Cordia New"/>
    </font>
    <font>
      <b val="0"/>
      <i val="0"/>
      <strike val="0"/>
      <u val="none"/>
      <sz val="12"/>
      <color rgb="FF000000"/>
      <name val="Angsana New"/>
    </font>
    <font>
      <b val="0"/>
      <i val="0"/>
      <strike val="0"/>
      <u val="none"/>
      <sz val="12"/>
      <color rgb="FF000000"/>
      <name val="TH SarabunPSK"/>
    </font>
    <font>
      <b val="0"/>
      <i val="0"/>
      <strike val="0"/>
      <u val="none"/>
      <sz val="16"/>
      <color rgb="FF000000"/>
      <name val="Angsana New"/>
    </font>
    <font>
      <b val="0"/>
      <i val="0"/>
      <strike val="0"/>
      <u val="none"/>
      <sz val="16"/>
      <color rgb="FF000000"/>
      <name val="TH SarabunPSK"/>
    </font>
    <font>
      <b val="1"/>
      <i val="0"/>
      <strike val="0"/>
      <u val="single"/>
      <sz val="16"/>
      <color rgb="FF000000"/>
      <name val="Angsana New"/>
    </font>
    <font>
      <b val="1"/>
      <i val="0"/>
      <strike val="0"/>
      <u val="single"/>
      <sz val="16"/>
      <color rgb="FF1F497D"/>
      <name val="Angsana New"/>
    </font>
    <font>
      <b val="1"/>
      <i val="0"/>
      <strike val="0"/>
      <u val="none"/>
      <sz val="16"/>
      <color rgb="FF1F497D"/>
      <name val="Angsana New"/>
    </font>
    <font>
      <b val="0"/>
      <i val="0"/>
      <strike val="0"/>
      <u val="none"/>
      <sz val="22"/>
      <color rgb="FF000000"/>
      <name val="Angsana New"/>
    </font>
    <font>
      <b val="0"/>
      <i val="0"/>
      <strike val="0"/>
      <u val="none"/>
      <sz val="20"/>
      <color rgb="FF000000"/>
      <name val="Angsana New"/>
    </font>
    <font>
      <b val="1"/>
      <i val="0"/>
      <strike val="0"/>
      <u val="single"/>
      <sz val="10"/>
      <color rgb="FF000000"/>
      <name val="Arial Unicode MS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ordia New"/>
    </font>
    <font>
      <b val="0"/>
      <i val="0"/>
      <strike val="0"/>
      <u val="none"/>
      <sz val="10"/>
      <color rgb="FF000000"/>
      <name val="Arial Unicode MS"/>
    </font>
    <font>
      <b val="0"/>
      <i val="1"/>
      <strike val="0"/>
      <u val="none"/>
      <sz val="10"/>
      <color rgb="FF000000"/>
      <name val="Arial Unicode MS"/>
    </font>
    <font>
      <b val="1"/>
      <i val="0"/>
      <strike val="0"/>
      <u val="none"/>
      <sz val="18"/>
      <color rgb="FF000000"/>
      <name val="Arial Unicode MS"/>
    </font>
    <font>
      <b val="1"/>
      <i val="0"/>
      <strike val="0"/>
      <u val="none"/>
      <sz val="14"/>
      <color rgb="FF000000"/>
      <name val="Arial Unicode MS"/>
    </font>
    <font>
      <b val="1"/>
      <i val="0"/>
      <strike val="0"/>
      <u val="single"/>
      <sz val="14"/>
      <color rgb="FF000000"/>
      <name val="Arial Unicode MS"/>
    </font>
    <font>
      <b val="1"/>
      <i val="0"/>
      <strike val="0"/>
      <u val="single"/>
      <sz val="12"/>
      <color rgb="FF000000"/>
      <name val="Arial Unicode MS"/>
    </font>
    <font>
      <b val="1"/>
      <i val="0"/>
      <strike val="0"/>
      <u val="none"/>
      <sz val="12"/>
      <color rgb="FF000000"/>
      <name val="Arial Unicode MS"/>
    </font>
    <font>
      <b val="0"/>
      <i val="0"/>
      <strike val="0"/>
      <u val="none"/>
      <sz val="10"/>
      <color rgb="FFFF0000"/>
      <name val="Arial Unicode MS"/>
    </font>
    <font>
      <b val="1"/>
      <i val="0"/>
      <strike val="0"/>
      <u val="none"/>
      <sz val="10"/>
      <color rgb="FF000000"/>
      <name val="Arial Unicode MS"/>
    </font>
    <font>
      <b val="0"/>
      <i val="0"/>
      <strike val="0"/>
      <u val="none"/>
      <vertAlign val="superscript"/>
      <sz val="10"/>
      <color rgb="FF000000"/>
      <name val="Arial Unicode MS"/>
    </font>
    <font>
      <b val="1"/>
      <i val="0"/>
      <strike val="0"/>
      <u val="single"/>
      <sz val="20"/>
      <color rgb="FF0000FF"/>
      <name val="Angsana New"/>
    </font>
    <font>
      <b val="0"/>
      <i val="0"/>
      <strike val="0"/>
      <u val="none"/>
      <sz val="10"/>
      <color rgb="FF000000"/>
      <name val="Symbol"/>
    </font>
    <font>
      <b val="1"/>
      <i val="0"/>
      <strike val="0"/>
      <u val="none"/>
      <sz val="12"/>
      <color rgb="FFFF0000"/>
      <name val="Arial Unicode MS"/>
    </font>
    <font>
      <b val="1"/>
      <i val="0"/>
      <strike val="0"/>
      <u val="none"/>
      <sz val="11"/>
      <color rgb="FF000000"/>
      <name val="Tahoma"/>
      <scheme val="minor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TH SarabunPSK"/>
    </font>
    <font>
      <b val="1"/>
      <i val="0"/>
      <strike val="0"/>
      <u val="single"/>
      <sz val="16"/>
      <color rgb="FF000000"/>
      <name val="TH SarabunPSK"/>
    </font>
    <font>
      <b val="0"/>
      <i val="0"/>
      <strike val="0"/>
      <u val="single"/>
      <sz val="16"/>
      <color rgb="FF000000"/>
      <name val="TH SarabunPSK"/>
    </font>
    <font>
      <b val="1"/>
      <i val="0"/>
      <strike val="0"/>
      <u val="single"/>
      <sz val="14"/>
      <color rgb="FF000000"/>
      <name val="Tahoma"/>
      <scheme val="minor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20"/>
      <color rgb="FF000000"/>
      <name val="Arial"/>
    </font>
    <font>
      <b val="0"/>
      <i val="1"/>
      <strike val="0"/>
      <u val="none"/>
      <sz val="11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single"/>
      <sz val="11"/>
      <color rgb="FF0000FF"/>
      <name val="Tahoma"/>
      <scheme val="minor"/>
    </font>
    <font>
      <b val="1"/>
      <i val="0"/>
      <strike val="0"/>
      <u val="single"/>
      <sz val="10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0"/>
      <i val="0"/>
      <strike val="0"/>
      <u val="none"/>
      <sz val="11"/>
      <color rgb="FFFF0000"/>
      <name val="Tahoma"/>
      <scheme val="minor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0"/>
      <color rgb="FF00B050"/>
      <name val="Arial"/>
    </font>
    <font>
      <b val="0"/>
      <i val="0"/>
      <strike val="0"/>
      <u val="none"/>
      <sz val="10"/>
      <color rgb="FF00B050"/>
      <name val="Arial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22"/>
      <color rgb="FF000000"/>
      <name val="Arial"/>
    </font>
    <font>
      <b val="1"/>
      <i val="0"/>
      <strike val="0"/>
      <u val="none"/>
      <sz val="21"/>
      <color rgb="FF000000"/>
      <name val="Arial"/>
    </font>
    <font>
      <b val="1"/>
      <i val="0"/>
      <strike val="0"/>
      <u val="none"/>
      <sz val="15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FFFFFF"/>
      </patternFill>
    </fill>
  </fills>
  <borders count="6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/>
      <diagonal/>
    </border>
    <border>
      <left style="thin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2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0"/>
    <xf xfId="0" fontId="3" numFmtId="0" fillId="2" borderId="0" applyFont="1" applyNumberFormat="0" applyFill="1" applyBorder="0" applyAlignment="1">
      <alignment horizontal="left" vertical="center" textRotation="0" wrapText="false" shrinkToFit="false"/>
    </xf>
    <xf xfId="0" fontId="3" numFmtId="0" fillId="2" borderId="0" applyFont="1" applyNumberFormat="0" applyFill="1" applyBorder="0" applyAlignment="1">
      <alignment vertical="center" textRotation="0" wrapText="false" shrinkToFit="false"/>
    </xf>
    <xf xfId="0" fontId="3" numFmtId="0" fillId="2" borderId="0" applyFont="1" applyNumberFormat="0" applyFill="1" applyBorder="0" applyAlignment="1">
      <alignment horizontal="left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1" applyBorder="0" applyAlignment="1">
      <alignment vertical="center" textRotation="0" wrapText="false" shrinkToFit="false"/>
    </xf>
    <xf xfId="0" fontId="5" numFmtId="0" fillId="2" borderId="0" applyFont="1" applyNumberFormat="0" applyFill="1" applyBorder="0" applyAlignment="0"/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4" fillId="2" borderId="0" applyFont="1" applyNumberFormat="1" applyFill="1" applyBorder="0" applyAlignment="0"/>
    <xf xfId="0" fontId="3" numFmtId="49" fillId="2" borderId="0" applyFont="1" applyNumberFormat="1" applyFill="1" applyBorder="0" applyAlignment="1">
      <alignment horizontal="left" vertical="center" textRotation="0" wrapText="false" shrinkToFit="false"/>
    </xf>
    <xf xfId="0" fontId="3" numFmtId="49" fillId="2" borderId="0" applyFont="1" applyNumberFormat="1" applyFill="1" applyBorder="0" applyAlignment="1">
      <alignment horizontal="center" vertical="center" textRotation="0" wrapText="false" shrinkToFit="false"/>
    </xf>
    <xf xfId="0" fontId="2" numFmtId="0" fillId="2" borderId="0" applyFont="1" applyNumberFormat="0" applyFill="1" applyBorder="0" applyAlignment="1">
      <alignment horizontal="right" vertical="bottom" textRotation="0" wrapText="false" shrinkToFit="false"/>
    </xf>
    <xf xfId="0" fontId="2" numFmtId="164" fillId="2" borderId="0" applyFont="1" applyNumberFormat="1" applyFill="1" applyBorder="0" applyAlignment="1">
      <alignment horizontal="right" vertical="bottom" textRotation="0" wrapText="false" shrinkToFit="false"/>
    </xf>
    <xf xfId="0" fontId="6" numFmtId="0" fillId="2" borderId="0" applyFont="1" applyNumberFormat="0" applyFill="1" applyBorder="0" applyAlignment="1">
      <alignment vertical="center" textRotation="0" wrapText="false" shrinkToFit="false"/>
    </xf>
    <xf xfId="0" fontId="7" numFmtId="0" fillId="2" borderId="0" applyFont="1" applyNumberFormat="0" applyFill="1" applyBorder="0" applyAlignment="1">
      <alignment vertical="center" textRotation="0" wrapText="false" shrinkToFit="false"/>
    </xf>
    <xf xfId="0" fontId="8" numFmtId="0" fillId="2" borderId="0" applyFont="1" applyNumberFormat="0" applyFill="1" applyBorder="0" applyAlignment="1">
      <alignment vertical="center" textRotation="0" wrapText="false" shrinkToFit="false"/>
    </xf>
    <xf xfId="0" fontId="8" numFmtId="0" fillId="2" borderId="0" applyFont="1" applyNumberFormat="0" applyFill="1" applyBorder="0" applyAlignment="1">
      <alignment vertical="center" textRotation="0" wrapText="false" shrinkToFit="false"/>
    </xf>
    <xf xfId="0" fontId="9" numFmtId="0" fillId="2" borderId="0" applyFont="1" applyNumberFormat="0" applyFill="1" applyBorder="0" applyAlignment="1">
      <alignment vertical="center" textRotation="0" wrapText="false" shrinkToFit="false"/>
    </xf>
    <xf xfId="0" fontId="9" numFmtId="0" fillId="2" borderId="3" applyFont="1" applyNumberFormat="0" applyFill="1" applyBorder="1" applyAlignment="1">
      <alignment vertical="center" textRotation="0" wrapText="false" shrinkToFit="false"/>
    </xf>
    <xf xfId="0" fontId="9" numFmtId="0" fillId="2" borderId="1" applyFont="1" applyNumberFormat="0" applyFill="1" applyBorder="1" applyAlignment="1">
      <alignment vertical="center" textRotation="0" wrapText="false" shrinkToFit="false"/>
    </xf>
    <xf xfId="0" fontId="10" numFmtId="0" fillId="2" borderId="0" applyFont="1" applyNumberFormat="0" applyFill="1" applyBorder="0" applyAlignment="1">
      <alignment horizontal="center" vertical="center" textRotation="0" wrapText="false" shrinkToFit="false"/>
    </xf>
    <xf xfId="0" fontId="11" numFmtId="0" fillId="2" borderId="0" applyFont="1" applyNumberFormat="0" applyFill="1" applyBorder="0" applyAlignment="1">
      <alignment vertical="center" textRotation="0" wrapText="false" shrinkToFit="false"/>
    </xf>
    <xf xfId="0" fontId="11" numFmtId="14" fillId="2" borderId="0" applyFont="1" applyNumberFormat="1" applyFill="1" applyBorder="0" applyAlignment="1">
      <alignment vertical="center" textRotation="0" wrapText="false" shrinkToFit="false"/>
    </xf>
    <xf xfId="0" fontId="12" numFmtId="0" fillId="2" borderId="0" applyFont="1" applyNumberFormat="0" applyFill="1" applyBorder="0" applyAlignment="1">
      <alignment vertical="center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14" numFmtId="0" fillId="2" borderId="0" applyFont="1" applyNumberFormat="0" applyFill="1" applyBorder="0" applyAlignment="1">
      <alignment vertical="center" textRotation="0" wrapText="false" shrinkToFit="false"/>
    </xf>
    <xf xfId="0" fontId="0" numFmtId="0" fillId="2" borderId="0" applyFont="0" applyNumberFormat="0" applyFill="1" applyBorder="0" applyAlignment="0"/>
    <xf xfId="0" fontId="0" numFmtId="0" fillId="2" borderId="4" applyFont="0" applyNumberFormat="0" applyFill="1" applyBorder="1" applyAlignment="1">
      <alignment horizontal="center" vertical="bottom" textRotation="0" wrapText="false" shrinkToFit="false"/>
    </xf>
    <xf xfId="0" fontId="15" numFmtId="0" fillId="2" borderId="0" applyFont="1" applyNumberFormat="0" applyFill="1" applyBorder="0" applyAlignment="0"/>
    <xf xfId="0" fontId="16" numFmtId="0" fillId="2" borderId="0" applyFont="1" applyNumberFormat="0" applyFill="1" applyBorder="0" applyAlignment="0"/>
    <xf xfId="0" fontId="17" numFmtId="0" fillId="2" borderId="4" applyFont="1" applyNumberFormat="0" applyFill="1" applyBorder="1" applyAlignment="1">
      <alignment horizontal="center" vertical="center" textRotation="0" wrapText="false" shrinkToFit="false"/>
    </xf>
    <xf xfId="0" fontId="18" numFmtId="0" fillId="2" borderId="5" applyFont="1" applyNumberFormat="0" applyFill="1" applyBorder="1" applyAlignment="1">
      <alignment horizontal="center" vertical="bottom" textRotation="0" wrapText="false" shrinkToFit="false"/>
    </xf>
    <xf xfId="0" fontId="18" numFmtId="0" fillId="2" borderId="6" applyFont="1" applyNumberFormat="0" applyFill="1" applyBorder="1" applyAlignment="1">
      <alignment horizontal="center" vertical="bottom" textRotation="0" wrapText="false" shrinkToFit="false"/>
    </xf>
    <xf xfId="0" fontId="19" numFmtId="0" fillId="2" borderId="6" applyFont="1" applyNumberFormat="0" applyFill="1" applyBorder="1" applyAlignment="1">
      <alignment horizontal="center" vertical="center" textRotation="0" wrapText="false" shrinkToFit="false"/>
    </xf>
    <xf xfId="0" fontId="19" numFmtId="0" fillId="2" borderId="7" applyFont="1" applyNumberFormat="0" applyFill="1" applyBorder="1" applyAlignment="1">
      <alignment horizontal="center" vertical="center" textRotation="0" wrapText="false" shrinkToFit="false"/>
    </xf>
    <xf xfId="0" fontId="16" numFmtId="0" fillId="2" borderId="4" applyFont="1" applyNumberFormat="0" applyFill="1" applyBorder="1" applyAlignment="1">
      <alignment horizontal="center" vertical="bottom" textRotation="0" wrapText="false" shrinkToFit="false"/>
    </xf>
    <xf xfId="0" fontId="18" numFmtId="0" fillId="2" borderId="8" applyFont="1" applyNumberFormat="0" applyFill="1" applyBorder="1" applyAlignment="1">
      <alignment horizontal="center" vertical="bottom" textRotation="0" wrapText="false" shrinkToFit="false"/>
    </xf>
    <xf xfId="0" fontId="18" numFmtId="0" fillId="2" borderId="9" applyFont="1" applyNumberFormat="0" applyFill="1" applyBorder="1" applyAlignment="0"/>
    <xf xfId="0" fontId="18" numFmtId="0" fillId="2" borderId="10" applyFont="1" applyNumberFormat="0" applyFill="1" applyBorder="1" applyAlignment="0"/>
    <xf xfId="0" fontId="18" numFmtId="0" fillId="2" borderId="11" applyFont="1" applyNumberFormat="0" applyFill="1" applyBorder="1" applyAlignment="0"/>
    <xf xfId="0" fontId="18" numFmtId="0" fillId="2" borderId="10" applyFont="1" applyNumberFormat="0" applyFill="1" applyBorder="1" applyAlignment="1">
      <alignment horizontal="center" vertical="bottom" textRotation="0" wrapText="false" shrinkToFit="false"/>
    </xf>
    <xf xfId="0" fontId="18" numFmtId="0" fillId="2" borderId="12" applyFont="1" applyNumberFormat="0" applyFill="1" applyBorder="1" applyAlignment="1">
      <alignment horizontal="center" vertical="bottom" textRotation="0" wrapText="false" shrinkToFit="false"/>
    </xf>
    <xf xfId="0" fontId="19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4" applyFont="1" applyNumberFormat="0" applyFill="1" applyBorder="1" applyAlignment="1">
      <alignment horizontal="center" vertical="bottom" textRotation="0" wrapText="false" shrinkToFit="false"/>
    </xf>
    <xf xfId="0" fontId="18" numFmtId="0" fillId="2" borderId="15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165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2" borderId="17" applyFont="1" applyNumberFormat="0" applyFill="1" applyBorder="1" applyAlignment="1">
      <alignment horizontal="center" vertical="bottom" textRotation="0" wrapText="false" shrinkToFit="false"/>
    </xf>
    <xf xfId="0" fontId="18" numFmtId="165" fillId="2" borderId="2" applyFont="1" applyNumberFormat="1" applyFill="1" applyBorder="1" applyAlignment="1">
      <alignment horizontal="center" vertical="center" textRotation="0" wrapText="false" shrinkToFit="false"/>
    </xf>
    <xf xfId="0" fontId="18" numFmtId="0" fillId="2" borderId="4" applyFont="1" applyNumberFormat="0" applyFill="1" applyBorder="1" applyAlignment="1">
      <alignment horizontal="center" vertical="center" textRotation="0" wrapText="false" shrinkToFit="false"/>
    </xf>
    <xf xfId="0" fontId="18" numFmtId="0" fillId="2" borderId="2" applyFont="1" applyNumberFormat="0" applyFill="1" applyBorder="1" applyAlignment="1">
      <alignment horizontal="center" vertical="center" textRotation="0" wrapText="false" shrinkToFit="false"/>
    </xf>
    <xf xfId="0" fontId="18" numFmtId="165" fillId="2" borderId="4" applyFont="1" applyNumberFormat="1" applyFill="1" applyBorder="1" applyAlignment="1">
      <alignment horizontal="center" vertical="center" textRotation="0" wrapText="false" shrinkToFit="false"/>
    </xf>
    <xf xfId="0" fontId="18" numFmtId="0" fillId="2" borderId="18" applyFont="1" applyNumberFormat="0" applyFill="1" applyBorder="1" applyAlignment="1">
      <alignment horizontal="center" vertical="center" textRotation="180" wrapText="false" shrinkToFit="false"/>
    </xf>
    <xf xfId="0" fontId="18" numFmtId="0" fillId="2" borderId="14" applyFont="1" applyNumberFormat="0" applyFill="1" applyBorder="1" applyAlignment="0"/>
    <xf xfId="0" fontId="18" numFmtId="0" fillId="2" borderId="19" applyFont="1" applyNumberFormat="0" applyFill="1" applyBorder="1" applyAlignment="1">
      <alignment horizontal="center" vertical="center" textRotation="0" wrapText="false" shrinkToFit="false"/>
    </xf>
    <xf xfId="0" fontId="18" numFmtId="165" fillId="2" borderId="15" applyFont="1" applyNumberFormat="1" applyFill="1" applyBorder="1" applyAlignment="1">
      <alignment horizontal="center" vertical="center" textRotation="0" wrapText="false" shrinkToFit="false"/>
    </xf>
    <xf xfId="0" fontId="19" numFmtId="0" fillId="2" borderId="20" applyFont="1" applyNumberFormat="0" applyFill="1" applyBorder="1" applyAlignment="1">
      <alignment horizontal="center" vertical="bottom" textRotation="0" wrapText="false" shrinkToFit="false"/>
    </xf>
    <xf xfId="0" fontId="19" numFmtId="0" fillId="2" borderId="10" applyFont="1" applyNumberFormat="0" applyFill="1" applyBorder="1" applyAlignment="1">
      <alignment horizontal="center" vertical="center" textRotation="0" wrapText="false" shrinkToFit="false"/>
    </xf>
    <xf xfId="0" fontId="18" numFmtId="165" fillId="2" borderId="21" applyFont="1" applyNumberFormat="1" applyFill="1" applyBorder="1" applyAlignment="1">
      <alignment horizontal="center" vertical="center" textRotation="0" wrapText="false" shrinkToFit="false"/>
    </xf>
    <xf xfId="0" fontId="18" numFmtId="165" fillId="2" borderId="16" applyFont="1" applyNumberFormat="1" applyFill="1" applyBorder="1" applyAlignment="1">
      <alignment horizontal="center" vertical="center" textRotation="0" wrapText="false" shrinkToFit="false"/>
    </xf>
    <xf xfId="0" fontId="16" numFmtId="2" fillId="2" borderId="4" applyFont="1" applyNumberFormat="1" applyFill="1" applyBorder="1" applyAlignment="1">
      <alignment horizontal="center" vertical="bottom" textRotation="0" wrapText="false" shrinkToFit="false"/>
    </xf>
    <xf xfId="0" fontId="18" numFmtId="2" fillId="2" borderId="22" applyFont="1" applyNumberFormat="1" applyFill="1" applyBorder="1" applyAlignment="1">
      <alignment horizontal="center" vertical="center" textRotation="0" wrapText="false" shrinkToFit="false"/>
    </xf>
    <xf xfId="0" fontId="16" numFmtId="164" fillId="2" borderId="4" applyFont="1" applyNumberFormat="1" applyFill="1" applyBorder="1" applyAlignment="1">
      <alignment horizontal="center" vertical="bottom" textRotation="0" wrapText="false" shrinkToFit="false"/>
    </xf>
    <xf xfId="0" fontId="18" numFmtId="0" fillId="3" borderId="12" applyFont="1" applyNumberFormat="0" applyFill="1" applyBorder="1" applyAlignment="1">
      <alignment vertical="center" textRotation="0" wrapText="false" shrinkToFit="false"/>
    </xf>
    <xf xfId="0" fontId="18" numFmtId="0" fillId="3" borderId="6" applyFont="1" applyNumberFormat="0" applyFill="1" applyBorder="1" applyAlignment="1">
      <alignment vertical="center" textRotation="0" wrapText="false" shrinkToFit="false"/>
    </xf>
    <xf xfId="0" fontId="18" numFmtId="0" fillId="3" borderId="19" applyFont="1" applyNumberFormat="0" applyFill="1" applyBorder="1" applyAlignment="1">
      <alignment vertical="center" textRotation="0" wrapText="false" shrinkToFit="false"/>
    </xf>
    <xf xfId="0" fontId="20" numFmtId="0" fillId="2" borderId="0" applyFont="1" applyNumberFormat="0" applyFill="1" applyBorder="0" applyAlignment="0"/>
    <xf xfId="0" fontId="21" numFmtId="0" fillId="2" borderId="0" applyFont="1" applyNumberFormat="0" applyFill="1" applyBorder="0" applyAlignment="0"/>
    <xf xfId="0" fontId="22" numFmtId="0" fillId="2" borderId="0" applyFont="1" applyNumberFormat="0" applyFill="1" applyBorder="0" applyAlignment="0"/>
    <xf xfId="0" fontId="23" numFmtId="0" fillId="2" borderId="0" applyFont="1" applyNumberFormat="0" applyFill="1" applyBorder="0" applyAlignment="1">
      <alignment horizontal="center" vertical="bottom" textRotation="0" wrapText="false" shrinkToFit="false"/>
    </xf>
    <xf xfId="0" fontId="18" numFmtId="0" fillId="2" borderId="0" applyFont="1" applyNumberFormat="0" applyFill="1" applyBorder="0" applyAlignment="0"/>
    <xf xfId="0" fontId="18" numFmtId="0" fillId="2" borderId="0" applyFont="1" applyNumberFormat="0" applyFill="1" applyBorder="0" applyAlignment="1">
      <alignment horizontal="right" vertical="bottom" textRotation="0" wrapText="false" shrinkToFit="false"/>
    </xf>
    <xf xfId="0" fontId="18" numFmtId="0" fillId="2" borderId="0" applyFont="1" applyNumberFormat="0" applyFill="1" applyBorder="0" applyAlignment="1">
      <alignment vertical="center" textRotation="0" wrapText="false" shrinkToFit="false"/>
    </xf>
    <xf xfId="0" fontId="24" numFmtId="0" fillId="2" borderId="0" applyFont="1" applyNumberFormat="0" applyFill="1" applyBorder="0" applyAlignment="1">
      <alignment vertical="center" textRotation="0" wrapText="false" shrinkToFit="false"/>
    </xf>
    <xf xfId="0" fontId="24" numFmtId="0" fillId="2" borderId="0" applyFont="1" applyNumberFormat="0" applyFill="1" applyBorder="0" applyAlignment="1">
      <alignment vertical="center" textRotation="0" wrapText="false" shrinkToFit="false"/>
    </xf>
    <xf xfId="0" fontId="18" numFmtId="0" fillId="2" borderId="0" applyFont="1" applyNumberFormat="0" applyFill="1" applyBorder="0" applyAlignment="1">
      <alignment horizontal="center" vertical="center" textRotation="0" wrapText="false" shrinkToFit="false"/>
    </xf>
    <xf xfId="0" fontId="18" numFmtId="0" fillId="2" borderId="0" applyFont="1" applyNumberFormat="0" applyFill="1" applyBorder="0" applyAlignment="1">
      <alignment horizontal="center" vertical="bottom" textRotation="0" wrapText="false" shrinkToFit="false"/>
    </xf>
    <xf xfId="0" fontId="25" numFmtId="0" fillId="2" borderId="0" applyFont="1" applyNumberFormat="0" applyFill="1" applyBorder="0" applyAlignment="1">
      <alignment horizontal="center" vertical="bottom" textRotation="0" wrapText="false" shrinkToFit="false"/>
    </xf>
    <xf xfId="0" fontId="26" numFmtId="0" fillId="2" borderId="0" applyFont="1" applyNumberFormat="0" applyFill="1" applyBorder="0" applyAlignment="0"/>
    <xf xfId="0" fontId="27" numFmtId="0" fillId="2" borderId="0" applyFont="1" applyNumberFormat="0" applyFill="1" applyBorder="0" applyAlignment="1">
      <alignment vertical="center" textRotation="0" wrapText="false" shrinkToFit="false"/>
    </xf>
    <xf xfId="0" fontId="25" numFmtId="166" fillId="2" borderId="0" applyFont="1" applyNumberFormat="1" applyFill="1" applyBorder="0" applyAlignment="1">
      <alignment horizontal="center" vertical="bottom" textRotation="0" wrapText="false" shrinkToFit="false"/>
    </xf>
    <xf xfId="0" fontId="27" numFmtId="0" fillId="2" borderId="0" applyFont="1" applyNumberFormat="0" applyFill="1" applyBorder="0" applyAlignment="1">
      <alignment horizontal="left" vertical="center" textRotation="0" wrapText="false" shrinkToFit="false"/>
    </xf>
    <xf xfId="0" fontId="28" numFmtId="0" fillId="2" borderId="0" applyFont="1" applyNumberFormat="0" applyFill="1" applyBorder="0" applyAlignment="0"/>
    <xf xfId="0" fontId="26" numFmtId="0" fillId="2" borderId="0" applyFont="1" applyNumberFormat="0" applyFill="1" applyBorder="0" applyAlignment="1">
      <alignment vertical="center" textRotation="0" wrapText="false" shrinkToFit="false"/>
    </xf>
    <xf xfId="0" fontId="26" numFmtId="0" fillId="2" borderId="0" applyFont="1" applyNumberFormat="0" applyFill="1" applyBorder="0" applyAlignment="1">
      <alignment horizontal="center" vertical="center" textRotation="0" wrapText="false" shrinkToFit="false"/>
    </xf>
    <xf xfId="0" fontId="29" numFmtId="0" fillId="2" borderId="0" applyFont="1" applyNumberFormat="0" applyFill="1" applyBorder="0" applyAlignment="1">
      <alignment horizontal="center" vertical="bottom" textRotation="0" wrapText="false" shrinkToFit="false"/>
    </xf>
    <xf xfId="0" fontId="30" numFmtId="0" fillId="2" borderId="0" applyFont="1" applyNumberFormat="0" applyFill="1" applyBorder="0" applyAlignment="0"/>
    <xf xfId="0" fontId="25" numFmtId="0" fillId="2" borderId="0" applyFont="1" applyNumberFormat="0" applyFill="1" applyBorder="0" applyAlignment="0"/>
    <xf xfId="0" fontId="25" numFmtId="0" fillId="2" borderId="0" applyFont="1" applyNumberFormat="0" applyFill="1" applyBorder="0" applyAlignment="1">
      <alignment horizontal="left" vertical="bottom" textRotation="0" wrapText="false" shrinkToFit="false"/>
    </xf>
    <xf xfId="0" fontId="31" numFmtId="0" fillId="2" borderId="23" applyFont="1" applyNumberFormat="0" applyFill="1" applyBorder="1" applyAlignment="1">
      <alignment horizontal="center" vertical="bottom" textRotation="0" wrapText="false" shrinkToFit="false"/>
    </xf>
    <xf xfId="0" fontId="32" numFmtId="0" fillId="2" borderId="0" applyFont="1" applyNumberFormat="0" applyFill="1" applyBorder="0" applyAlignment="1">
      <alignment vertical="center" textRotation="0" wrapText="false" shrinkToFit="false"/>
    </xf>
    <xf xfId="0" fontId="33" numFmtId="0" fillId="2" borderId="0" applyFont="1" applyNumberFormat="0" applyFill="1" applyBorder="0" applyAlignment="0"/>
    <xf xfId="0" fontId="16" numFmtId="0" fillId="2" borderId="0" applyFont="1" applyNumberFormat="0" applyFill="1" applyBorder="0" applyAlignment="0"/>
    <xf xfId="0" fontId="34" numFmtId="0" fillId="2" borderId="0" applyFont="1" applyNumberFormat="0" applyFill="1" applyBorder="0" applyAlignment="0"/>
    <xf xfId="0" fontId="35" numFmtId="0" fillId="2" borderId="0" applyFont="1" applyNumberFormat="0" applyFill="1" applyBorder="0" applyAlignment="1">
      <alignment vertical="center" textRotation="0" wrapText="false" shrinkToFit="false"/>
    </xf>
    <xf xfId="0" fontId="36" numFmtId="0" fillId="2" borderId="1" applyFont="1" applyNumberFormat="0" applyFill="1" applyBorder="1" applyAlignment="1">
      <alignment vertical="center" textRotation="0" wrapText="false" shrinkToFit="false"/>
    </xf>
    <xf xfId="0" fontId="35" numFmtId="0" fillId="2" borderId="2" applyFont="1" applyNumberFormat="0" applyFill="1" applyBorder="1" applyAlignment="1">
      <alignment vertical="center" textRotation="0" wrapText="false" shrinkToFit="false"/>
    </xf>
    <xf xfId="0" fontId="35" numFmtId="14" fillId="2" borderId="0" applyFont="1" applyNumberFormat="1" applyFill="1" applyBorder="0" applyAlignment="1">
      <alignment vertical="center" textRotation="0" wrapText="false" shrinkToFit="false"/>
    </xf>
    <xf xfId="0" fontId="36" numFmtId="14" fillId="2" borderId="2" applyFont="1" applyNumberFormat="1" applyFill="1" applyBorder="1" applyAlignment="1">
      <alignment vertical="center" textRotation="0" wrapText="false" shrinkToFit="false"/>
    </xf>
    <xf xfId="0" fontId="36" numFmtId="0" fillId="2" borderId="2" applyFont="1" applyNumberFormat="0" applyFill="1" applyBorder="1" applyAlignment="1">
      <alignment vertical="center" textRotation="0" wrapText="false" shrinkToFit="false"/>
    </xf>
    <xf xfId="0" fontId="35" numFmtId="0" fillId="2" borderId="0" applyFont="1" applyNumberFormat="0" applyFill="1" applyBorder="0" applyAlignment="1">
      <alignment horizontal="center" vertical="center" textRotation="0" wrapText="false" shrinkToFit="false"/>
    </xf>
    <xf xfId="0" fontId="36" numFmtId="0" fillId="2" borderId="2" applyFont="1" applyNumberFormat="0" applyFill="1" applyBorder="1" applyAlignment="1">
      <alignment horizontal="center" vertical="center" textRotation="0" wrapText="false" shrinkToFit="false"/>
    </xf>
    <xf xfId="0" fontId="36" numFmtId="0" fillId="2" borderId="1" applyFont="1" applyNumberFormat="0" applyFill="1" applyBorder="1" applyAlignment="1">
      <alignment horizontal="center" vertical="center" textRotation="0" wrapText="false" shrinkToFit="false"/>
    </xf>
    <xf xfId="0" fontId="16" numFmtId="11" fillId="2" borderId="0" applyFont="1" applyNumberFormat="1" applyFill="1" applyBorder="0" applyAlignment="1">
      <alignment horizontal="center" vertical="bottom" textRotation="0" wrapText="false" shrinkToFit="false"/>
    </xf>
    <xf xfId="0" fontId="19" numFmtId="0" fillId="2" borderId="0" applyFont="1" applyNumberFormat="0" applyFill="1" applyBorder="0" applyAlignment="1">
      <alignment horizontal="center" vertical="bottom" textRotation="0" wrapText="false" shrinkToFit="false"/>
    </xf>
    <xf xfId="0" fontId="18" numFmtId="0" fillId="2" borderId="0" applyFont="1" applyNumberFormat="0" applyFill="1" applyBorder="0" applyAlignment="1">
      <alignment vertical="center" textRotation="0" wrapText="false" shrinkToFit="false"/>
    </xf>
    <xf xfId="0" fontId="19" numFmtId="0" fillId="2" borderId="0" applyFont="1" applyNumberFormat="0" applyFill="1" applyBorder="0" applyAlignment="1">
      <alignment horizontal="center" vertical="center" textRotation="0" wrapText="false" shrinkToFit="false"/>
    </xf>
    <xf xfId="0" fontId="18" numFmtId="2" fillId="2" borderId="0" applyFont="1" applyNumberFormat="1" applyFill="1" applyBorder="0" applyAlignment="1">
      <alignment horizontal="center" vertical="center" textRotation="0" wrapText="false" shrinkToFit="false"/>
    </xf>
    <xf xfId="0" fontId="18" numFmtId="165" fillId="2" borderId="0" applyFont="1" applyNumberFormat="1" applyFill="1" applyBorder="0" applyAlignment="1">
      <alignment horizontal="center" vertical="center" textRotation="0" wrapText="false" shrinkToFit="false"/>
    </xf>
    <xf xfId="0" fontId="18" numFmtId="1" fillId="2" borderId="0" applyFont="1" applyNumberFormat="1" applyFill="1" applyBorder="0" applyAlignment="1">
      <alignment horizontal="center" vertical="center" textRotation="0" wrapText="false" shrinkToFit="false"/>
    </xf>
    <xf xfId="0" fontId="16" numFmtId="0" fillId="2" borderId="0" applyFont="1" applyNumberFormat="0" applyFill="1" applyBorder="0" applyAlignment="1">
      <alignment horizontal="center" vertical="bottom" textRotation="0" wrapText="false" shrinkToFit="false"/>
    </xf>
    <xf xfId="0" fontId="16" numFmtId="164" fillId="2" borderId="0" applyFont="1" applyNumberFormat="1" applyFill="1" applyBorder="0" applyAlignment="1">
      <alignment horizontal="center" vertical="bottom" textRotation="0" wrapText="false" shrinkToFit="false"/>
    </xf>
    <xf xfId="0" fontId="35" numFmtId="0" fillId="2" borderId="1" applyFont="1" applyNumberFormat="0" applyFill="1" applyBorder="1" applyAlignment="1">
      <alignment horizontal="center" vertical="center" textRotation="0" wrapText="false" shrinkToFit="false"/>
    </xf>
    <xf xfId="0" fontId="37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center" vertical="center" textRotation="0" wrapText="false" shrinkToFit="false"/>
    </xf>
    <xf xfId="0" fontId="18" numFmtId="2" fillId="2" borderId="24" applyFont="1" applyNumberFormat="1" applyFill="1" applyBorder="1" applyAlignment="1">
      <alignment horizontal="center" vertical="center" textRotation="0" wrapText="false" shrinkToFit="false"/>
    </xf>
    <xf xfId="0" fontId="18" numFmtId="0" fillId="2" borderId="10" applyFont="1" applyNumberFormat="0" applyFill="1" applyBorder="1" applyAlignment="1">
      <alignment horizontal="center" vertical="bottom" textRotation="0" wrapText="false" shrinkToFit="false"/>
    </xf>
    <xf xfId="0" fontId="18" numFmtId="0" fillId="2" borderId="13" applyFont="1" applyNumberFormat="0" applyFill="1" applyBorder="1" applyAlignment="1">
      <alignment horizontal="center" vertical="bottom" textRotation="0" wrapText="false" shrinkToFit="false"/>
    </xf>
    <xf xfId="0" fontId="18" numFmtId="0" fillId="2" borderId="0" applyFont="1" applyNumberFormat="0" applyFill="1" applyBorder="0" applyAlignment="1">
      <alignment horizontal="center" vertical="bottom" textRotation="0" wrapText="false" shrinkToFit="false"/>
    </xf>
    <xf xfId="0" fontId="18" numFmtId="165" fillId="2" borderId="0" applyFont="1" applyNumberFormat="1" applyFill="1" applyBorder="0" applyAlignment="1">
      <alignment horizontal="center" vertical="bottom" textRotation="0" wrapText="false" shrinkToFit="false"/>
    </xf>
    <xf xfId="0" fontId="18" numFmtId="0" fillId="2" borderId="0" applyFont="1" applyNumberFormat="0" applyFill="1" applyBorder="0" applyAlignment="1">
      <alignment vertical="center" textRotation="0" wrapText="false" shrinkToFit="false"/>
    </xf>
    <xf xfId="0" fontId="18" numFmtId="2" fillId="2" borderId="24" applyFont="1" applyNumberFormat="1" applyFill="1" applyBorder="1" applyAlignment="1">
      <alignment horizontal="left" vertical="center" textRotation="0" wrapText="false" shrinkToFit="false"/>
    </xf>
    <xf xfId="0" fontId="18" numFmtId="2" fillId="2" borderId="22" applyFont="1" applyNumberFormat="1" applyFill="1" applyBorder="1" applyAlignment="1">
      <alignment horizontal="left" vertical="center" textRotation="0" wrapText="false" shrinkToFit="false"/>
    </xf>
    <xf xfId="0" fontId="18" numFmtId="0" fillId="2" borderId="24" applyFont="1" applyNumberFormat="0" applyFill="1" applyBorder="1" applyAlignment="1">
      <alignment horizontal="center" vertical="center" textRotation="0" wrapText="false" shrinkToFit="false"/>
    </xf>
    <xf xfId="0" fontId="18" numFmtId="165" fillId="2" borderId="24" applyFont="1" applyNumberFormat="1" applyFill="1" applyBorder="1" applyAlignment="1">
      <alignment horizontal="center" vertical="center" textRotation="0" wrapText="false" shrinkToFit="false"/>
    </xf>
    <xf xfId="0" fontId="18" numFmtId="0" fillId="2" borderId="25" applyFont="1" applyNumberFormat="0" applyFill="1" applyBorder="1" applyAlignment="1">
      <alignment horizontal="center" vertical="center" textRotation="0" wrapText="false" shrinkToFit="false"/>
    </xf>
    <xf xfId="0" fontId="18" numFmtId="0" fillId="2" borderId="0" applyFont="1" applyNumberFormat="0" applyFill="1" applyBorder="0" applyAlignment="1">
      <alignment horizontal="right" vertical="bottom" textRotation="0" wrapText="false" shrinkToFit="false"/>
    </xf>
    <xf xfId="0" fontId="18" numFmtId="2" fillId="2" borderId="0" applyFont="1" applyNumberFormat="1" applyFill="1" applyBorder="0" applyAlignment="1">
      <alignment horizontal="center" vertical="bottom" textRotation="0" wrapText="false" shrinkToFit="false"/>
    </xf>
    <xf xfId="0" fontId="18" numFmtId="2" fillId="2" borderId="0" applyFont="1" applyNumberFormat="1" applyFill="1" applyBorder="0" applyAlignment="1">
      <alignment horizontal="left" vertical="bottom" textRotation="0" wrapText="false" shrinkToFit="false"/>
    </xf>
    <xf xfId="0" fontId="18" numFmtId="0" fillId="2" borderId="0" applyFont="1" applyNumberFormat="0" applyFill="1" applyBorder="0" applyAlignment="1">
      <alignment horizontal="center" vertical="center" textRotation="0" wrapText="false" shrinkToFit="false"/>
    </xf>
    <xf xfId="0" fontId="18" numFmtId="2" fillId="2" borderId="0" applyFont="1" applyNumberFormat="1" applyFill="1" applyBorder="0" applyAlignment="1">
      <alignment horizontal="center" vertical="center" textRotation="0" wrapText="false" shrinkToFit="false"/>
    </xf>
    <xf xfId="0" fontId="18" numFmtId="2" fillId="2" borderId="0" applyFont="1" applyNumberFormat="1" applyFill="1" applyBorder="0" applyAlignment="1">
      <alignment horizontal="left" vertical="center" textRotation="0" wrapText="false" shrinkToFit="false"/>
    </xf>
    <xf xfId="0" fontId="18" numFmtId="165" fillId="2" borderId="0" applyFont="1" applyNumberFormat="1" applyFill="1" applyBorder="0" applyAlignment="1">
      <alignment horizontal="center" vertical="center" textRotation="0" wrapText="false" shrinkToFit="false"/>
    </xf>
    <xf xfId="0" fontId="18" numFmtId="0" fillId="2" borderId="0" applyFont="1" applyNumberFormat="0" applyFill="1" applyBorder="0" applyAlignment="0"/>
    <xf xfId="0" fontId="26" numFmtId="0" fillId="2" borderId="0" applyFont="1" applyNumberFormat="0" applyFill="1" applyBorder="0" applyAlignment="0"/>
    <xf xfId="0" fontId="24" numFmtId="0" fillId="2" borderId="0" applyFont="1" applyNumberFormat="0" applyFill="1" applyBorder="0" applyAlignment="0"/>
    <xf xfId="0" fontId="18" numFmtId="166" fillId="2" borderId="0" applyFont="1" applyNumberFormat="1" applyFill="1" applyBorder="0" applyAlignment="1">
      <alignment horizontal="center" vertical="center" textRotation="0" wrapText="false" shrinkToFit="false"/>
    </xf>
    <xf xfId="0" fontId="27" numFmtId="0" fillId="2" borderId="0" applyFont="1" applyNumberFormat="0" applyFill="1" applyBorder="0" applyAlignment="1">
      <alignment vertical="center" textRotation="0" wrapText="false" shrinkToFit="false"/>
    </xf>
    <xf xfId="0" fontId="27" numFmtId="0" fillId="2" borderId="26" applyFont="1" applyNumberFormat="0" applyFill="1" applyBorder="1" applyAlignment="1">
      <alignment horizontal="left" vertical="center" textRotation="0" wrapText="false" shrinkToFit="false"/>
    </xf>
    <xf xfId="0" fontId="18" numFmtId="0" fillId="2" borderId="27" applyFont="1" applyNumberFormat="0" applyFill="1" applyBorder="1" applyAlignment="1">
      <alignment vertical="center" textRotation="0" wrapText="false" shrinkToFit="false"/>
    </xf>
    <xf xfId="0" fontId="27" numFmtId="0" fillId="2" borderId="11" applyFont="1" applyNumberFormat="0" applyFill="1" applyBorder="1" applyAlignment="1">
      <alignment horizontal="left" vertical="center" textRotation="0" wrapText="false" shrinkToFit="false"/>
    </xf>
    <xf xfId="0" fontId="18" numFmtId="0" fillId="2" borderId="13" applyFont="1" applyNumberFormat="0" applyFill="1" applyBorder="1" applyAlignment="1">
      <alignment vertical="center" textRotation="0" wrapText="false" shrinkToFit="false"/>
    </xf>
    <xf xfId="0" fontId="35" numFmtId="0" fillId="2" borderId="1" applyFont="1" applyNumberFormat="0" applyFill="1" applyBorder="1" applyAlignment="1">
      <alignment vertical="center" textRotation="0" wrapText="false" shrinkToFit="false"/>
    </xf>
    <xf xfId="0" fontId="35" numFmtId="14" fillId="2" borderId="2" applyFont="1" applyNumberFormat="1" applyFill="1" applyBorder="1" applyAlignment="1">
      <alignment vertical="center" textRotation="0" wrapText="false" shrinkToFit="false"/>
    </xf>
    <xf xfId="0" fontId="25" numFmtId="2" fillId="2" borderId="0" applyFont="1" applyNumberFormat="1" applyFill="1" applyBorder="0" applyAlignment="1">
      <alignment horizontal="center" vertical="bottom" textRotation="0" wrapText="false" shrinkToFit="false"/>
    </xf>
    <xf xfId="0" fontId="18" numFmtId="0" fillId="2" borderId="0" applyFont="1" applyNumberFormat="0" applyFill="1" applyBorder="0" applyAlignment="1">
      <alignment horizontal="center" vertical="bottom" textRotation="0" wrapText="false" shrinkToFit="false"/>
    </xf>
    <xf xfId="0" fontId="18" numFmtId="165" fillId="3" borderId="2" applyFont="1" applyNumberFormat="1" applyFill="1" applyBorder="1" applyAlignment="1">
      <alignment horizontal="center" vertical="center" textRotation="0" wrapText="false" shrinkToFit="false"/>
    </xf>
    <xf xfId="0" fontId="18" numFmtId="0" fillId="3" borderId="5" applyFont="1" applyNumberFormat="0" applyFill="1" applyBorder="1" applyAlignment="1">
      <alignment horizontal="center" vertical="bottom" textRotation="0" wrapText="false" shrinkToFit="false"/>
    </xf>
    <xf xfId="0" fontId="18" numFmtId="0" fillId="3" borderId="6" applyFont="1" applyNumberFormat="0" applyFill="1" applyBorder="1" applyAlignment="1">
      <alignment horizontal="center" vertical="bottom" textRotation="0" wrapText="false" shrinkToFit="false"/>
    </xf>
    <xf xfId="0" fontId="19" numFmtId="0" fillId="3" borderId="6" applyFont="1" applyNumberFormat="0" applyFill="1" applyBorder="1" applyAlignment="1">
      <alignment horizontal="center" vertical="center" textRotation="0" wrapText="false" shrinkToFit="false"/>
    </xf>
    <xf xfId="0" fontId="19" numFmtId="0" fillId="3" borderId="7" applyFont="1" applyNumberFormat="0" applyFill="1" applyBorder="1" applyAlignment="1">
      <alignment horizontal="center" vertical="center" textRotation="0" wrapText="false" shrinkToFit="false"/>
    </xf>
    <xf xfId="0" fontId="18" numFmtId="0" fillId="3" borderId="8" applyFont="1" applyNumberFormat="0" applyFill="1" applyBorder="1" applyAlignment="1">
      <alignment horizontal="center" vertical="bottom" textRotation="0" wrapText="false" shrinkToFit="false"/>
    </xf>
    <xf xfId="0" fontId="18" numFmtId="0" fillId="3" borderId="9" applyFont="1" applyNumberFormat="0" applyFill="1" applyBorder="1" applyAlignment="0"/>
    <xf xfId="0" fontId="18" numFmtId="0" fillId="3" borderId="10" applyFont="1" applyNumberFormat="0" applyFill="1" applyBorder="1" applyAlignment="0"/>
    <xf xfId="0" fontId="18" numFmtId="0" fillId="3" borderId="11" applyFont="1" applyNumberFormat="0" applyFill="1" applyBorder="1" applyAlignment="0"/>
    <xf xfId="0" fontId="18" numFmtId="0" fillId="3" borderId="10" applyFont="1" applyNumberFormat="0" applyFill="1" applyBorder="1" applyAlignment="1">
      <alignment horizontal="center" vertical="bottom" textRotation="0" wrapText="false" shrinkToFit="false"/>
    </xf>
    <xf xfId="0" fontId="18" numFmtId="0" fillId="3" borderId="12" applyFont="1" applyNumberFormat="0" applyFill="1" applyBorder="1" applyAlignment="1">
      <alignment horizontal="center" vertical="bottom" textRotation="0" wrapText="false" shrinkToFit="false"/>
    </xf>
    <xf xfId="0" fontId="19" numFmtId="0" fillId="3" borderId="13" applyFont="1" applyNumberFormat="0" applyFill="1" applyBorder="1" applyAlignment="1">
      <alignment horizontal="center" vertical="center" textRotation="0" wrapText="false" shrinkToFit="false"/>
    </xf>
    <xf xfId="0" fontId="18" numFmtId="0" fillId="3" borderId="14" applyFont="1" applyNumberFormat="0" applyFill="1" applyBorder="1" applyAlignment="1">
      <alignment horizontal="center" vertical="bottom" textRotation="0" wrapText="false" shrinkToFit="false"/>
    </xf>
    <xf xfId="0" fontId="18" numFmtId="165" fillId="3" borderId="16" applyFont="1" applyNumberFormat="1" applyFill="1" applyBorder="1" applyAlignment="1">
      <alignment horizontal="center" vertical="center" textRotation="0" wrapText="false" shrinkToFit="false"/>
    </xf>
    <xf xfId="0" fontId="18" numFmtId="0" fillId="3" borderId="15" applyFont="1" applyNumberFormat="0" applyFill="1" applyBorder="1" applyAlignment="1">
      <alignment horizontal="center" vertical="center" textRotation="0" wrapText="false" shrinkToFit="false"/>
    </xf>
    <xf xfId="0" fontId="18" numFmtId="0" fillId="3" borderId="16" applyFont="1" applyNumberFormat="0" applyFill="1" applyBorder="1" applyAlignment="1">
      <alignment horizontal="center" vertical="center" textRotation="0" wrapText="false" shrinkToFit="false"/>
    </xf>
    <xf xfId="0" fontId="18" numFmtId="165" fillId="3" borderId="6" applyFont="1" applyNumberFormat="1" applyFill="1" applyBorder="1" applyAlignment="1">
      <alignment horizontal="center" vertical="center" textRotation="0" wrapText="false" shrinkToFit="false"/>
    </xf>
    <xf xfId="0" fontId="16" numFmtId="0" fillId="3" borderId="4" applyFont="1" applyNumberFormat="0" applyFill="1" applyBorder="1" applyAlignment="1">
      <alignment horizontal="center" vertical="bottom" textRotation="0" wrapText="false" shrinkToFit="false"/>
    </xf>
    <xf xfId="0" fontId="18" numFmtId="0" fillId="3" borderId="17" applyFont="1" applyNumberFormat="0" applyFill="1" applyBorder="1" applyAlignment="1">
      <alignment horizontal="center" vertical="bottom" textRotation="0" wrapText="false" shrinkToFit="false"/>
    </xf>
    <xf xfId="0" fontId="18" numFmtId="0" fillId="3" borderId="4" applyFont="1" applyNumberFormat="0" applyFill="1" applyBorder="1" applyAlignment="1">
      <alignment horizontal="center" vertical="center" textRotation="0" wrapText="false" shrinkToFit="false"/>
    </xf>
    <xf xfId="0" fontId="18" numFmtId="0" fillId="3" borderId="2" applyFont="1" applyNumberFormat="0" applyFill="1" applyBorder="1" applyAlignment="1">
      <alignment horizontal="center" vertical="center" textRotation="0" wrapText="false" shrinkToFit="false"/>
    </xf>
    <xf xfId="0" fontId="18" numFmtId="165" fillId="3" borderId="4" applyFont="1" applyNumberFormat="1" applyFill="1" applyBorder="1" applyAlignment="1">
      <alignment horizontal="center" vertical="center" textRotation="0" wrapText="false" shrinkToFit="false"/>
    </xf>
    <xf xfId="0" fontId="18" numFmtId="0" fillId="3" borderId="18" applyFont="1" applyNumberFormat="0" applyFill="1" applyBorder="1" applyAlignment="1">
      <alignment horizontal="center" vertical="center" textRotation="180" wrapText="false" shrinkToFit="false"/>
    </xf>
    <xf xfId="0" fontId="18" numFmtId="0" fillId="3" borderId="14" applyFont="1" applyNumberFormat="0" applyFill="1" applyBorder="1" applyAlignment="0"/>
    <xf xfId="0" fontId="18" numFmtId="0" fillId="3" borderId="19" applyFont="1" applyNumberFormat="0" applyFill="1" applyBorder="1" applyAlignment="1">
      <alignment horizontal="center" vertical="center" textRotation="0" wrapText="false" shrinkToFit="false"/>
    </xf>
    <xf xfId="0" fontId="18" numFmtId="165" fillId="3" borderId="15" applyFont="1" applyNumberFormat="1" applyFill="1" applyBorder="1" applyAlignment="1">
      <alignment horizontal="center" vertical="center" textRotation="0" wrapText="false" shrinkToFit="false"/>
    </xf>
    <xf xfId="0" fontId="19" numFmtId="0" fillId="3" borderId="20" applyFont="1" applyNumberFormat="0" applyFill="1" applyBorder="1" applyAlignment="1">
      <alignment horizontal="center" vertical="bottom" textRotation="0" wrapText="false" shrinkToFit="false"/>
    </xf>
    <xf xfId="0" fontId="19" numFmtId="0" fillId="3" borderId="10" applyFont="1" applyNumberFormat="0" applyFill="1" applyBorder="1" applyAlignment="1">
      <alignment horizontal="center" vertical="center" textRotation="0" wrapText="false" shrinkToFit="false"/>
    </xf>
    <xf xfId="0" fontId="18" numFmtId="2" fillId="3" borderId="22" applyFont="1" applyNumberFormat="1" applyFill="1" applyBorder="1" applyAlignment="1">
      <alignment horizontal="center" vertical="center" textRotation="0" wrapText="false" shrinkToFit="false"/>
    </xf>
    <xf xfId="0" fontId="18" numFmtId="165" fillId="3" borderId="21" applyFont="1" applyNumberFormat="1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2" borderId="0" applyFont="0" applyNumberFormat="1" applyFill="1" applyBorder="0" applyAlignment="1">
      <alignment horizontal="center" vertical="bottom" textRotation="0" wrapText="false" shrinkToFit="false"/>
    </xf>
    <xf xfId="0" fontId="0" numFmtId="2" fillId="2" borderId="0" applyFont="0" applyNumberFormat="1" applyFill="1" applyBorder="0" applyAlignment="0"/>
    <xf xfId="0" fontId="31" numFmtId="0" fillId="2" borderId="28" applyFont="1" applyNumberFormat="0" applyFill="1" applyBorder="1" applyAlignment="1">
      <alignment horizontal="center" vertical="bottom" textRotation="0" wrapText="false" shrinkToFit="false"/>
    </xf>
    <xf xfId="0" fontId="31" numFmtId="0" fillId="2" borderId="29" applyFont="1" applyNumberFormat="0" applyFill="1" applyBorder="1" applyAlignment="1">
      <alignment horizontal="center" vertical="bottom" textRotation="0" wrapText="false" shrinkToFit="false"/>
    </xf>
    <xf xfId="0" fontId="31" numFmtId="0" fillId="2" borderId="30" applyFont="1" applyNumberFormat="0" applyFill="1" applyBorder="1" applyAlignment="1">
      <alignment horizontal="center" vertical="bottom" textRotation="0" wrapText="false" shrinkToFit="false"/>
    </xf>
    <xf xfId="0" fontId="0" numFmtId="0" fillId="2" borderId="28" applyFont="0" applyNumberFormat="0" applyFill="1" applyBorder="1" applyAlignment="1">
      <alignment horizontal="center" vertical="bottom" textRotation="0" wrapText="false" shrinkToFit="false"/>
    </xf>
    <xf xfId="0" fontId="31" numFmtId="0" fillId="2" borderId="23" applyFont="1" applyNumberFormat="0" applyFill="1" applyBorder="1" applyAlignment="0"/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2" fillId="2" borderId="10" applyFont="0" applyNumberFormat="1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0"/>
    <xf xfId="0" fontId="38" numFmtId="0" fillId="2" borderId="0" applyFont="1" applyNumberFormat="0" applyFill="1" applyBorder="0" applyAlignment="0"/>
    <xf xfId="0" fontId="16" numFmtId="2" fillId="2" borderId="0" applyFont="1" applyNumberFormat="1" applyFill="1" applyBorder="0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vertical="center" textRotation="0" wrapText="false" shrinkToFit="false"/>
    </xf>
    <xf xfId="0" fontId="35" numFmtId="0" fillId="2" borderId="4" applyFont="1" applyNumberFormat="0" applyFill="1" applyBorder="1" applyAlignment="1">
      <alignment horizontal="center" vertical="center" textRotation="0" wrapText="false" shrinkToFit="false"/>
    </xf>
    <xf xfId="0" fontId="34" numFmtId="0" fillId="2" borderId="0" applyFont="1" applyNumberFormat="0" applyFill="1" applyBorder="0" applyAlignment="1">
      <alignment horizontal="center" vertical="bottom" textRotation="0" wrapText="false" shrinkToFit="false"/>
    </xf>
    <xf xfId="0" fontId="31" numFmtId="0" fillId="2" borderId="4" applyFont="1" applyNumberFormat="0" applyFill="1" applyBorder="1" applyAlignment="1">
      <alignment horizontal="center" vertical="bottom" textRotation="0" wrapText="false" shrinkToFit="false"/>
    </xf>
    <xf xfId="0" fontId="16" numFmtId="0" fillId="2" borderId="31" applyFont="1" applyNumberFormat="0" applyFill="1" applyBorder="1" applyAlignment="1">
      <alignment horizontal="center" vertical="bottom" textRotation="0" wrapText="false" shrinkToFit="false"/>
    </xf>
    <xf xfId="0" fontId="39" numFmtId="0" fillId="2" borderId="0" applyFont="1" applyNumberFormat="0" applyFill="1" applyBorder="0" applyAlignment="0"/>
    <xf xfId="0" fontId="25" numFmtId="1" fillId="2" borderId="0" applyFont="1" applyNumberFormat="1" applyFill="1" applyBorder="0" applyAlignment="1">
      <alignment horizontal="center" vertical="bottom" textRotation="0" wrapText="false" shrinkToFit="false"/>
    </xf>
    <xf xfId="0" fontId="16" numFmtId="0" fillId="2" borderId="10" applyFont="1" applyNumberFormat="0" applyFill="1" applyBorder="1" applyAlignment="1">
      <alignment horizontal="center" vertical="bottom" textRotation="0" wrapText="false" shrinkToFit="false"/>
    </xf>
    <xf xfId="0" fontId="16" numFmtId="164" fillId="2" borderId="10" applyFont="1" applyNumberFormat="1" applyFill="1" applyBorder="1" applyAlignment="1">
      <alignment horizontal="center" vertical="bottom" textRotation="0" wrapText="false" shrinkToFit="false"/>
    </xf>
    <xf xfId="0" fontId="31" numFmtId="0" fillId="2" borderId="32" applyFont="1" applyNumberFormat="0" applyFill="1" applyBorder="1" applyAlignment="1">
      <alignment horizontal="center" vertical="bottom" textRotation="0" wrapText="false" shrinkToFit="false"/>
    </xf>
    <xf xfId="0" fontId="31" numFmtId="0" fillId="2" borderId="33" applyFont="1" applyNumberFormat="0" applyFill="1" applyBorder="1" applyAlignment="1">
      <alignment horizontal="center" vertical="bottom" textRotation="0" wrapText="false" shrinkToFit="false"/>
    </xf>
    <xf xfId="0" fontId="18" numFmtId="0" fillId="2" borderId="19" applyFont="1" applyNumberFormat="0" applyFill="1" applyBorder="1" applyAlignment="1">
      <alignment horizontal="center" vertical="bottom" textRotation="0" wrapText="false" shrinkToFit="false"/>
    </xf>
    <xf xfId="0" fontId="18" numFmtId="0" fillId="2" borderId="0" applyFont="1" applyNumberFormat="0" applyFill="1" applyBorder="0" applyAlignment="1">
      <alignment horizontal="right" vertical="bottom" textRotation="0" wrapText="false" shrinkToFit="false"/>
    </xf>
    <xf xfId="0" fontId="18" numFmtId="0" fillId="2" borderId="0" applyFont="1" applyNumberFormat="0" applyFill="1" applyBorder="0" applyAlignment="0"/>
    <xf xfId="0" fontId="18" numFmtId="0" fillId="3" borderId="19" applyFont="1" applyNumberFormat="0" applyFill="1" applyBorder="1" applyAlignment="1">
      <alignment horizontal="center" vertical="bottom" textRotation="0" wrapText="false" shrinkToFit="false"/>
    </xf>
    <xf xfId="0" fontId="18" numFmtId="0" fillId="3" borderId="34" applyFont="1" applyNumberFormat="0" applyFill="1" applyBorder="1" applyAlignment="1">
      <alignment vertical="center" textRotation="0" wrapText="false" shrinkToFit="false"/>
    </xf>
    <xf xfId="0" fontId="31" numFmtId="0" fillId="2" borderId="35" applyFont="1" applyNumberFormat="0" applyFill="1" applyBorder="1" applyAlignment="1">
      <alignment horizontal="center" vertical="bottom" textRotation="0" wrapText="false" shrinkToFit="false"/>
    </xf>
    <xf xfId="0" fontId="0" numFmtId="0" fillId="2" borderId="35" applyFont="0" applyNumberFormat="0" applyFill="1" applyBorder="1" applyAlignment="1">
      <alignment horizontal="center" vertical="bottom" textRotation="0" wrapText="false" shrinkToFit="false"/>
    </xf>
    <xf xfId="0" fontId="0" numFmtId="1" fillId="2" borderId="4" applyFont="0" applyNumberFormat="1" applyFill="1" applyBorder="1" applyAlignment="1">
      <alignment horizontal="center" vertical="bottom" textRotation="0" wrapText="false" shrinkToFit="false"/>
    </xf>
    <xf xfId="0" fontId="0" numFmtId="0" fillId="2" borderId="33" applyFont="0" applyNumberFormat="0" applyFill="1" applyBorder="1" applyAlignment="1">
      <alignment horizontal="center" vertical="bottom" textRotation="0" wrapText="false" shrinkToFit="false"/>
    </xf>
    <xf xfId="0" fontId="0" numFmtId="1" fillId="2" borderId="33" applyFont="0" applyNumberFormat="1" applyFill="1" applyBorder="1" applyAlignment="1">
      <alignment horizontal="center" vertical="bottom" textRotation="0" wrapText="false" shrinkToFit="false"/>
    </xf>
    <xf xfId="0" fontId="40" numFmtId="0" fillId="2" borderId="0" applyFont="1" applyNumberFormat="0" applyFill="1" applyBorder="0" applyAlignment="1">
      <alignment vertical="center" textRotation="0" wrapText="false" shrinkToFit="false"/>
    </xf>
    <xf xfId="0" fontId="16" numFmtId="0" fillId="2" borderId="0" applyFont="1" applyNumberFormat="0" applyFill="1" applyBorder="0" applyAlignment="0"/>
    <xf xfId="0" fontId="40" numFmtId="0" fillId="2" borderId="0" applyFont="1" applyNumberFormat="0" applyFill="1" applyBorder="0" applyAlignment="1">
      <alignment horizontal="center" vertical="center" textRotation="0" wrapText="false" shrinkToFit="false"/>
    </xf>
    <xf xfId="0" fontId="16" numFmtId="0" fillId="2" borderId="0" applyFont="1" applyNumberFormat="0" applyFill="1" applyBorder="0" applyAlignment="1">
      <alignment horizontal="center" vertical="bottom" textRotation="0" wrapText="false" shrinkToFit="false"/>
    </xf>
    <xf xfId="0" fontId="34" numFmtId="0" fillId="2" borderId="36" applyFont="1" applyNumberFormat="0" applyFill="1" applyBorder="1" applyAlignment="1">
      <alignment horizontal="center" vertical="bottom" textRotation="0" wrapText="false" shrinkToFit="false"/>
    </xf>
    <xf xfId="0" fontId="34" numFmtId="0" fillId="2" borderId="31" applyFont="1" applyNumberFormat="0" applyFill="1" applyBorder="1" applyAlignment="1">
      <alignment horizontal="center" vertical="bottom" textRotation="0" wrapText="false" shrinkToFit="false"/>
    </xf>
    <xf xfId="0" fontId="34" numFmtId="0" fillId="2" borderId="37" applyFont="1" applyNumberFormat="0" applyFill="1" applyBorder="1" applyAlignment="1">
      <alignment horizontal="center" vertical="bottom" textRotation="0" wrapText="false" shrinkToFit="false"/>
    </xf>
    <xf xfId="0" fontId="34" numFmtId="0" fillId="2" borderId="38" applyFont="1" applyNumberFormat="0" applyFill="1" applyBorder="1" applyAlignment="1">
      <alignment horizontal="center" vertical="bottom" textRotation="0" wrapText="false" shrinkToFit="false"/>
    </xf>
    <xf xfId="0" fontId="34" numFmtId="0" fillId="2" borderId="39" applyFont="1" applyNumberFormat="0" applyFill="1" applyBorder="1" applyAlignment="1">
      <alignment horizontal="center" vertical="bottom" textRotation="0" wrapText="false" shrinkToFit="false"/>
    </xf>
    <xf xfId="0" fontId="33" numFmtId="0" fillId="2" borderId="0" applyFont="1" applyNumberFormat="0" applyFill="1" applyBorder="0" applyAlignment="0"/>
    <xf xfId="0" fontId="16" numFmtId="0" fillId="2" borderId="0" applyFont="1" applyNumberFormat="0" applyFill="1" applyBorder="0" applyAlignment="0"/>
    <xf xfId="0" fontId="34" numFmtId="0" fillId="2" borderId="0" applyFont="1" applyNumberFormat="0" applyFill="1" applyBorder="0" applyAlignment="0"/>
    <xf xfId="0" fontId="16" numFmtId="0" fillId="2" borderId="0" applyFont="1" applyNumberFormat="0" applyFill="1" applyBorder="0" applyAlignment="1">
      <alignment horizontal="left" vertical="bottom" textRotation="0" wrapText="false" shrinkToFit="false"/>
    </xf>
    <xf xfId="0" fontId="41" numFmtId="0" fillId="2" borderId="0" applyFont="1" applyNumberFormat="0" applyFill="1" applyBorder="0" applyAlignment="0"/>
    <xf xfId="0" fontId="33" numFmtId="0" fillId="2" borderId="0" applyFont="1" applyNumberFormat="0" applyFill="1" applyBorder="0" applyAlignment="0"/>
    <xf xfId="0" fontId="0" numFmtId="167" fillId="2" borderId="4" applyFont="0" applyNumberFormat="1" applyFill="1" applyBorder="1" applyAlignment="1">
      <alignment horizontal="center" vertical="bottom" textRotation="0" wrapText="false" shrinkToFit="false"/>
    </xf>
    <xf xfId="0" fontId="42" numFmtId="0" fillId="2" borderId="0" applyFont="1" applyNumberFormat="0" applyFill="1" applyBorder="0" applyAlignment="0"/>
    <xf xfId="0" fontId="16" numFmtId="0" fillId="2" borderId="0" applyFont="1" applyNumberFormat="0" applyFill="1" applyBorder="0" applyAlignment="0"/>
    <xf xfId="0" fontId="9" numFmtId="0" fillId="2" borderId="4" applyFont="1" applyNumberFormat="0" applyFill="1" applyBorder="1" applyAlignment="1">
      <alignment vertical="center" textRotation="0" wrapText="false" shrinkToFit="false"/>
    </xf>
    <xf xfId="0" fontId="35" numFmtId="0" fillId="2" borderId="0" applyFont="1" applyNumberFormat="0" applyFill="1" applyBorder="0" applyAlignment="1">
      <alignment vertical="center" textRotation="0" wrapText="false" shrinkToFit="false"/>
    </xf>
    <xf xfId="0" fontId="35" numFmtId="49" fillId="2" borderId="2" applyFont="1" applyNumberFormat="1" applyFill="1" applyBorder="1" applyAlignment="1">
      <alignment vertical="center" textRotation="0" wrapText="false" shrinkToFit="false"/>
    </xf>
    <xf xfId="0" fontId="0" numFmtId="168" fillId="2" borderId="33" applyFont="0" applyNumberFormat="1" applyFill="1" applyBorder="1" applyAlignment="1">
      <alignment horizontal="center" vertical="bottom" textRotation="0" wrapText="false" shrinkToFit="false"/>
    </xf>
    <xf xfId="0" fontId="0" numFmtId="168" fillId="2" borderId="4" applyFont="0" applyNumberFormat="1" applyFill="1" applyBorder="1" applyAlignment="1">
      <alignment horizontal="center" vertical="bottom" textRotation="0" wrapText="false" shrinkToFit="false"/>
    </xf>
    <xf xfId="0" fontId="9" numFmtId="0" fillId="2" borderId="40" applyFont="1" applyNumberFormat="0" applyFill="1" applyBorder="1" applyAlignment="1">
      <alignment horizontal="left" vertical="center" textRotation="0" wrapText="false" shrinkToFit="false"/>
    </xf>
    <xf xfId="0" fontId="9" numFmtId="0" fillId="2" borderId="2" applyFont="1" applyNumberFormat="0" applyFill="1" applyBorder="1" applyAlignment="1">
      <alignment horizontal="left" vertical="center" textRotation="0" wrapText="false" shrinkToFit="false"/>
    </xf>
    <xf xfId="0" fontId="9" numFmtId="0" fillId="2" borderId="35" applyFont="1" applyNumberFormat="0" applyFill="1" applyBorder="1" applyAlignment="1">
      <alignment horizontal="left" vertical="center" textRotation="0" wrapText="false" shrinkToFit="false"/>
    </xf>
    <xf xfId="0" fontId="35" numFmtId="49" fillId="2" borderId="0" applyFont="1" applyNumberFormat="1" applyFill="1" applyBorder="0" applyAlignment="1">
      <alignment vertical="center" textRotation="0" wrapText="false" shrinkToFit="false"/>
    </xf>
    <xf xfId="0" fontId="0" numFmtId="169" fillId="2" borderId="33" applyFont="0" applyNumberFormat="1" applyFill="1" applyBorder="1" applyAlignment="1">
      <alignment horizontal="center" vertical="bottom" textRotation="0" wrapText="false" shrinkToFit="false"/>
    </xf>
    <xf xfId="0" fontId="0" numFmtId="169" fillId="2" borderId="4" applyFont="0" applyNumberFormat="1" applyFill="1" applyBorder="1" applyAlignment="1">
      <alignment horizontal="center" vertical="bottom" textRotation="0" wrapText="false" shrinkToFit="false"/>
    </xf>
    <xf xfId="0" fontId="34" numFmtId="170" fillId="2" borderId="0" applyFont="1" applyNumberFormat="1" applyFill="1" applyBorder="0" applyAlignment="0"/>
    <xf xfId="0" fontId="0" numFmtId="1" fillId="2" borderId="33" applyFont="0" applyNumberFormat="1" applyFill="1" applyBorder="1" applyAlignment="1">
      <alignment horizontal="center" vertical="bottom" textRotation="0" wrapText="false" shrinkToFit="false"/>
    </xf>
    <xf xfId="0" fontId="0" numFmtId="1" fillId="2" borderId="0" applyFont="0" applyNumberFormat="1" applyFill="1" applyBorder="0" applyAlignment="0"/>
    <xf xfId="0" fontId="43" numFmtId="0" fillId="2" borderId="0" applyFont="1" applyNumberFormat="0" applyFill="1" applyBorder="0" applyAlignment="0"/>
    <xf xfId="0" fontId="34" numFmtId="0" fillId="2" borderId="0" applyFont="1" applyNumberFormat="0" applyFill="1" applyBorder="0" applyAlignment="1">
      <alignment horizontal="center" vertical="bottom" textRotation="0" wrapText="false" shrinkToFit="false"/>
    </xf>
    <xf xfId="0" fontId="16" numFmtId="1" fillId="2" borderId="31" applyFont="1" applyNumberFormat="1" applyFill="1" applyBorder="1" applyAlignment="1">
      <alignment horizontal="center" vertical="bottom" textRotation="0" wrapText="false" shrinkToFit="false"/>
    </xf>
    <xf xfId="0" fontId="16" numFmtId="166" fillId="2" borderId="31" applyFont="1" applyNumberFormat="1" applyFill="1" applyBorder="1" applyAlignment="1">
      <alignment horizontal="center" vertical="bottom" textRotation="0" wrapText="false" shrinkToFit="false"/>
    </xf>
    <xf xfId="0" fontId="16" numFmtId="1" fillId="2" borderId="0" applyFont="1" applyNumberFormat="1" applyFill="1" applyBorder="0" applyAlignment="1">
      <alignment horizontal="center" vertical="bottom" textRotation="0" wrapText="false" shrinkToFit="false"/>
    </xf>
    <xf xfId="0" fontId="16" numFmtId="166" fillId="2" borderId="0" applyFont="1" applyNumberFormat="1" applyFill="1" applyBorder="0" applyAlignment="1">
      <alignment horizontal="center" vertical="bottom" textRotation="0" wrapText="false" shrinkToFit="false"/>
    </xf>
    <xf xfId="0" fontId="16" numFmtId="166" fillId="2" borderId="0" applyFont="1" applyNumberFormat="1" applyFill="1" applyBorder="0" applyAlignment="1">
      <alignment horizontal="center" vertical="bottom" textRotation="0" wrapText="false" shrinkToFit="false"/>
    </xf>
    <xf xfId="0" fontId="16" numFmtId="1" fillId="2" borderId="31" applyFont="1" applyNumberFormat="1" applyFill="1" applyBorder="1" applyAlignment="1">
      <alignment horizontal="center" vertical="bottom" textRotation="0" wrapText="false" shrinkToFit="false"/>
    </xf>
    <xf xfId="0" fontId="44" numFmtId="0" fillId="2" borderId="0" applyFont="1" applyNumberFormat="0" applyFill="1" applyBorder="0" applyAlignment="0"/>
    <xf xfId="0" fontId="34" numFmtId="0" fillId="2" borderId="0" applyFont="1" applyNumberFormat="0" applyFill="1" applyBorder="0" applyAlignment="1">
      <alignment horizontal="left" vertical="bottom" textRotation="0" wrapText="false" shrinkToFit="false" indent="7"/>
    </xf>
    <xf xfId="0" fontId="34" numFmtId="49" fillId="2" borderId="0" applyFont="1" applyNumberFormat="1" applyFill="1" applyBorder="0" applyAlignment="1">
      <alignment horizontal="left" vertical="bottom" textRotation="0" wrapText="false" shrinkToFit="false" indent="7"/>
    </xf>
    <xf xfId="0" fontId="34" numFmtId="170" fillId="2" borderId="0" applyFont="1" applyNumberFormat="1" applyFill="1" applyBorder="0" applyAlignment="1">
      <alignment horizontal="left" vertical="bottom" textRotation="0" wrapText="false" shrinkToFit="false" indent="7"/>
    </xf>
    <xf xfId="0" fontId="34" numFmtId="0" fillId="2" borderId="41" applyFont="1" applyNumberFormat="0" applyFill="1" applyBorder="1" applyAlignment="1">
      <alignment horizontal="center" vertical="center" textRotation="0" wrapText="false" shrinkToFit="false"/>
    </xf>
    <xf xfId="0" fontId="16" numFmtId="0" fillId="2" borderId="31" applyFont="1" applyNumberFormat="0" applyFill="1" applyBorder="1" applyAlignment="1">
      <alignment horizontal="center" vertical="center" textRotation="0" wrapText="false" shrinkToFit="false"/>
    </xf>
    <xf xfId="0" fontId="45" numFmtId="0" fillId="4" borderId="0" applyFont="1" applyNumberFormat="0" applyFill="1" applyBorder="0" applyAlignment="0"/>
    <xf xfId="0" fontId="34" numFmtId="0" fillId="4" borderId="0" applyFont="1" applyNumberFormat="0" applyFill="1" applyBorder="0" applyAlignment="0"/>
    <xf xfId="0" fontId="34" numFmtId="0" fillId="4" borderId="0" applyFont="1" applyNumberFormat="0" applyFill="1" applyBorder="0" applyAlignment="1">
      <alignment horizontal="left" vertical="bottom" textRotation="0" wrapText="false" shrinkToFit="false" indent="4"/>
    </xf>
    <xf xfId="0" fontId="45" numFmtId="0" fillId="4" borderId="0" applyFont="1" applyNumberFormat="0" applyFill="1" applyBorder="0" applyAlignment="0"/>
    <xf xfId="0" fontId="34" numFmtId="0" fillId="4" borderId="0" applyFont="1" applyNumberFormat="0" applyFill="1" applyBorder="0" applyAlignment="0"/>
    <xf xfId="0" fontId="33" numFmtId="0" fillId="4" borderId="0" applyFont="1" applyNumberFormat="0" applyFill="1" applyBorder="0" applyAlignment="0"/>
    <xf xfId="0" fontId="34" numFmtId="0" fillId="4" borderId="0" applyFont="1" applyNumberFormat="0" applyFill="1" applyBorder="0" applyAlignment="1">
      <alignment horizontal="left" vertical="bottom" textRotation="0" wrapText="false" shrinkToFit="false" indent="8"/>
    </xf>
    <xf xfId="0" fontId="34" numFmtId="0" fillId="4" borderId="0" applyFont="1" applyNumberFormat="0" applyFill="1" applyBorder="0" applyAlignment="1">
      <alignment horizontal="left" vertical="bottom" textRotation="0" wrapText="false" shrinkToFit="false" indent="5"/>
    </xf>
    <xf xfId="0" fontId="34" numFmtId="0" fillId="2" borderId="0" applyFont="1" applyNumberFormat="0" applyFill="1" applyBorder="0" applyAlignment="1">
      <alignment horizontal="left" vertical="bottom" textRotation="0" wrapText="false" shrinkToFit="false" indent="5"/>
    </xf>
    <xf xfId="0" fontId="34" numFmtId="49" fillId="2" borderId="0" applyFont="1" applyNumberFormat="1" applyFill="1" applyBorder="0" applyAlignment="1">
      <alignment horizontal="left" vertical="bottom" textRotation="0" wrapText="false" shrinkToFit="false" indent="5"/>
    </xf>
    <xf xfId="0" fontId="34" numFmtId="170" fillId="2" borderId="0" applyFont="1" applyNumberFormat="1" applyFill="1" applyBorder="0" applyAlignment="1">
      <alignment horizontal="left" vertical="bottom" textRotation="0" wrapText="false" shrinkToFit="false" indent="5"/>
    </xf>
    <xf xfId="0" fontId="16" numFmtId="49" fillId="2" borderId="31" applyFont="1" applyNumberFormat="1" applyFill="1" applyBorder="1" applyAlignment="1">
      <alignment horizontal="center" vertical="center" textRotation="0" wrapText="false" shrinkToFit="false"/>
    </xf>
    <xf xfId="0" fontId="16" numFmtId="11" fillId="2" borderId="31" applyFont="1" applyNumberFormat="1" applyFill="1" applyBorder="1" applyAlignment="1">
      <alignment horizontal="center" vertical="center" textRotation="0" wrapText="false" shrinkToFit="false"/>
    </xf>
    <xf xfId="0" fontId="34" numFmtId="0" fillId="5" borderId="0" applyFont="1" applyNumberFormat="0" applyFill="1" applyBorder="0" applyAlignment="0"/>
    <xf xfId="0" fontId="0" numFmtId="0" fillId="5" borderId="0" applyFont="0" applyNumberFormat="0" applyFill="1" applyBorder="0" applyAlignment="0"/>
    <xf xfId="0" fontId="34" numFmtId="0" fillId="5" borderId="0" applyFont="1" applyNumberFormat="0" applyFill="1" applyBorder="0" applyAlignment="1">
      <alignment horizontal="left" vertical="bottom" textRotation="0" wrapText="false" shrinkToFit="false"/>
    </xf>
    <xf xfId="0" fontId="38" numFmtId="0" fillId="5" borderId="0" applyFont="1" applyNumberFormat="0" applyFill="1" applyBorder="0" applyAlignment="0"/>
    <xf xfId="0" fontId="0" numFmtId="0" fillId="5" borderId="0" applyFont="0" applyNumberFormat="0" applyFill="1" applyBorder="0" applyAlignment="0"/>
    <xf xfId="0" fontId="31" numFmtId="0" fillId="5" borderId="4" applyFont="1" applyNumberFormat="0" applyFill="1" applyBorder="1" applyAlignment="1">
      <alignment horizontal="center" vertical="bottom" textRotation="0" wrapText="false" shrinkToFit="false"/>
    </xf>
    <xf xfId="0" fontId="31" numFmtId="0" fillId="5" borderId="35" applyFont="1" applyNumberFormat="0" applyFill="1" applyBorder="1" applyAlignment="1">
      <alignment horizontal="center" vertical="bottom" textRotation="0" wrapText="false" shrinkToFit="false"/>
    </xf>
    <xf xfId="0" fontId="46" numFmtId="0" fillId="2" borderId="0" applyFont="1" applyNumberFormat="0" applyFill="1" applyBorder="0" applyAlignment="0"/>
    <xf xfId="0" fontId="47" numFmtId="0" fillId="0" borderId="0" applyFont="1" applyNumberFormat="0" applyFill="0" applyBorder="0" applyAlignment="0"/>
    <xf xfId="0" fontId="48" numFmtId="0" fillId="0" borderId="0" applyFont="1" applyNumberFormat="0" applyFill="0" applyBorder="0" applyAlignment="0"/>
    <xf xfId="0" fontId="47" numFmtId="170" fillId="0" borderId="0" applyFont="1" applyNumberFormat="1" applyFill="0" applyBorder="0" applyAlignment="0"/>
    <xf xfId="0" fontId="42" numFmtId="49" fillId="2" borderId="0" applyFont="1" applyNumberFormat="1" applyFill="1" applyBorder="0" applyAlignment="1">
      <alignment horizontal="left" vertical="bottom" textRotation="0" wrapText="false" shrinkToFit="false"/>
    </xf>
    <xf xfId="0" fontId="49" numFmtId="0" fillId="2" borderId="0" applyFont="1" applyNumberFormat="0" applyFill="1" applyBorder="0" applyAlignment="1">
      <alignment horizontal="left" vertical="bottom" textRotation="0" wrapText="false" shrinkToFit="false"/>
    </xf>
    <xf xfId="0" fontId="49" numFmtId="49" fillId="2" borderId="0" applyFont="1" applyNumberFormat="1" applyFill="1" applyBorder="0" applyAlignment="1">
      <alignment horizontal="left" vertical="bottom" textRotation="0" wrapText="false" shrinkToFit="false"/>
    </xf>
    <xf xfId="0" fontId="49" numFmtId="170" fillId="2" borderId="0" applyFont="1" applyNumberFormat="1" applyFill="1" applyBorder="0" applyAlignment="1">
      <alignment horizontal="left" vertical="bottom" textRotation="0" wrapText="false" shrinkToFit="false"/>
    </xf>
    <xf xfId="0" fontId="50" numFmtId="49" fillId="2" borderId="0" applyFont="1" applyNumberFormat="1" applyFill="1" applyBorder="0" applyAlignment="1">
      <alignment horizontal="left" vertical="bottom" textRotation="0" wrapText="false" shrinkToFit="false"/>
    </xf>
    <xf xfId="0" fontId="50" numFmtId="0" fillId="2" borderId="0" applyFont="1" applyNumberFormat="0" applyFill="1" applyBorder="0" applyAlignment="1">
      <alignment horizontal="left" vertical="bottom" textRotation="0" wrapText="false" shrinkToFit="false"/>
    </xf>
    <xf xfId="0" fontId="46" numFmtId="1" fillId="2" borderId="0" applyFont="1" applyNumberFormat="1" applyFill="1" applyBorder="0" applyAlignment="0"/>
    <xf xfId="0" fontId="25" numFmtId="0" fillId="2" borderId="10" applyFont="1" applyNumberFormat="0" applyFill="1" applyBorder="1" applyAlignment="1">
      <alignment horizontal="left" vertical="center" textRotation="0" wrapText="false" shrinkToFit="false"/>
    </xf>
    <xf xfId="0" fontId="26" numFmtId="0" fillId="2" borderId="14" applyFont="1" applyNumberFormat="0" applyFill="1" applyBorder="1" applyAlignment="1">
      <alignment horizontal="center" vertical="center" textRotation="0" wrapText="false" shrinkToFit="false"/>
    </xf>
    <xf xfId="0" fontId="26" numFmtId="0" fillId="2" borderId="15" applyFont="1" applyNumberFormat="0" applyFill="1" applyBorder="1" applyAlignment="1">
      <alignment horizontal="center" vertical="center" textRotation="0" wrapText="false" shrinkToFit="false"/>
    </xf>
    <xf xfId="0" fontId="26" numFmtId="0" fillId="2" borderId="34" applyFont="1" applyNumberFormat="0" applyFill="1" applyBorder="1" applyAlignment="1">
      <alignment horizontal="center" vertical="center" textRotation="0" wrapText="false" shrinkToFit="false"/>
    </xf>
    <xf xfId="0" fontId="26" numFmtId="0" fillId="2" borderId="16" applyFont="1" applyNumberFormat="0" applyFill="1" applyBorder="1" applyAlignment="1">
      <alignment horizontal="center" vertical="center" textRotation="0" wrapText="false" shrinkToFit="false"/>
    </xf>
    <xf xfId="0" fontId="26" numFmtId="0" fillId="2" borderId="42" applyFont="1" applyNumberFormat="0" applyFill="1" applyBorder="1" applyAlignment="1">
      <alignment horizontal="center" vertical="center" textRotation="0" wrapText="false" shrinkToFit="false"/>
    </xf>
    <xf xfId="0" fontId="26" numFmtId="0" fillId="2" borderId="43" applyFont="1" applyNumberFormat="0" applyFill="1" applyBorder="1" applyAlignment="1">
      <alignment horizontal="center" vertical="center" textRotation="0" wrapText="false" shrinkToFit="false"/>
    </xf>
    <xf xfId="0" fontId="18" numFmtId="166" fillId="2" borderId="40" applyFont="1" applyNumberFormat="1" applyFill="1" applyBorder="1" applyAlignment="1">
      <alignment horizontal="center" vertical="center" textRotation="0" wrapText="false" shrinkToFit="false"/>
    </xf>
    <xf xfId="0" fontId="18" numFmtId="166" fillId="2" borderId="2" applyFont="1" applyNumberFormat="1" applyFill="1" applyBorder="1" applyAlignment="1">
      <alignment horizontal="center" vertical="center" textRotation="0" wrapText="false" shrinkToFit="false"/>
    </xf>
    <xf xfId="0" fontId="18" numFmtId="166" fillId="2" borderId="44" applyFont="1" applyNumberFormat="1" applyFill="1" applyBorder="1" applyAlignment="1">
      <alignment horizontal="center" vertical="center" textRotation="0" wrapText="false" shrinkToFit="false"/>
    </xf>
    <xf xfId="0" fontId="18" numFmtId="0" fillId="2" borderId="40" applyFont="1" applyNumberFormat="0" applyFill="1" applyBorder="1" applyAlignment="1">
      <alignment horizontal="center" vertical="center" textRotation="0" wrapText="false" shrinkToFit="false"/>
    </xf>
    <xf xfId="0" fontId="18" numFmtId="0" fillId="2" borderId="2" applyFont="1" applyNumberFormat="0" applyFill="1" applyBorder="1" applyAlignment="1">
      <alignment horizontal="center" vertical="center" textRotation="0" wrapText="false" shrinkToFit="false"/>
    </xf>
    <xf xfId="0" fontId="18" numFmtId="0" fillId="2" borderId="35" applyFont="1" applyNumberFormat="0" applyFill="1" applyBorder="1" applyAlignment="1">
      <alignment horizontal="center" vertical="center" textRotation="0" wrapText="false" shrinkToFit="false"/>
    </xf>
    <xf xfId="0" fontId="26" numFmtId="0" fillId="2" borderId="45" applyFont="1" applyNumberFormat="0" applyFill="1" applyBorder="1" applyAlignment="1">
      <alignment horizontal="center" vertical="center" textRotation="0" wrapText="false" shrinkToFit="false"/>
    </xf>
    <xf xfId="0" fontId="26" numFmtId="0" fillId="2" borderId="24" applyFont="1" applyNumberFormat="0" applyFill="1" applyBorder="1" applyAlignment="1">
      <alignment horizontal="center" vertical="center" textRotation="0" wrapText="false" shrinkToFit="false"/>
    </xf>
    <xf xfId="0" fontId="18" numFmtId="2" fillId="2" borderId="24" applyFont="1" applyNumberFormat="1" applyFill="1" applyBorder="1" applyAlignment="1">
      <alignment horizontal="center" vertical="center" textRotation="0" wrapText="false" shrinkToFit="false"/>
    </xf>
    <xf xfId="0" fontId="26" numFmtId="0" fillId="2" borderId="46" applyFont="1" applyNumberFormat="0" applyFill="1" applyBorder="1" applyAlignment="1">
      <alignment horizontal="center" vertical="center" textRotation="0" wrapText="false" shrinkToFit="false"/>
    </xf>
    <xf xfId="0" fontId="18" numFmtId="0" fillId="2" borderId="46" applyFont="1" applyNumberFormat="0" applyFill="1" applyBorder="1" applyAlignment="1">
      <alignment horizontal="center" vertical="center" textRotation="0" wrapText="false" shrinkToFit="false"/>
    </xf>
    <xf xfId="0" fontId="18" numFmtId="0" fillId="2" borderId="24" applyFont="1" applyNumberFormat="0" applyFill="1" applyBorder="1" applyAlignment="1">
      <alignment horizontal="center" vertical="center" textRotation="0" wrapText="false" shrinkToFit="false"/>
    </xf>
    <xf xfId="0" fontId="18" numFmtId="0" fillId="2" borderId="47" applyFont="1" applyNumberFormat="0" applyFill="1" applyBorder="1" applyAlignment="1">
      <alignment horizontal="center" vertical="center" textRotation="0" wrapText="false" shrinkToFit="false"/>
    </xf>
    <xf xfId="0" fontId="18" numFmtId="0" fillId="2" borderId="33" applyFont="1" applyNumberFormat="0" applyFill="1" applyBorder="1" applyAlignment="1">
      <alignment horizontal="center" vertical="center" textRotation="0" wrapText="false" shrinkToFit="false"/>
    </xf>
    <xf xfId="0" fontId="26" numFmtId="0" fillId="2" borderId="15" applyFont="1" applyNumberFormat="0" applyFill="1" applyBorder="1" applyAlignment="1">
      <alignment horizontal="center" vertical="center" textRotation="0" wrapText="false" shrinkToFit="false"/>
    </xf>
    <xf xfId="0" fontId="26" numFmtId="0" fillId="2" borderId="48" applyFont="1" applyNumberFormat="0" applyFill="1" applyBorder="1" applyAlignment="1">
      <alignment horizontal="center" vertical="center" textRotation="0" wrapText="false" shrinkToFit="false"/>
    </xf>
    <xf xfId="0" fontId="18" numFmtId="0" fillId="2" borderId="49" applyFont="1" applyNumberFormat="0" applyFill="1" applyBorder="1" applyAlignment="1">
      <alignment horizontal="center" vertical="center" textRotation="0" wrapText="false" shrinkToFit="false"/>
    </xf>
    <xf xfId="0" fontId="18" numFmtId="0" fillId="2" borderId="4" applyFont="1" applyNumberFormat="0" applyFill="1" applyBorder="1" applyAlignment="1">
      <alignment horizontal="center" vertical="center" textRotation="0" wrapText="false" shrinkToFit="false"/>
    </xf>
    <xf xfId="0" fontId="18" numFmtId="11" fillId="2" borderId="40" applyFont="1" applyNumberFormat="1" applyFill="1" applyBorder="1" applyAlignment="1">
      <alignment horizontal="center" vertical="center" textRotation="0" wrapText="false" shrinkToFit="false"/>
    </xf>
    <xf xfId="0" fontId="18" numFmtId="171" fillId="2" borderId="4" applyFont="1" applyNumberFormat="1" applyFill="1" applyBorder="1" applyAlignment="1">
      <alignment horizontal="center" vertical="center" textRotation="0" wrapText="false" shrinkToFit="false"/>
    </xf>
    <xf xfId="0" fontId="18" numFmtId="171" fillId="2" borderId="18" applyFont="1" applyNumberFormat="1" applyFill="1" applyBorder="1" applyAlignment="1">
      <alignment horizontal="center" vertical="center" textRotation="0" wrapText="false" shrinkToFit="false"/>
    </xf>
    <xf xfId="0" fontId="26" numFmtId="0" fillId="2" borderId="14" applyFont="1" applyNumberFormat="0" applyFill="1" applyBorder="1" applyAlignment="1">
      <alignment horizontal="center" vertical="center" textRotation="0" wrapText="false" shrinkToFit="false"/>
    </xf>
    <xf xfId="0" fontId="18" numFmtId="0" fillId="2" borderId="17" applyFont="1" applyNumberFormat="0" applyFill="1" applyBorder="1" applyAlignment="1">
      <alignment horizontal="left" vertical="center" textRotation="0" wrapText="false" shrinkToFit="false"/>
    </xf>
    <xf xfId="0" fontId="18" numFmtId="0" fillId="2" borderId="4" applyFont="1" applyNumberFormat="0" applyFill="1" applyBorder="1" applyAlignment="1">
      <alignment horizontal="left" vertical="center" textRotation="0" wrapText="false" shrinkToFit="false"/>
    </xf>
    <xf xfId="0" fontId="26" numFmtId="0" fillId="2" borderId="45" applyFont="1" applyNumberFormat="0" applyFill="1" applyBorder="1" applyAlignment="1">
      <alignment horizontal="right" vertical="center" textRotation="0" wrapText="false" shrinkToFit="false"/>
    </xf>
    <xf xfId="0" fontId="26" numFmtId="0" fillId="2" borderId="24" applyFont="1" applyNumberFormat="0" applyFill="1" applyBorder="1" applyAlignment="1">
      <alignment horizontal="right" vertical="center" textRotation="0" wrapText="false" shrinkToFit="false"/>
    </xf>
    <xf xfId="0" fontId="26" numFmtId="0" fillId="2" borderId="21" applyFont="1" applyNumberFormat="0" applyFill="1" applyBorder="1" applyAlignment="1">
      <alignment horizontal="center" vertical="center" textRotation="0" wrapText="false" shrinkToFit="false"/>
    </xf>
    <xf xfId="0" fontId="26" numFmtId="0" fillId="2" borderId="0" applyFont="1" applyNumberFormat="0" applyFill="1" applyBorder="0" applyAlignment="1">
      <alignment horizontal="left" vertical="center" textRotation="0" wrapText="false" shrinkToFit="false"/>
    </xf>
    <xf xfId="0" fontId="18" numFmtId="171" fillId="2" borderId="0" applyFont="1" applyNumberFormat="1" applyFill="1" applyBorder="0" applyAlignment="1">
      <alignment horizontal="left" vertical="center" textRotation="0" wrapText="false" shrinkToFit="false"/>
    </xf>
    <xf xfId="0" fontId="18" numFmtId="0" fillId="2" borderId="0" applyFont="1" applyNumberFormat="0" applyFill="1" applyBorder="0" applyAlignment="1">
      <alignment horizontal="center" vertical="bottom" textRotation="0" wrapText="false" shrinkToFit="false"/>
    </xf>
    <xf xfId="0" fontId="26" numFmtId="0" fillId="2" borderId="5" applyFont="1" applyNumberFormat="0" applyFill="1" applyBorder="1" applyAlignment="1">
      <alignment horizontal="center" vertical="center" textRotation="0" wrapText="false" shrinkToFit="false"/>
    </xf>
    <xf xfId="0" fontId="26" numFmtId="0" fillId="2" borderId="19" applyFont="1" applyNumberFormat="0" applyFill="1" applyBorder="1" applyAlignment="1">
      <alignment horizontal="center" vertical="center" textRotation="0" wrapText="false" shrinkToFit="false"/>
    </xf>
    <xf xfId="0" fontId="26" numFmtId="0" fillId="2" borderId="34" applyFont="1" applyNumberFormat="0" applyFill="1" applyBorder="1" applyAlignment="1">
      <alignment horizontal="center" vertical="center" textRotation="0" wrapText="false" shrinkToFit="false"/>
    </xf>
    <xf xfId="0" fontId="26" numFmtId="0" fillId="2" borderId="16" applyFont="1" applyNumberFormat="0" applyFill="1" applyBorder="1" applyAlignment="1">
      <alignment horizontal="center" vertical="center" textRotation="0" wrapText="false" shrinkToFit="false"/>
    </xf>
    <xf xfId="0" fontId="26" numFmtId="0" fillId="2" borderId="42" applyFont="1" applyNumberFormat="0" applyFill="1" applyBorder="1" applyAlignment="1">
      <alignment horizontal="center" vertical="center" textRotation="0" wrapText="false" shrinkToFit="false"/>
    </xf>
    <xf xfId="0" fontId="26" numFmtId="0" fillId="2" borderId="43" applyFont="1" applyNumberFormat="0" applyFill="1" applyBorder="1" applyAlignment="1">
      <alignment horizontal="center" vertical="center" textRotation="0" wrapText="false" shrinkToFit="false"/>
    </xf>
    <xf xfId="0" fontId="18" numFmtId="0" fillId="2" borderId="0" applyFont="1" applyNumberFormat="0" applyFill="1" applyBorder="0" applyAlignment="1">
      <alignment horizontal="left" vertical="center" textRotation="0" wrapText="false" shrinkToFit="false"/>
    </xf>
    <xf xfId="0" fontId="26" numFmtId="0" fillId="2" borderId="0" applyFont="1" applyNumberFormat="0" applyFill="1" applyBorder="0" applyAlignment="1">
      <alignment horizontal="center" vertical="center" textRotation="0" wrapText="false" shrinkToFit="false"/>
    </xf>
    <xf xfId="0" fontId="18" numFmtId="2" fillId="2" borderId="0" applyFont="1" applyNumberFormat="1" applyFill="1" applyBorder="0" applyAlignment="1">
      <alignment horizontal="center" vertical="center" textRotation="0" wrapText="false" shrinkToFit="false"/>
    </xf>
    <xf xfId="0" fontId="26" numFmtId="0" fillId="2" borderId="0" applyFont="1" applyNumberFormat="0" applyFill="1" applyBorder="0" applyAlignment="1">
      <alignment horizontal="right" vertical="center" textRotation="0" wrapText="false" shrinkToFit="false"/>
    </xf>
    <xf xfId="0" fontId="18" numFmtId="0" fillId="2" borderId="0" applyFont="1" applyNumberFormat="0" applyFill="1" applyBorder="0" applyAlignment="1">
      <alignment horizontal="center" vertical="center" textRotation="0" wrapText="false" shrinkToFit="false"/>
    </xf>
    <xf xfId="0" fontId="26" numFmtId="0" fillId="2" borderId="50" applyFont="1" applyNumberFormat="0" applyFill="1" applyBorder="1" applyAlignment="1">
      <alignment horizontal="right" vertical="center" textRotation="0" wrapText="false" shrinkToFit="false"/>
    </xf>
    <xf xfId="0" fontId="26" numFmtId="0" fillId="2" borderId="1" applyFont="1" applyNumberFormat="0" applyFill="1" applyBorder="1" applyAlignment="1">
      <alignment horizontal="right" vertical="center" textRotation="0" wrapText="false" shrinkToFit="false"/>
    </xf>
    <xf xfId="0" fontId="18" numFmtId="166" fillId="2" borderId="40" applyFont="1" applyNumberFormat="1" applyFill="1" applyBorder="1" applyAlignment="1">
      <alignment vertical="center" textRotation="0" wrapText="false" shrinkToFit="false"/>
    </xf>
    <xf xfId="0" fontId="0" numFmtId="0" fillId="2" borderId="2" applyFont="0" applyNumberFormat="0" applyFill="1" applyBorder="1" applyAlignment="0"/>
    <xf xfId="0" fontId="18" numFmtId="0" fillId="2" borderId="32" applyFont="1" applyNumberFormat="0" applyFill="1" applyBorder="1" applyAlignment="1">
      <alignment horizontal="center" vertical="center" textRotation="0" wrapText="false" shrinkToFit="false"/>
    </xf>
    <xf xfId="0" fontId="18" numFmtId="0" fillId="2" borderId="1" applyFont="1" applyNumberFormat="0" applyFill="1" applyBorder="1" applyAlignment="1">
      <alignment horizontal="center" vertical="center" textRotation="0" wrapText="false" shrinkToFit="false"/>
    </xf>
    <xf xfId="0" fontId="18" numFmtId="0" fillId="2" borderId="0" applyFont="1" applyNumberFormat="0" applyFill="1" applyBorder="0" applyAlignment="1">
      <alignment horizontal="right" vertical="center" textRotation="0" wrapText="false" shrinkToFit="false"/>
    </xf>
    <xf xfId="0" fontId="18" numFmtId="0" fillId="2" borderId="0" applyFont="1" applyNumberFormat="0" applyFill="1" applyBorder="0" applyAlignment="1">
      <alignment vertical="center" textRotation="0" wrapText="false" shrinkToFit="false"/>
    </xf>
    <xf xfId="0" fontId="18" numFmtId="2" fillId="2" borderId="0" applyFont="1" applyNumberFormat="1" applyFill="1" applyBorder="0" applyAlignment="1">
      <alignment horizontal="center" vertical="center" textRotation="0" wrapText="false" shrinkToFit="false"/>
    </xf>
    <xf xfId="0" fontId="18" numFmtId="0" fillId="2" borderId="0" applyFont="1" applyNumberFormat="0" applyFill="1" applyBorder="0" applyAlignment="1">
      <alignment horizontal="center" vertical="bottom" textRotation="0" wrapText="false" shrinkToFit="false"/>
    </xf>
    <xf xfId="0" fontId="18" numFmtId="0" fillId="2" borderId="0" applyFont="1" applyNumberFormat="0" applyFill="1" applyBorder="0" applyAlignment="1">
      <alignment horizontal="center" vertical="center" textRotation="0" wrapText="false" shrinkToFit="false"/>
    </xf>
    <xf xfId="0" fontId="26" numFmtId="0" fillId="2" borderId="0" applyFont="1" applyNumberFormat="0" applyFill="1" applyBorder="0" applyAlignment="1">
      <alignment horizontal="center" vertical="bottom" textRotation="0" wrapText="false" shrinkToFit="false"/>
    </xf>
    <xf xfId="0" fontId="26" numFmtId="0" fillId="2" borderId="0" applyFont="1" applyNumberFormat="0" applyFill="1" applyBorder="0" applyAlignment="1">
      <alignment horizontal="right" vertical="center" textRotation="0" wrapText="false" shrinkToFit="false"/>
    </xf>
    <xf xfId="0" fontId="26" numFmtId="0" fillId="2" borderId="0" applyFont="1" applyNumberFormat="0" applyFill="1" applyBorder="0" applyAlignment="1">
      <alignment horizontal="center" vertical="center" textRotation="0" wrapText="false" shrinkToFit="false"/>
    </xf>
    <xf xfId="0" fontId="26" numFmtId="0" fillId="2" borderId="8" applyFont="1" applyNumberFormat="0" applyFill="1" applyBorder="1" applyAlignment="1">
      <alignment horizontal="right" vertical="center" textRotation="0" wrapText="false" shrinkToFit="false"/>
    </xf>
    <xf xfId="0" fontId="26" numFmtId="0" fillId="2" borderId="10" applyFont="1" applyNumberFormat="0" applyFill="1" applyBorder="1" applyAlignment="1">
      <alignment horizontal="right" vertical="center" textRotation="0" wrapText="false" shrinkToFit="false"/>
    </xf>
    <xf xfId="0" fontId="18" numFmtId="166" fillId="2" borderId="46" applyFont="1" applyNumberFormat="1" applyFill="1" applyBorder="1" applyAlignment="1">
      <alignment horizontal="right" vertical="center" textRotation="0" wrapText="false" shrinkToFit="false"/>
    </xf>
    <xf xfId="0" fontId="18" numFmtId="166" fillId="2" borderId="24" applyFont="1" applyNumberFormat="1" applyFill="1" applyBorder="1" applyAlignment="1">
      <alignment horizontal="right" vertical="center" textRotation="0" wrapText="false" shrinkToFit="false"/>
    </xf>
    <xf xfId="0" fontId="18" numFmtId="0" fillId="2" borderId="9" applyFont="1" applyNumberFormat="0" applyFill="1" applyBorder="1" applyAlignment="1">
      <alignment horizontal="center" vertical="center" textRotation="0" wrapText="false" shrinkToFit="false"/>
    </xf>
    <xf xfId="0" fontId="18" numFmtId="0" fillId="2" borderId="10" applyFont="1" applyNumberFormat="0" applyFill="1" applyBorder="1" applyAlignment="1">
      <alignment horizontal="center" vertical="center" textRotation="0" wrapText="false" shrinkToFit="false"/>
    </xf>
    <xf xfId="0" fontId="18" numFmtId="164" fillId="2" borderId="0" applyFont="1" applyNumberFormat="1" applyFill="1" applyBorder="0" applyAlignment="1">
      <alignment horizontal="center" vertical="center" textRotation="0" wrapText="false" shrinkToFit="false"/>
    </xf>
    <xf xfId="0" fontId="18" numFmtId="165" fillId="2" borderId="0" applyFont="1" applyNumberFormat="1" applyFill="1" applyBorder="0" applyAlignment="1">
      <alignment horizontal="center" vertical="center" textRotation="0" wrapText="false" shrinkToFit="false"/>
    </xf>
    <xf xfId="0" fontId="18" numFmtId="9" fillId="2" borderId="40" applyFont="1" applyNumberFormat="1" applyFill="1" applyBorder="1" applyAlignment="1">
      <alignment horizontal="center" vertical="center" textRotation="0" wrapText="false" shrinkToFit="false"/>
    </xf>
    <xf xfId="0" fontId="18" numFmtId="9" fillId="2" borderId="46" applyFont="1" applyNumberFormat="1" applyFill="1" applyBorder="1" applyAlignment="1">
      <alignment horizontal="center" vertical="center" textRotation="0" wrapText="false" shrinkToFit="false"/>
    </xf>
    <xf xfId="0" fontId="18" numFmtId="0" fillId="2" borderId="22" applyFont="1" applyNumberFormat="0" applyFill="1" applyBorder="1" applyAlignment="1">
      <alignment horizontal="center" vertical="center" textRotation="0" wrapText="false" shrinkToFit="false"/>
    </xf>
    <xf xfId="0" fontId="25" numFmtId="0" fillId="2" borderId="0" applyFont="1" applyNumberFormat="0" applyFill="1" applyBorder="0" applyAlignment="1">
      <alignment horizontal="center" vertical="center" textRotation="0" wrapText="false" shrinkToFit="false"/>
    </xf>
    <xf xfId="0" fontId="25" numFmtId="1" fillId="2" borderId="0" applyFont="1" applyNumberFormat="1" applyFill="1" applyBorder="0" applyAlignment="1">
      <alignment horizontal="center" vertical="center" textRotation="0" wrapText="false" shrinkToFit="false"/>
    </xf>
    <xf xfId="0" fontId="29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vertical="center" textRotation="0" wrapText="false" shrinkToFit="false"/>
    </xf>
    <xf xfId="0" fontId="9" numFmtId="0" fillId="2" borderId="1" applyFont="1" applyNumberFormat="0" applyFill="1" applyBorder="1" applyAlignment="1">
      <alignment horizontal="center" vertical="center" textRotation="0" wrapText="false" shrinkToFit="false"/>
    </xf>
    <xf xfId="0" fontId="9" numFmtId="0" fillId="2" borderId="0" applyFont="1" applyNumberFormat="0" applyFill="1" applyBorder="0" applyAlignment="1">
      <alignment horizontal="center" vertical="center" textRotation="0" wrapText="false" shrinkToFit="false"/>
    </xf>
    <xf xfId="0" fontId="9" numFmtId="0" fillId="2" borderId="4" applyFont="1" applyNumberFormat="0" applyFill="1" applyBorder="1" applyAlignment="1">
      <alignment horizontal="center" vertical="center" textRotation="0" wrapText="false" shrinkToFit="false"/>
    </xf>
    <xf xfId="0" fontId="9" numFmtId="0" fillId="2" borderId="4" applyFont="1" applyNumberFormat="0" applyFill="1" applyBorder="1" applyAlignment="1">
      <alignment vertical="center" textRotation="0" wrapText="false" shrinkToFit="false"/>
    </xf>
    <xf xfId="0" fontId="9" numFmtId="0" fillId="2" borderId="40" applyFont="1" applyNumberFormat="0" applyFill="1" applyBorder="1" applyAlignment="1">
      <alignment horizontal="center" vertical="center" textRotation="0" wrapText="false" shrinkToFit="false"/>
    </xf>
    <xf xfId="0" fontId="9" numFmtId="0" fillId="2" borderId="2" applyFont="1" applyNumberFormat="0" applyFill="1" applyBorder="1" applyAlignment="1">
      <alignment horizontal="center" vertical="center" textRotation="0" wrapText="false" shrinkToFit="false"/>
    </xf>
    <xf xfId="0" fontId="9" numFmtId="0" fillId="2" borderId="35" applyFont="1" applyNumberFormat="0" applyFill="1" applyBorder="1" applyAlignment="1">
      <alignment horizontal="center" vertical="center" textRotation="0" wrapText="false" shrinkToFit="false"/>
    </xf>
    <xf xfId="0" fontId="9" numFmtId="0" fillId="2" borderId="4" applyFont="1" applyNumberFormat="0" applyFill="1" applyBorder="1" applyAlignment="1">
      <alignment horizontal="left" vertical="center" textRotation="0" wrapText="false" shrinkToFit="false"/>
    </xf>
    <xf xfId="0" fontId="9" numFmtId="0" fillId="2" borderId="40" applyFont="1" applyNumberFormat="0" applyFill="1" applyBorder="1" applyAlignment="1">
      <alignment vertical="center" textRotation="0" wrapText="false" shrinkToFit="false"/>
    </xf>
    <xf xfId="0" fontId="9" numFmtId="0" fillId="2" borderId="2" applyFont="1" applyNumberFormat="0" applyFill="1" applyBorder="1" applyAlignment="1">
      <alignment vertical="center" textRotation="0" wrapText="false" shrinkToFit="false"/>
    </xf>
    <xf xfId="0" fontId="9" numFmtId="0" fillId="2" borderId="35" applyFont="1" applyNumberFormat="0" applyFill="1" applyBorder="1" applyAlignment="1">
      <alignment vertical="center" textRotation="0" wrapText="false" shrinkToFit="false"/>
    </xf>
    <xf xfId="0" fontId="35" numFmtId="0" fillId="2" borderId="4" applyFont="1" applyNumberFormat="0" applyFill="1" applyBorder="1" applyAlignment="1">
      <alignment horizontal="center" vertical="center" textRotation="0" wrapText="false" shrinkToFit="false"/>
    </xf>
    <xf xfId="0" fontId="51" numFmtId="0" fillId="2" borderId="0" applyFont="1" applyNumberFormat="0" applyFill="1" applyBorder="0" applyAlignment="1">
      <alignment horizontal="center" vertical="center" textRotation="0" wrapText="false" shrinkToFit="false"/>
    </xf>
    <xf xfId="0" fontId="52" numFmtId="0" fillId="2" borderId="51" applyFont="1" applyNumberFormat="0" applyFill="1" applyBorder="1" applyAlignment="1">
      <alignment horizontal="center" vertical="center" textRotation="0" wrapText="false" shrinkToFit="false"/>
    </xf>
    <xf xfId="0" fontId="52" numFmtId="0" fillId="2" borderId="52" applyFont="1" applyNumberFormat="0" applyFill="1" applyBorder="1" applyAlignment="1">
      <alignment horizontal="center" vertical="center" textRotation="0" wrapText="false" shrinkToFit="false"/>
    </xf>
    <xf xfId="0" fontId="52" numFmtId="0" fillId="2" borderId="53" applyFont="1" applyNumberFormat="0" applyFill="1" applyBorder="1" applyAlignment="1">
      <alignment horizontal="center" vertical="center" textRotation="0" wrapText="false" shrinkToFit="false"/>
    </xf>
    <xf xfId="0" fontId="35" numFmtId="0" fillId="2" borderId="1" applyFont="1" applyNumberFormat="0" applyFill="1" applyBorder="1" applyAlignment="1">
      <alignment horizontal="left" vertical="center" textRotation="0" wrapText="false" shrinkToFit="false"/>
    </xf>
    <xf xfId="0" fontId="35" numFmtId="0" fillId="2" borderId="2" applyFont="1" applyNumberFormat="0" applyFill="1" applyBorder="1" applyAlignment="1">
      <alignment horizontal="left" vertical="center" textRotation="0" wrapText="false" shrinkToFit="false"/>
    </xf>
    <xf xfId="0" fontId="36" numFmtId="0" fillId="2" borderId="2" applyFont="1" applyNumberFormat="0" applyFill="1" applyBorder="1" applyAlignment="1">
      <alignment horizontal="left" vertical="center" textRotation="0" wrapText="false" shrinkToFit="false"/>
    </xf>
    <xf xfId="0" fontId="35" numFmtId="49" fillId="2" borderId="2" applyFont="1" applyNumberFormat="1" applyFill="1" applyBorder="1" applyAlignment="1">
      <alignment horizontal="left" vertical="center" textRotation="0" wrapText="false" shrinkToFit="false"/>
    </xf>
    <xf xfId="0" fontId="35" numFmtId="0" fillId="2" borderId="33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center" textRotation="0" wrapText="false" shrinkToFit="false"/>
    </xf>
    <xf xfId="0" fontId="2" numFmtId="171" fillId="2" borderId="0" applyFont="1" applyNumberFormat="1" applyFill="1" applyBorder="0" applyAlignment="1">
      <alignment horizontal="left" vertical="center" textRotation="0" wrapText="false" shrinkToFit="false"/>
    </xf>
    <xf xfId="0" fontId="31" numFmtId="0" fillId="2" borderId="2" applyFont="1" applyNumberFormat="0" applyFill="1" applyBorder="1" applyAlignment="1">
      <alignment horizontal="center" vertical="bottom" textRotation="0" wrapText="false" shrinkToFit="false"/>
    </xf>
    <xf xfId="0" fontId="31" numFmtId="0" fillId="2" borderId="35" applyFont="1" applyNumberFormat="0" applyFill="1" applyBorder="1" applyAlignment="1">
      <alignment horizontal="center" vertical="bottom" textRotation="0" wrapText="false" shrinkToFit="false"/>
    </xf>
    <xf xfId="0" fontId="31" numFmtId="0" fillId="2" borderId="40" applyFont="1" applyNumberFormat="0" applyFill="1" applyBorder="1" applyAlignment="1">
      <alignment horizontal="center" vertical="bottom" textRotation="0" wrapText="false" shrinkToFit="false"/>
    </xf>
    <xf xfId="0" fontId="18" numFmtId="0" fillId="2" borderId="34" applyFont="1" applyNumberFormat="0" applyFill="1" applyBorder="1" applyAlignment="1">
      <alignment vertical="center" textRotation="0" wrapText="false" shrinkToFit="false"/>
    </xf>
    <xf xfId="0" fontId="18" numFmtId="0" fillId="2" borderId="16" applyFont="1" applyNumberFormat="0" applyFill="1" applyBorder="1" applyAlignment="1">
      <alignment vertical="center" textRotation="0" wrapText="false" shrinkToFit="false"/>
    </xf>
    <xf xfId="0" fontId="18" numFmtId="0" fillId="2" borderId="42" applyFont="1" applyNumberFormat="0" applyFill="1" applyBorder="1" applyAlignment="1">
      <alignment vertical="center" textRotation="0" wrapText="false" shrinkToFit="false"/>
    </xf>
    <xf xfId="0" fontId="18" numFmtId="0" fillId="2" borderId="0" applyFont="1" applyNumberFormat="0" applyFill="1" applyBorder="0" applyAlignment="1">
      <alignment horizontal="right" vertical="bottom" textRotation="0" wrapText="false" shrinkToFit="false"/>
    </xf>
    <xf xfId="0" fontId="18" numFmtId="0" fillId="2" borderId="0" applyFont="1" applyNumberFormat="0" applyFill="1" applyBorder="0" applyAlignment="0"/>
    <xf xfId="0" fontId="18" numFmtId="0" fillId="2" borderId="54" applyFont="1" applyNumberFormat="0" applyFill="1" applyBorder="1" applyAlignment="1">
      <alignment horizontal="center" vertical="bottom" textRotation="0" wrapText="false" shrinkToFit="false"/>
    </xf>
    <xf xfId="0" fontId="18" numFmtId="0" fillId="2" borderId="19" applyFont="1" applyNumberFormat="0" applyFill="1" applyBorder="1" applyAlignment="1">
      <alignment horizontal="center" vertical="bottom" textRotation="0" wrapText="false" shrinkToFit="false"/>
    </xf>
    <xf xfId="0" fontId="18" numFmtId="0" fillId="2" borderId="55" applyFont="1" applyNumberFormat="0" applyFill="1" applyBorder="1" applyAlignment="1">
      <alignment horizontal="center" vertical="bottom" textRotation="0" wrapText="false" shrinkToFit="false"/>
    </xf>
    <xf xfId="0" fontId="18" numFmtId="0" fillId="2" borderId="40" applyFont="1" applyNumberFormat="0" applyFill="1" applyBorder="1" applyAlignment="1">
      <alignment vertical="center" textRotation="0" wrapText="false" shrinkToFit="false"/>
    </xf>
    <xf xfId="0" fontId="18" numFmtId="0" fillId="2" borderId="2" applyFont="1" applyNumberFormat="0" applyFill="1" applyBorder="1" applyAlignment="1">
      <alignment vertical="center" textRotation="0" wrapText="false" shrinkToFit="false"/>
    </xf>
    <xf xfId="0" fontId="18" numFmtId="0" fillId="2" borderId="35" applyFont="1" applyNumberFormat="0" applyFill="1" applyBorder="1" applyAlignment="1">
      <alignment vertical="center" textRotation="0" wrapText="false" shrinkToFit="false"/>
    </xf>
    <xf xfId="0" fontId="18" numFmtId="1" fillId="2" borderId="56" applyFont="1" applyNumberFormat="1" applyFill="1" applyBorder="1" applyAlignment="1">
      <alignment horizontal="center" vertical="center" textRotation="0" wrapText="false" shrinkToFit="false"/>
    </xf>
    <xf xfId="0" fontId="18" numFmtId="1" fillId="2" borderId="57" applyFont="1" applyNumberFormat="1" applyFill="1" applyBorder="1" applyAlignment="1">
      <alignment horizontal="center" vertical="center" textRotation="0" wrapText="false" shrinkToFit="false"/>
    </xf>
    <xf xfId="0" fontId="18" numFmtId="0" fillId="2" borderId="46" applyFont="1" applyNumberFormat="0" applyFill="1" applyBorder="1" applyAlignment="1">
      <alignment vertical="center" textRotation="0" wrapText="false" shrinkToFit="false"/>
    </xf>
    <xf xfId="0" fontId="18" numFmtId="0" fillId="2" borderId="24" applyFont="1" applyNumberFormat="0" applyFill="1" applyBorder="1" applyAlignment="1">
      <alignment vertical="center" textRotation="0" wrapText="false" shrinkToFit="false"/>
    </xf>
    <xf xfId="0" fontId="18" numFmtId="0" fillId="2" borderId="22" applyFont="1" applyNumberFormat="0" applyFill="1" applyBorder="1" applyAlignment="1">
      <alignment vertical="center" textRotation="0" wrapText="false" shrinkToFit="false"/>
    </xf>
    <xf xfId="0" fontId="18" numFmtId="0" fillId="3" borderId="34" applyFont="1" applyNumberFormat="0" applyFill="1" applyBorder="1" applyAlignment="1">
      <alignment vertical="center" textRotation="0" wrapText="false" shrinkToFit="false"/>
    </xf>
    <xf xfId="0" fontId="18" numFmtId="0" fillId="3" borderId="16" applyFont="1" applyNumberFormat="0" applyFill="1" applyBorder="1" applyAlignment="1">
      <alignment vertical="center" textRotation="0" wrapText="false" shrinkToFit="false"/>
    </xf>
    <xf xfId="0" fontId="18" numFmtId="0" fillId="3" borderId="42" applyFont="1" applyNumberFormat="0" applyFill="1" applyBorder="1" applyAlignment="1">
      <alignment vertical="center" textRotation="0" wrapText="false" shrinkToFit="false"/>
    </xf>
    <xf xfId="0" fontId="18" numFmtId="0" fillId="3" borderId="54" applyFont="1" applyNumberFormat="0" applyFill="1" applyBorder="1" applyAlignment="1">
      <alignment horizontal="center" vertical="bottom" textRotation="0" wrapText="false" shrinkToFit="false"/>
    </xf>
    <xf xfId="0" fontId="18" numFmtId="0" fillId="3" borderId="19" applyFont="1" applyNumberFormat="0" applyFill="1" applyBorder="1" applyAlignment="1">
      <alignment horizontal="center" vertical="bottom" textRotation="0" wrapText="false" shrinkToFit="false"/>
    </xf>
    <xf xfId="0" fontId="18" numFmtId="0" fillId="3" borderId="55" applyFont="1" applyNumberFormat="0" applyFill="1" applyBorder="1" applyAlignment="1">
      <alignment horizontal="center" vertical="bottom" textRotation="0" wrapText="false" shrinkToFit="false"/>
    </xf>
    <xf xfId="0" fontId="18" numFmtId="0" fillId="3" borderId="40" applyFont="1" applyNumberFormat="0" applyFill="1" applyBorder="1" applyAlignment="1">
      <alignment vertical="center" textRotation="0" wrapText="false" shrinkToFit="false"/>
    </xf>
    <xf xfId="0" fontId="18" numFmtId="0" fillId="3" borderId="2" applyFont="1" applyNumberFormat="0" applyFill="1" applyBorder="1" applyAlignment="1">
      <alignment vertical="center" textRotation="0" wrapText="false" shrinkToFit="false"/>
    </xf>
    <xf xfId="0" fontId="18" numFmtId="0" fillId="3" borderId="35" applyFont="1" applyNumberFormat="0" applyFill="1" applyBorder="1" applyAlignment="1">
      <alignment vertical="center" textRotation="0" wrapText="false" shrinkToFit="false"/>
    </xf>
    <xf xfId="0" fontId="18" numFmtId="1" fillId="3" borderId="56" applyFont="1" applyNumberFormat="1" applyFill="1" applyBorder="1" applyAlignment="1">
      <alignment horizontal="center" vertical="center" textRotation="0" wrapText="false" shrinkToFit="false"/>
    </xf>
    <xf xfId="0" fontId="18" numFmtId="1" fillId="3" borderId="57" applyFont="1" applyNumberFormat="1" applyFill="1" applyBorder="1" applyAlignment="1">
      <alignment horizontal="center" vertical="center" textRotation="0" wrapText="false" shrinkToFit="false"/>
    </xf>
    <xf xfId="0" fontId="18" numFmtId="0" fillId="3" borderId="46" applyFont="1" applyNumberFormat="0" applyFill="1" applyBorder="1" applyAlignment="1">
      <alignment vertical="center" textRotation="0" wrapText="false" shrinkToFit="false"/>
    </xf>
    <xf xfId="0" fontId="18" numFmtId="0" fillId="3" borderId="24" applyFont="1" applyNumberFormat="0" applyFill="1" applyBorder="1" applyAlignment="1">
      <alignment vertical="center" textRotation="0" wrapText="false" shrinkToFit="false"/>
    </xf>
    <xf xfId="0" fontId="18" numFmtId="0" fillId="3" borderId="22" applyFont="1" applyNumberFormat="0" applyFill="1" applyBorder="1" applyAlignment="1">
      <alignment vertical="center" textRotation="0" wrapText="false" shrinkToFit="false"/>
    </xf>
    <xf xfId="0" fontId="53" numFmtId="0" fillId="5" borderId="4" applyFont="1" applyNumberFormat="0" applyFill="1" applyBorder="1" applyAlignment="1">
      <alignment horizontal="center" vertical="center" textRotation="0" wrapText="false" shrinkToFit="false"/>
    </xf>
    <xf xfId="0" fontId="54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2" borderId="36" applyFont="1" applyNumberFormat="0" applyFill="1" applyBorder="1" applyAlignment="1">
      <alignment horizontal="center" vertical="center" textRotation="0" wrapText="false" shrinkToFit="false"/>
    </xf>
    <xf xfId="0" fontId="34" numFmtId="0" fillId="2" borderId="58" applyFont="1" applyNumberFormat="0" applyFill="1" applyBorder="1" applyAlignment="1">
      <alignment horizontal="center" vertical="center" textRotation="0" wrapText="false" shrinkToFit="false"/>
    </xf>
    <xf xfId="0" fontId="16" numFmtId="0" fillId="2" borderId="36" applyFont="1" applyNumberFormat="0" applyFill="1" applyBorder="1" applyAlignment="1">
      <alignment horizontal="center" vertical="center" textRotation="0" wrapText="false" shrinkToFit="false"/>
    </xf>
    <xf xfId="0" fontId="16" numFmtId="0" fillId="2" borderId="58" applyFont="1" applyNumberFormat="0" applyFill="1" applyBorder="1" applyAlignment="1">
      <alignment horizontal="center" vertical="center" textRotation="0" wrapText="false" shrinkToFit="false"/>
    </xf>
    <xf xfId="0" fontId="34" numFmtId="0" fillId="2" borderId="41" applyFont="1" applyNumberFormat="0" applyFill="1" applyBorder="1" applyAlignment="1">
      <alignment horizontal="center" vertical="center" textRotation="0" wrapText="false" shrinkToFit="false"/>
    </xf>
    <xf xfId="0" fontId="34" numFmtId="0" fillId="2" borderId="38" applyFont="1" applyNumberFormat="0" applyFill="1" applyBorder="1" applyAlignment="1">
      <alignment horizontal="center" vertical="center" textRotation="0" wrapText="false" shrinkToFit="false"/>
    </xf>
    <xf xfId="0" fontId="34" numFmtId="0" fillId="2" borderId="59" applyFont="1" applyNumberFormat="0" applyFill="1" applyBorder="1" applyAlignment="1">
      <alignment horizontal="center" vertical="center" textRotation="0" wrapText="false" shrinkToFit="false"/>
    </xf>
    <xf xfId="0" fontId="40" numFmtId="0" fillId="2" borderId="40" applyFont="1" applyNumberFormat="0" applyFill="1" applyBorder="1" applyAlignment="1">
      <alignment horizontal="center" vertical="center" textRotation="0" wrapText="false" shrinkToFit="false"/>
    </xf>
    <xf xfId="0" fontId="40" numFmtId="0" fillId="2" borderId="2" applyFont="1" applyNumberFormat="0" applyFill="1" applyBorder="1" applyAlignment="1">
      <alignment horizontal="center" vertical="center" textRotation="0" wrapText="false" shrinkToFit="false"/>
    </xf>
    <xf xfId="0" fontId="40" numFmtId="0" fillId="2" borderId="35" applyFont="1" applyNumberFormat="0" applyFill="1" applyBorder="1" applyAlignment="1">
      <alignment horizontal="center" vertical="center" textRotation="0" wrapText="false" shrinkToFit="false"/>
    </xf>
    <xf xfId="0" fontId="34" numFmtId="0" fillId="2" borderId="0" applyFont="1" applyNumberFormat="0" applyFill="1" applyBorder="0" applyAlignment="0"/>
    <xf xfId="0" fontId="34" numFmtId="0" fillId="2" borderId="0" applyFont="1" applyNumberFormat="0" applyFill="1" applyBorder="0" applyAlignment="1">
      <alignment horizontal="left" vertical="bottom" textRotation="0" wrapText="false" shrinkToFit="false"/>
    </xf>
    <xf xfId="0" fontId="16" numFmtId="0" fillId="2" borderId="3" applyFont="1" applyNumberFormat="0" applyFill="1" applyBorder="1" applyAlignment="1">
      <alignment horizontal="center" vertical="bottom" textRotation="0" wrapText="false" shrinkToFit="false"/>
    </xf>
    <xf xfId="0" fontId="16" numFmtId="0" fillId="2" borderId="0" applyFont="1" applyNumberFormat="0" applyFill="1" applyBorder="0" applyAlignment="1">
      <alignment horizontal="center" vertical="bottom" textRotation="0" wrapText="false" shrinkToFit="false"/>
    </xf>
    <xf xfId="0" fontId="34" numFmtId="0" fillId="2" borderId="0" applyFont="1" applyNumberFormat="0" applyFill="1" applyBorder="0" applyAlignment="1">
      <alignment horizontal="left" vertical="bottom" textRotation="0" wrapText="false" shrinkToFit="false" indent="5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8c52b03ba3d52fc75371cdbb91fd02ac.png"/></Relationships>
</file>

<file path=xl/drawings/_rels/vmlDrawing1.vml.rels><?xml version="1.0" encoding="UTF-8" standalone="yes"?>
<Relationships xmlns="http://schemas.openxmlformats.org/package/2006/relationships"/>
</file>

<file path=xl/drawings/_rels/vmlDrawing5.vml.rels><?xml version="1.0" encoding="UTF-8" standalone="yes"?>
<Relationships xmlns="http://schemas.openxmlformats.org/package/2006/relationships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9</xdr:row>
          <xdr:rowOff>7620</xdr:rowOff>
        </xdr:from>
        <xdr:to>
          <xdr:col>0</xdr:col>
          <xdr:colOff>342900</xdr:colOff>
          <xdr:row>9</xdr:row>
          <xdr:rowOff>259080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10</xdr:row>
          <xdr:rowOff>7620</xdr:rowOff>
        </xdr:from>
        <xdr:to>
          <xdr:col>0</xdr:col>
          <xdr:colOff>342900</xdr:colOff>
          <xdr:row>11</xdr:row>
          <xdr:rowOff>7620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11</xdr:row>
          <xdr:rowOff>7620</xdr:rowOff>
        </xdr:from>
        <xdr:to>
          <xdr:col>0</xdr:col>
          <xdr:colOff>342900</xdr:colOff>
          <xdr:row>12</xdr:row>
          <xdr:rowOff>7620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12</xdr:row>
          <xdr:rowOff>7620</xdr:rowOff>
        </xdr:from>
        <xdr:to>
          <xdr:col>0</xdr:col>
          <xdr:colOff>342900</xdr:colOff>
          <xdr:row>13</xdr:row>
          <xdr:rowOff>7620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13</xdr:row>
          <xdr:rowOff>7620</xdr:rowOff>
        </xdr:from>
        <xdr:to>
          <xdr:col>0</xdr:col>
          <xdr:colOff>342900</xdr:colOff>
          <xdr:row>13</xdr:row>
          <xdr:rowOff>220980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14</xdr:row>
          <xdr:rowOff>7620</xdr:rowOff>
        </xdr:from>
        <xdr:to>
          <xdr:col>0</xdr:col>
          <xdr:colOff>342900</xdr:colOff>
          <xdr:row>15</xdr:row>
          <xdr:rowOff>7620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9</xdr:row>
          <xdr:rowOff>7620</xdr:rowOff>
        </xdr:from>
        <xdr:to>
          <xdr:col>0</xdr:col>
          <xdr:colOff>342900</xdr:colOff>
          <xdr:row>9</xdr:row>
          <xdr:rowOff>190500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10</xdr:row>
          <xdr:rowOff>7620</xdr:rowOff>
        </xdr:from>
        <xdr:to>
          <xdr:col>0</xdr:col>
          <xdr:colOff>342900</xdr:colOff>
          <xdr:row>10</xdr:row>
          <xdr:rowOff>190500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11</xdr:row>
          <xdr:rowOff>7620</xdr:rowOff>
        </xdr:from>
        <xdr:to>
          <xdr:col>0</xdr:col>
          <xdr:colOff>342900</xdr:colOff>
          <xdr:row>11</xdr:row>
          <xdr:rowOff>190500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12</xdr:row>
          <xdr:rowOff>7620</xdr:rowOff>
        </xdr:from>
        <xdr:to>
          <xdr:col>0</xdr:col>
          <xdr:colOff>342900</xdr:colOff>
          <xdr:row>12</xdr:row>
          <xdr:rowOff>190500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13</xdr:row>
          <xdr:rowOff>7620</xdr:rowOff>
        </xdr:from>
        <xdr:to>
          <xdr:col>0</xdr:col>
          <xdr:colOff>342900</xdr:colOff>
          <xdr:row>13</xdr:row>
          <xdr:rowOff>190500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14</xdr:row>
          <xdr:rowOff>7620</xdr:rowOff>
        </xdr:from>
        <xdr:to>
          <xdr:col>0</xdr:col>
          <xdr:colOff>342900</xdr:colOff>
          <xdr:row>14</xdr:row>
          <xdr:rowOff>190500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0</xdr:rowOff>
    </xdr:from>
    <xdr:to>
      <xdr:col>2</xdr:col>
      <xdr:colOff>180975</xdr:colOff>
      <xdr:row>3</xdr:row>
      <xdr:rowOff>219075</xdr:rowOff>
    </xdr:to>
    <xdr:pic>
      <xdr:nvPicPr>
        <xdr:cNvPr id="1" name="รูปภาพ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476375" cy="15049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274320</xdr:colOff>
          <xdr:row>8</xdr:row>
          <xdr:rowOff>22860</xdr:rowOff>
        </xdr:from>
        <xdr:to>
          <xdr:col>0</xdr:col>
          <xdr:colOff>441960</xdr:colOff>
          <xdr:row>8</xdr:row>
          <xdr:rowOff>198120</xdr:rowOff>
        </xdr:to>
        <xdr:sp macro="" textlink="">
          <xdr:nvSpPr>
            <xdr:cNvPr id="12289" name="Object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4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274320</xdr:colOff>
          <xdr:row>18</xdr:row>
          <xdr:rowOff>22860</xdr:rowOff>
        </xdr:from>
        <xdr:to>
          <xdr:col>0</xdr:col>
          <xdr:colOff>441960</xdr:colOff>
          <xdr:row>18</xdr:row>
          <xdr:rowOff>198120</xdr:rowOff>
        </xdr:to>
        <xdr:sp macro="" textlink="">
          <xdr:nvSpPr>
            <xdr:cNvPr id="12290" name="Object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4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274320</xdr:colOff>
          <xdr:row>28</xdr:row>
          <xdr:rowOff>22860</xdr:rowOff>
        </xdr:from>
        <xdr:to>
          <xdr:col>0</xdr:col>
          <xdr:colOff>441960</xdr:colOff>
          <xdr:row>28</xdr:row>
          <xdr:rowOff>198120</xdr:rowOff>
        </xdr:to>
        <xdr:sp macro="" textlink="">
          <xdr:nvSpPr>
            <xdr:cNvPr id="12291" name="Object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4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274320</xdr:colOff>
          <xdr:row>51</xdr:row>
          <xdr:rowOff>22860</xdr:rowOff>
        </xdr:from>
        <xdr:to>
          <xdr:col>0</xdr:col>
          <xdr:colOff>441960</xdr:colOff>
          <xdr:row>51</xdr:row>
          <xdr:rowOff>198120</xdr:rowOff>
        </xdr:to>
        <xdr:sp macro="" textlink="">
          <xdr:nvSpPr>
            <xdr:cNvPr id="12292" name="Object 4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00000000-0008-0000-04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274320</xdr:colOff>
          <xdr:row>61</xdr:row>
          <xdr:rowOff>22860</xdr:rowOff>
        </xdr:from>
        <xdr:to>
          <xdr:col>0</xdr:col>
          <xdr:colOff>441960</xdr:colOff>
          <xdr:row>61</xdr:row>
          <xdr:rowOff>198120</xdr:rowOff>
        </xdr:to>
        <xdr:sp macro="" textlink="">
          <xdr:nvSpPr>
            <xdr:cNvPr id="12293" name="Object 5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4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274320</xdr:colOff>
          <xdr:row>71</xdr:row>
          <xdr:rowOff>22860</xdr:rowOff>
        </xdr:from>
        <xdr:to>
          <xdr:col>0</xdr:col>
          <xdr:colOff>441960</xdr:colOff>
          <xdr:row>71</xdr:row>
          <xdr:rowOff>198120</xdr:rowOff>
        </xdr:to>
        <xdr:sp macro="" textlink="">
          <xdr:nvSpPr>
            <xdr:cNvPr id="12294" name="Object 6" hidden="1">
              <a:extLst>
                <a:ext uri="{63B3BB69-23CF-44E3-9099-C40C66FF867C}">
                  <a14:compatExt spid="_x0000_s12294"/>
                </a:ext>
                <a:ext uri="{FF2B5EF4-FFF2-40B4-BE49-F238E27FC236}">
                  <a16:creationId xmlns:a16="http://schemas.microsoft.com/office/drawing/2014/main" id="{00000000-0008-0000-0400-00000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274320</xdr:colOff>
          <xdr:row>41</xdr:row>
          <xdr:rowOff>22860</xdr:rowOff>
        </xdr:from>
        <xdr:to>
          <xdr:col>0</xdr:col>
          <xdr:colOff>441960</xdr:colOff>
          <xdr:row>41</xdr:row>
          <xdr:rowOff>198120</xdr:rowOff>
        </xdr:to>
        <xdr:sp macro="" textlink="">
          <xdr:nvSpPr>
            <xdr:cNvPr id="12295" name="Object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4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274320</xdr:colOff>
          <xdr:row>91</xdr:row>
          <xdr:rowOff>22860</xdr:rowOff>
        </xdr:from>
        <xdr:to>
          <xdr:col>0</xdr:col>
          <xdr:colOff>441960</xdr:colOff>
          <xdr:row>91</xdr:row>
          <xdr:rowOff>198120</xdr:rowOff>
        </xdr:to>
        <xdr:sp macro="" textlink="">
          <xdr:nvSpPr>
            <xdr:cNvPr id="12296" name="Object 8" hidden="1">
              <a:extLst>
                <a:ext uri="{63B3BB69-23CF-44E3-9099-C40C66FF867C}">
                  <a14:compatExt spid="_x0000_s12296"/>
                </a:ext>
                <a:ext uri="{FF2B5EF4-FFF2-40B4-BE49-F238E27FC236}">
                  <a16:creationId xmlns:a16="http://schemas.microsoft.com/office/drawing/2014/main" id="{00000000-0008-0000-0400-00000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274320</xdr:colOff>
          <xdr:row>101</xdr:row>
          <xdr:rowOff>22860</xdr:rowOff>
        </xdr:from>
        <xdr:to>
          <xdr:col>0</xdr:col>
          <xdr:colOff>441960</xdr:colOff>
          <xdr:row>101</xdr:row>
          <xdr:rowOff>198120</xdr:rowOff>
        </xdr:to>
        <xdr:sp macro="" textlink="">
          <xdr:nvSpPr>
            <xdr:cNvPr id="12297" name="Object 9" hidden="1">
              <a:extLst>
                <a:ext uri="{63B3BB69-23CF-44E3-9099-C40C66FF867C}">
                  <a14:compatExt spid="_x0000_s12297"/>
                </a:ext>
                <a:ext uri="{FF2B5EF4-FFF2-40B4-BE49-F238E27FC236}">
                  <a16:creationId xmlns:a16="http://schemas.microsoft.com/office/drawing/2014/main" id="{00000000-0008-0000-0400-00000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274320</xdr:colOff>
          <xdr:row>111</xdr:row>
          <xdr:rowOff>22860</xdr:rowOff>
        </xdr:from>
        <xdr:to>
          <xdr:col>0</xdr:col>
          <xdr:colOff>441960</xdr:colOff>
          <xdr:row>111</xdr:row>
          <xdr:rowOff>198120</xdr:rowOff>
        </xdr:to>
        <xdr:sp macro="" textlink="">
          <xdr:nvSpPr>
            <xdr:cNvPr id="12298" name="Object 10" hidden="1">
              <a:extLst>
                <a:ext uri="{63B3BB69-23CF-44E3-9099-C40C66FF867C}">
                  <a14:compatExt spid="_x0000_s12298"/>
                </a:ext>
                <a:ext uri="{FF2B5EF4-FFF2-40B4-BE49-F238E27FC236}">
                  <a16:creationId xmlns:a16="http://schemas.microsoft.com/office/drawing/2014/main" id="{00000000-0008-0000-0400-00000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274320</xdr:colOff>
          <xdr:row>81</xdr:row>
          <xdr:rowOff>22860</xdr:rowOff>
        </xdr:from>
        <xdr:to>
          <xdr:col>0</xdr:col>
          <xdr:colOff>441960</xdr:colOff>
          <xdr:row>81</xdr:row>
          <xdr:rowOff>198120</xdr:rowOff>
        </xdr:to>
        <xdr:sp macro="" textlink="">
          <xdr:nvSpPr>
            <xdr:cNvPr id="12299" name="Object 11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4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_comments_vml1" Type="http://schemas.openxmlformats.org/officeDocument/2006/relationships/vmlDrawing" Target="../drawings/vmlDrawing1.vml"/><Relationship Id="rId3" Type="http://schemas.openxmlformats.org/officeDocument/2006/relationships/vmlDrawing" Target="../drawings/vmlDrawing1.v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_comments_vml1" Type="http://schemas.openxmlformats.org/officeDocument/2006/relationships/vmlDrawing" Target="../drawings/vmlDrawing5.vml"/><Relationship Id="rId_comments_vml1" Type="http://schemas.openxmlformats.org/officeDocument/2006/relationships/vmlDrawing" Target="../drawings/vmlDrawing5.vml"/><Relationship Id="rId3" Type="http://schemas.openxmlformats.org/officeDocument/2006/relationships/vmlDrawing" Target="../drawings/vmlDrawing2.vml"/><Relationship Id="rId1ps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41"/>
  <sheetViews>
    <sheetView tabSelected="0" workbookViewId="0" showGridLines="true" showRowColHeaders="1" topLeftCell="A22">
      <selection activeCell="G20" sqref="G20:I20"/>
    </sheetView>
  </sheetViews>
  <sheetFormatPr customHeight="true" defaultRowHeight="16.5" defaultColWidth="5.19921875" outlineLevelRow="0" outlineLevelCol="0"/>
  <cols>
    <col min="1" max="1" width="5.8984375" customWidth="true" style="74"/>
    <col min="2" max="2" width="7" customWidth="true" style="74"/>
    <col min="3" max="3" width="5" customWidth="true" style="74"/>
    <col min="4" max="4" width="5" customWidth="true" style="74"/>
    <col min="5" max="5" width="5" customWidth="true" style="74"/>
    <col min="6" max="6" width="7.19921875" customWidth="true" style="74"/>
    <col min="7" max="7" width="5.69921875" customWidth="true" style="74"/>
    <col min="8" max="8" width="5.69921875" customWidth="true" style="74"/>
    <col min="9" max="9" width="11.8984375" customWidth="true" style="74"/>
    <col min="10" max="10" width="5.69921875" customWidth="true" style="74"/>
    <col min="11" max="11" width="5.69921875" customWidth="true" style="74"/>
    <col min="12" max="12" width="2.8984375" customWidth="true" style="74"/>
    <col min="13" max="13" width="5.69921875" customWidth="true" style="74"/>
    <col min="14" max="14" width="5.69921875" customWidth="true" style="74"/>
    <col min="15" max="15" width="3.19921875" customWidth="true" style="74"/>
    <col min="16" max="16" width="5" customWidth="true" style="74"/>
    <col min="17" max="17" width="5" customWidth="true" style="74"/>
    <col min="18" max="18" width="5" customWidth="true" style="74"/>
    <col min="19" max="19" width="5" customWidth="true" style="74"/>
    <col min="20" max="20" width="5" customWidth="true" style="74"/>
    <col min="21" max="21" width="6.8984375" customWidth="true" style="74"/>
    <col min="22" max="22" width="5.19921875" hidden="true" style="74"/>
    <col min="23" max="23" width="5" customWidth="true" style="74"/>
    <col min="24" max="24" width="5" customWidth="true" style="74"/>
    <col min="25" max="25" width="5" customWidth="true" style="74"/>
    <col min="26" max="26" width="5.19921875" style="74"/>
  </cols>
  <sheetData>
    <row r="1" spans="1:26" customHeight="1" ht="32.25" s="76" customFormat="1">
      <c r="A1" s="70" t="s">
        <v>0</v>
      </c>
      <c r="B1" s="71"/>
      <c r="C1" s="72"/>
      <c r="D1" s="72"/>
      <c r="E1" s="72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4"/>
      <c r="W1" s="75"/>
      <c r="X1" s="73"/>
      <c r="Y1" s="73"/>
      <c r="Z1" s="74"/>
    </row>
    <row r="2" spans="1:26" customHeight="1" ht="19.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W2" s="73"/>
      <c r="X2" s="73"/>
      <c r="Y2" s="73"/>
    </row>
    <row r="3" spans="1:26" customHeight="1" ht="24.9">
      <c r="A3" s="77" t="s">
        <v>1</v>
      </c>
      <c r="B3" s="76"/>
      <c r="C3" s="76"/>
      <c r="D3" s="76"/>
      <c r="E3" s="76"/>
      <c r="F3" s="78" t="s">
        <v>2</v>
      </c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291"/>
      <c r="Y3" s="291"/>
      <c r="Z3" s="76"/>
    </row>
    <row r="4" spans="1:26" customHeight="1" ht="27" s="76" customFormat="1">
      <c r="A4" s="292" t="s">
        <v>3</v>
      </c>
      <c r="B4" s="293"/>
      <c r="C4" s="293"/>
      <c r="D4" s="293" t="s">
        <v>4</v>
      </c>
      <c r="E4" s="293"/>
      <c r="F4" s="293"/>
      <c r="G4" s="293" t="s">
        <v>5</v>
      </c>
      <c r="H4" s="293"/>
      <c r="I4" s="293"/>
      <c r="J4" s="293" t="s">
        <v>6</v>
      </c>
      <c r="K4" s="293"/>
      <c r="L4" s="293"/>
      <c r="M4" s="293" t="s">
        <v>7</v>
      </c>
      <c r="N4" s="293"/>
      <c r="O4" s="293"/>
      <c r="P4" s="294" t="s">
        <v>8</v>
      </c>
      <c r="Q4" s="295"/>
      <c r="R4" s="295"/>
      <c r="S4" s="296"/>
      <c r="T4" s="294" t="s">
        <v>9</v>
      </c>
      <c r="U4" s="295"/>
      <c r="V4" s="295"/>
      <c r="W4" s="295"/>
      <c r="X4" s="295"/>
      <c r="Y4" s="297"/>
      <c r="Z4" s="79"/>
    </row>
    <row r="5" spans="1:26" customHeight="1" ht="21" s="79" customFormat="1">
      <c r="A5" s="310" t="s">
        <v>10</v>
      </c>
      <c r="B5" s="311"/>
      <c r="C5" s="311"/>
      <c r="D5" s="311" t="s">
        <v>11</v>
      </c>
      <c r="E5" s="311"/>
      <c r="F5" s="311"/>
      <c r="G5" s="311" t="s">
        <v>12</v>
      </c>
      <c r="H5" s="311"/>
      <c r="I5" s="311"/>
      <c r="J5" s="311">
        <v>1304000297</v>
      </c>
      <c r="K5" s="311"/>
      <c r="L5" s="311"/>
      <c r="M5" s="311"/>
      <c r="N5" s="311"/>
      <c r="O5" s="311"/>
      <c r="P5" s="301" t="s">
        <v>13</v>
      </c>
      <c r="Q5" s="302"/>
      <c r="R5" s="302"/>
      <c r="S5" s="303"/>
      <c r="T5" s="298">
        <v>0</v>
      </c>
      <c r="U5" s="299"/>
      <c r="V5" s="299"/>
      <c r="W5" s="299"/>
      <c r="X5" s="299"/>
      <c r="Y5" s="300"/>
    </row>
    <row r="6" spans="1:26" customHeight="1" ht="23.25" s="79" customFormat="1">
      <c r="A6" s="304" t="s">
        <v>14</v>
      </c>
      <c r="B6" s="305"/>
      <c r="C6" s="305"/>
      <c r="D6" s="306">
        <v>9</v>
      </c>
      <c r="E6" s="306"/>
      <c r="F6" s="119" t="s">
        <v>15</v>
      </c>
      <c r="G6" s="307" t="s">
        <v>16</v>
      </c>
      <c r="H6" s="305"/>
      <c r="I6" s="305"/>
      <c r="J6" s="306">
        <v>9.3</v>
      </c>
      <c r="K6" s="306"/>
      <c r="L6" s="119" t="s">
        <v>15</v>
      </c>
      <c r="M6" s="308"/>
      <c r="N6" s="309"/>
      <c r="O6" s="309"/>
      <c r="P6" s="120"/>
      <c r="Q6" s="120"/>
      <c r="R6" s="120"/>
      <c r="S6" s="120"/>
      <c r="T6" s="120"/>
      <c r="U6" s="120"/>
      <c r="V6" s="120"/>
      <c r="W6" s="120"/>
      <c r="X6" s="120"/>
      <c r="Y6" s="121"/>
      <c r="Z6" s="80"/>
    </row>
    <row r="7" spans="1:26" customHeight="1" ht="26.25" s="80" customFormat="1">
      <c r="A7" s="122"/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3"/>
      <c r="Y7" s="123"/>
      <c r="Z7" s="74"/>
    </row>
    <row r="8" spans="1:26" customHeight="1" ht="24.9">
      <c r="A8" s="78" t="s">
        <v>17</v>
      </c>
      <c r="B8" s="124"/>
      <c r="C8" s="124"/>
      <c r="D8" s="124"/>
      <c r="E8" s="124"/>
      <c r="F8" s="78" t="s">
        <v>18</v>
      </c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76"/>
    </row>
    <row r="9" spans="1:26" customHeight="1" ht="29.25" s="76" customFormat="1">
      <c r="A9" s="319" t="s">
        <v>19</v>
      </c>
      <c r="B9" s="312"/>
      <c r="C9" s="312"/>
      <c r="D9" s="312"/>
      <c r="E9" s="312"/>
      <c r="F9" s="312"/>
      <c r="G9" s="312" t="s">
        <v>4</v>
      </c>
      <c r="H9" s="312"/>
      <c r="I9" s="312"/>
      <c r="J9" s="312" t="s">
        <v>5</v>
      </c>
      <c r="K9" s="312"/>
      <c r="L9" s="312"/>
      <c r="M9" s="312" t="s">
        <v>6</v>
      </c>
      <c r="N9" s="312"/>
      <c r="O9" s="312"/>
      <c r="P9" s="312" t="s">
        <v>7</v>
      </c>
      <c r="Q9" s="312"/>
      <c r="R9" s="312"/>
      <c r="S9" s="312" t="s">
        <v>20</v>
      </c>
      <c r="T9" s="312"/>
      <c r="U9" s="312"/>
      <c r="V9" s="312"/>
      <c r="W9" s="312" t="s">
        <v>21</v>
      </c>
      <c r="X9" s="312"/>
      <c r="Y9" s="313"/>
    </row>
    <row r="10" spans="1:26" customHeight="1" ht="22.5" s="76" customFormat="1">
      <c r="A10" s="314" t="s">
        <v>22</v>
      </c>
      <c r="B10" s="302"/>
      <c r="C10" s="302"/>
      <c r="D10" s="302"/>
      <c r="E10" s="302"/>
      <c r="F10" s="303"/>
      <c r="G10" s="315" t="s">
        <v>23</v>
      </c>
      <c r="H10" s="315"/>
      <c r="I10" s="315"/>
      <c r="J10" s="315" t="s">
        <v>24</v>
      </c>
      <c r="K10" s="315"/>
      <c r="L10" s="315"/>
      <c r="M10" s="315">
        <v>13575</v>
      </c>
      <c r="N10" s="315"/>
      <c r="O10" s="315"/>
      <c r="P10" s="315" t="s">
        <v>25</v>
      </c>
      <c r="Q10" s="315"/>
      <c r="R10" s="315"/>
      <c r="S10" s="316" t="s">
        <v>26</v>
      </c>
      <c r="T10" s="302"/>
      <c r="U10" s="302"/>
      <c r="V10" s="303"/>
      <c r="W10" s="317">
        <v>42885</v>
      </c>
      <c r="X10" s="317"/>
      <c r="Y10" s="318"/>
    </row>
    <row r="11" spans="1:26" customHeight="1" ht="19.5" s="76" customFormat="1">
      <c r="A11" s="320"/>
      <c r="B11" s="321"/>
      <c r="C11" s="321"/>
      <c r="D11" s="321"/>
      <c r="E11" s="321"/>
      <c r="F11" s="321"/>
      <c r="G11" s="315"/>
      <c r="H11" s="315"/>
      <c r="I11" s="315"/>
      <c r="J11" s="315"/>
      <c r="K11" s="315"/>
      <c r="L11" s="315"/>
      <c r="M11" s="315"/>
      <c r="N11" s="315"/>
      <c r="O11" s="315"/>
      <c r="P11" s="315"/>
      <c r="Q11" s="315"/>
      <c r="R11" s="315"/>
      <c r="S11" s="315"/>
      <c r="T11" s="315"/>
      <c r="U11" s="315"/>
      <c r="V11" s="315"/>
      <c r="W11" s="317"/>
      <c r="X11" s="317"/>
      <c r="Y11" s="318"/>
    </row>
    <row r="12" spans="1:26" customHeight="1" ht="19.5" s="76" customFormat="1">
      <c r="A12" s="320"/>
      <c r="B12" s="321"/>
      <c r="C12" s="321"/>
      <c r="D12" s="321"/>
      <c r="E12" s="321"/>
      <c r="F12" s="321"/>
      <c r="G12" s="315"/>
      <c r="H12" s="315"/>
      <c r="I12" s="315"/>
      <c r="J12" s="315"/>
      <c r="K12" s="315"/>
      <c r="L12" s="315"/>
      <c r="M12" s="315"/>
      <c r="N12" s="315"/>
      <c r="O12" s="315"/>
      <c r="P12" s="315"/>
      <c r="Q12" s="315"/>
      <c r="R12" s="315"/>
      <c r="S12" s="315"/>
      <c r="T12" s="315"/>
      <c r="U12" s="315"/>
      <c r="V12" s="315"/>
      <c r="W12" s="317"/>
      <c r="X12" s="317"/>
      <c r="Y12" s="318"/>
    </row>
    <row r="13" spans="1:26" customHeight="1" ht="19.5" s="76" customFormat="1">
      <c r="A13" s="320"/>
      <c r="B13" s="321"/>
      <c r="C13" s="321"/>
      <c r="D13" s="321"/>
      <c r="E13" s="321"/>
      <c r="F13" s="321"/>
      <c r="G13" s="315"/>
      <c r="H13" s="315"/>
      <c r="I13" s="315"/>
      <c r="J13" s="315"/>
      <c r="K13" s="315"/>
      <c r="L13" s="315"/>
      <c r="M13" s="315"/>
      <c r="N13" s="315"/>
      <c r="O13" s="315"/>
      <c r="P13" s="315"/>
      <c r="Q13" s="315"/>
      <c r="R13" s="315"/>
      <c r="S13" s="315"/>
      <c r="T13" s="315"/>
      <c r="U13" s="315"/>
      <c r="V13" s="315"/>
      <c r="W13" s="317"/>
      <c r="X13" s="317"/>
      <c r="Y13" s="318"/>
    </row>
    <row r="14" spans="1:26" customHeight="1" ht="19.5" s="76" customFormat="1">
      <c r="A14" s="320"/>
      <c r="B14" s="321"/>
      <c r="C14" s="321"/>
      <c r="D14" s="321"/>
      <c r="E14" s="321"/>
      <c r="F14" s="321"/>
      <c r="G14" s="315"/>
      <c r="H14" s="315"/>
      <c r="I14" s="315"/>
      <c r="J14" s="315"/>
      <c r="K14" s="315"/>
      <c r="L14" s="315"/>
      <c r="M14" s="315"/>
      <c r="N14" s="315"/>
      <c r="O14" s="315"/>
      <c r="P14" s="315"/>
      <c r="Q14" s="315"/>
      <c r="R14" s="315"/>
      <c r="S14" s="315"/>
      <c r="T14" s="315"/>
      <c r="U14" s="315"/>
      <c r="V14" s="315"/>
      <c r="W14" s="317"/>
      <c r="X14" s="317"/>
      <c r="Y14" s="318"/>
    </row>
    <row r="15" spans="1:26" customHeight="1" ht="16.5" s="76" customFormat="1">
      <c r="A15" s="320"/>
      <c r="B15" s="321"/>
      <c r="C15" s="321"/>
      <c r="D15" s="321"/>
      <c r="E15" s="321"/>
      <c r="F15" s="321"/>
      <c r="G15" s="315"/>
      <c r="H15" s="315"/>
      <c r="I15" s="315"/>
      <c r="J15" s="315"/>
      <c r="K15" s="315"/>
      <c r="L15" s="315"/>
      <c r="M15" s="315"/>
      <c r="N15" s="315"/>
      <c r="O15" s="315"/>
      <c r="P15" s="315"/>
      <c r="Q15" s="315"/>
      <c r="R15" s="315"/>
      <c r="S15" s="315"/>
      <c r="T15" s="315"/>
      <c r="U15" s="315"/>
      <c r="V15" s="315"/>
      <c r="W15" s="317"/>
      <c r="X15" s="317"/>
      <c r="Y15" s="318"/>
    </row>
    <row r="16" spans="1:26" customHeight="1" ht="16.5" s="76" customFormat="1">
      <c r="A16" s="322" t="s">
        <v>14</v>
      </c>
      <c r="B16" s="323"/>
      <c r="C16" s="323"/>
      <c r="D16" s="306">
        <v>9</v>
      </c>
      <c r="E16" s="306"/>
      <c r="F16" s="125" t="s">
        <v>15</v>
      </c>
      <c r="G16" s="324" t="s">
        <v>16</v>
      </c>
      <c r="H16" s="324"/>
      <c r="I16" s="307"/>
      <c r="J16" s="306">
        <v>9.3</v>
      </c>
      <c r="K16" s="306"/>
      <c r="L16" s="126" t="s">
        <v>15</v>
      </c>
      <c r="M16" s="127"/>
      <c r="N16" s="127"/>
      <c r="O16" s="127"/>
      <c r="P16" s="127"/>
      <c r="Q16" s="127"/>
      <c r="R16" s="127"/>
      <c r="S16" s="127"/>
      <c r="T16" s="127"/>
      <c r="U16" s="127"/>
      <c r="V16" s="128"/>
      <c r="W16" s="128"/>
      <c r="X16" s="119"/>
      <c r="Y16" s="129"/>
    </row>
    <row r="17" spans="1:26" customHeight="1" ht="21" s="76" customFormat="1">
      <c r="A17" s="130"/>
      <c r="B17" s="130"/>
      <c r="C17" s="130"/>
      <c r="D17" s="131"/>
      <c r="E17" s="131"/>
      <c r="F17" s="132"/>
      <c r="G17" s="122"/>
      <c r="H17" s="122"/>
      <c r="I17" s="122"/>
      <c r="J17" s="131"/>
      <c r="K17" s="131"/>
      <c r="L17" s="132"/>
      <c r="M17" s="122"/>
      <c r="N17" s="122"/>
      <c r="O17" s="122"/>
      <c r="P17" s="122"/>
      <c r="Q17" s="122"/>
      <c r="R17" s="122"/>
      <c r="S17" s="122"/>
      <c r="T17" s="122"/>
      <c r="U17" s="122"/>
      <c r="V17" s="123"/>
      <c r="W17" s="123"/>
      <c r="X17" s="131"/>
      <c r="Y17" s="122"/>
      <c r="Z17" s="74"/>
    </row>
    <row r="18" spans="1:26" customHeight="1" ht="22.5">
      <c r="A18" s="325" t="s">
        <v>27</v>
      </c>
      <c r="B18" s="325"/>
      <c r="C18" s="325"/>
      <c r="D18" s="326">
        <v>42684</v>
      </c>
      <c r="E18" s="326"/>
      <c r="F18" s="326"/>
      <c r="G18" s="133"/>
      <c r="H18" s="133"/>
      <c r="I18" s="133"/>
      <c r="J18" s="134"/>
      <c r="K18" s="134"/>
      <c r="L18" s="135"/>
      <c r="M18" s="133"/>
      <c r="N18" s="133"/>
      <c r="O18" s="133"/>
      <c r="P18" s="133"/>
      <c r="Q18" s="133"/>
      <c r="R18" s="133"/>
      <c r="S18" s="133"/>
      <c r="T18" s="133"/>
      <c r="U18" s="133"/>
      <c r="V18" s="136"/>
      <c r="W18" s="136"/>
      <c r="X18" s="134"/>
      <c r="Y18" s="133"/>
      <c r="Z18" s="76"/>
    </row>
    <row r="19" spans="1:26" customHeight="1" ht="24.75" s="76" customFormat="1">
      <c r="A19" s="325" t="s">
        <v>28</v>
      </c>
      <c r="B19" s="325"/>
      <c r="C19" s="325"/>
      <c r="D19" s="326">
        <v>42684</v>
      </c>
      <c r="E19" s="326"/>
      <c r="F19" s="326"/>
      <c r="G19" s="137"/>
      <c r="H19" s="137"/>
      <c r="I19" s="137"/>
      <c r="J19" s="137"/>
      <c r="K19" s="137"/>
      <c r="L19" s="137"/>
      <c r="M19" s="137"/>
      <c r="N19" s="122"/>
      <c r="O19" s="122"/>
      <c r="P19" s="122"/>
      <c r="Q19" s="122"/>
      <c r="R19" s="122"/>
      <c r="S19" s="122"/>
      <c r="T19" s="122"/>
      <c r="U19" s="122"/>
      <c r="V19" s="123"/>
      <c r="W19" s="123"/>
      <c r="X19" s="131"/>
      <c r="Y19" s="122"/>
      <c r="Z19" s="74"/>
    </row>
    <row r="20" spans="1:26" customHeight="1" ht="24.75">
      <c r="A20" s="335" t="s">
        <v>29</v>
      </c>
      <c r="B20" s="335"/>
      <c r="C20" s="335"/>
      <c r="D20" s="336">
        <v>9.3</v>
      </c>
      <c r="E20" s="336"/>
      <c r="F20" s="135" t="s">
        <v>15</v>
      </c>
      <c r="G20" s="337" t="s">
        <v>30</v>
      </c>
      <c r="H20" s="337"/>
      <c r="I20" s="337"/>
      <c r="J20" s="336">
        <v>11</v>
      </c>
      <c r="K20" s="336"/>
      <c r="L20" s="135" t="s">
        <v>15</v>
      </c>
      <c r="M20" s="137"/>
      <c r="N20" s="137"/>
      <c r="O20" s="137"/>
      <c r="P20" s="327"/>
      <c r="Q20" s="327"/>
      <c r="R20" s="327"/>
      <c r="S20" s="122"/>
      <c r="T20" s="122"/>
      <c r="U20" s="122"/>
      <c r="V20" s="123"/>
      <c r="W20" s="123"/>
      <c r="X20" s="131"/>
      <c r="Y20" s="122"/>
    </row>
    <row r="21" spans="1:26" customHeight="1" ht="24.75">
      <c r="A21" s="138"/>
      <c r="B21" s="137"/>
      <c r="C21" s="137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3"/>
      <c r="W21" s="123"/>
      <c r="X21" s="131"/>
      <c r="Y21" s="122"/>
    </row>
    <row r="22" spans="1:26" customHeight="1" ht="16.5">
      <c r="A22" s="139" t="s">
        <v>31</v>
      </c>
      <c r="B22" s="137"/>
      <c r="C22" s="137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3"/>
      <c r="W22" s="123"/>
      <c r="X22" s="131"/>
      <c r="Y22" s="122"/>
    </row>
    <row r="23" spans="1:26" customHeight="1" ht="21">
      <c r="A23" s="328"/>
      <c r="B23" s="329"/>
      <c r="C23" s="330" t="s">
        <v>32</v>
      </c>
      <c r="D23" s="331"/>
      <c r="E23" s="332"/>
      <c r="F23" s="330" t="s">
        <v>33</v>
      </c>
      <c r="G23" s="331"/>
      <c r="H23" s="332"/>
      <c r="I23" s="330" t="s">
        <v>34</v>
      </c>
      <c r="J23" s="331"/>
      <c r="K23" s="333"/>
      <c r="L23" s="334"/>
      <c r="M23" s="334"/>
      <c r="N23" s="140"/>
      <c r="O23" s="141"/>
      <c r="P23" s="334"/>
      <c r="Q23" s="334"/>
      <c r="R23" s="140"/>
      <c r="S23" s="124"/>
      <c r="T23" s="334"/>
      <c r="U23" s="334"/>
      <c r="V23" s="334"/>
      <c r="W23" s="338"/>
      <c r="X23" s="338"/>
      <c r="Y23" s="124"/>
    </row>
    <row r="24" spans="1:26" customHeight="1" ht="20.1">
      <c r="A24" s="339" t="s">
        <v>35</v>
      </c>
      <c r="B24" s="340"/>
      <c r="C24" s="341">
        <v>25.8</v>
      </c>
      <c r="D24" s="342"/>
      <c r="E24" s="142" t="s">
        <v>36</v>
      </c>
      <c r="F24" s="361">
        <v>0.59</v>
      </c>
      <c r="G24" s="302"/>
      <c r="H24" s="303"/>
      <c r="I24" s="343" t="s">
        <v>37</v>
      </c>
      <c r="J24" s="344"/>
      <c r="K24" s="143" t="s">
        <v>38</v>
      </c>
      <c r="L24" s="345"/>
      <c r="M24" s="345"/>
      <c r="N24" s="140"/>
      <c r="O24" s="141"/>
      <c r="P24" s="346"/>
      <c r="Q24" s="346"/>
      <c r="R24" s="140"/>
      <c r="S24" s="124"/>
      <c r="T24" s="346"/>
      <c r="U24" s="346"/>
      <c r="V24" s="346"/>
      <c r="W24" s="338"/>
      <c r="X24" s="338"/>
      <c r="Y24" s="124"/>
      <c r="Z24" s="76"/>
    </row>
    <row r="25" spans="1:26" customHeight="1" ht="20.1" s="76" customFormat="1">
      <c r="A25" s="353" t="s">
        <v>39</v>
      </c>
      <c r="B25" s="354"/>
      <c r="C25" s="355">
        <v>25.8</v>
      </c>
      <c r="D25" s="356"/>
      <c r="E25" s="144" t="s">
        <v>40</v>
      </c>
      <c r="F25" s="362">
        <v>0.59</v>
      </c>
      <c r="G25" s="309"/>
      <c r="H25" s="363"/>
      <c r="I25" s="357" t="s">
        <v>37</v>
      </c>
      <c r="J25" s="358"/>
      <c r="K25" s="145" t="s">
        <v>38</v>
      </c>
      <c r="L25" s="345"/>
      <c r="M25" s="345"/>
      <c r="N25" s="140"/>
      <c r="O25" s="141"/>
      <c r="P25" s="346"/>
      <c r="Q25" s="346"/>
      <c r="R25" s="140"/>
      <c r="S25" s="124"/>
      <c r="T25" s="346"/>
      <c r="U25" s="346"/>
      <c r="V25" s="346"/>
      <c r="W25" s="338"/>
      <c r="X25" s="338"/>
      <c r="Y25" s="124"/>
    </row>
    <row r="26" spans="1:26" customHeight="1" ht="27" s="76" customFormat="1">
      <c r="A26" s="75"/>
      <c r="B26" s="75"/>
      <c r="C26" s="84"/>
      <c r="D26" s="84"/>
      <c r="E26" s="85"/>
      <c r="F26" s="80"/>
      <c r="G26" s="80"/>
      <c r="H26" s="74"/>
      <c r="I26" s="80"/>
      <c r="J26" s="80"/>
      <c r="K26" s="74"/>
      <c r="L26" s="75"/>
      <c r="M26" s="75"/>
      <c r="N26" s="84"/>
      <c r="O26" s="83"/>
      <c r="P26" s="74"/>
      <c r="Q26" s="74"/>
      <c r="R26" s="84"/>
      <c r="S26" s="74"/>
      <c r="T26" s="74"/>
      <c r="U26" s="74"/>
      <c r="V26" s="74"/>
      <c r="W26" s="81"/>
      <c r="X26" s="81"/>
      <c r="Y26" s="74"/>
    </row>
    <row r="27" spans="1:26" customHeight="1" ht="27" s="76" customFormat="1">
      <c r="A27" s="82"/>
      <c r="B27" s="86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</row>
    <row r="28" spans="1:26" customHeight="1" ht="16.5">
      <c r="A28" s="87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</row>
    <row r="29" spans="1:26" customHeight="1" ht="28.5">
      <c r="A29" s="350"/>
      <c r="B29" s="350"/>
      <c r="C29" s="350"/>
      <c r="D29" s="350"/>
      <c r="E29" s="350"/>
      <c r="F29" s="351"/>
      <c r="G29" s="351"/>
      <c r="H29" s="351"/>
      <c r="I29" s="351"/>
      <c r="J29" s="351"/>
      <c r="K29" s="88"/>
      <c r="L29" s="352"/>
      <c r="M29" s="352"/>
      <c r="N29" s="352"/>
      <c r="O29" s="352"/>
      <c r="P29" s="350"/>
      <c r="Q29" s="350"/>
      <c r="R29" s="350"/>
      <c r="S29" s="350"/>
      <c r="T29" s="350"/>
      <c r="U29" s="350"/>
      <c r="V29" s="350"/>
      <c r="W29" s="350"/>
      <c r="X29" s="350"/>
      <c r="Y29" s="350"/>
      <c r="Z29" s="76"/>
    </row>
    <row r="30" spans="1:26" customHeight="1" ht="25.5" s="76" customFormat="1">
      <c r="A30" s="348"/>
      <c r="B30" s="348"/>
      <c r="C30" s="348"/>
      <c r="D30" s="348"/>
      <c r="E30" s="348"/>
      <c r="F30" s="349"/>
      <c r="G30" s="349"/>
      <c r="H30" s="349"/>
      <c r="I30" s="349"/>
      <c r="J30" s="349"/>
      <c r="K30" s="349"/>
      <c r="L30" s="349"/>
      <c r="M30" s="349"/>
      <c r="N30" s="349"/>
      <c r="O30" s="349"/>
      <c r="P30" s="348"/>
      <c r="Q30" s="348"/>
      <c r="R30" s="348"/>
      <c r="S30" s="366"/>
      <c r="T30" s="366"/>
      <c r="U30" s="366"/>
      <c r="V30" s="366"/>
      <c r="W30" s="89"/>
      <c r="X30" s="80"/>
      <c r="Y30" s="80"/>
      <c r="Z30" s="74"/>
    </row>
    <row r="31" spans="1:26" customHeight="1" ht="27">
      <c r="A31" s="364"/>
      <c r="B31" s="364"/>
      <c r="C31" s="359"/>
      <c r="D31" s="359"/>
      <c r="E31" s="359"/>
      <c r="F31" s="365"/>
      <c r="G31" s="365"/>
      <c r="H31" s="365"/>
      <c r="I31" s="365"/>
      <c r="J31" s="365"/>
      <c r="K31" s="365"/>
      <c r="L31" s="365"/>
      <c r="M31" s="365"/>
      <c r="N31" s="347"/>
      <c r="O31" s="347"/>
      <c r="P31" s="359"/>
      <c r="Q31" s="359"/>
      <c r="R31" s="359"/>
      <c r="S31" s="360"/>
      <c r="T31" s="360"/>
      <c r="U31" s="360"/>
      <c r="V31" s="360"/>
      <c r="W31" s="347"/>
      <c r="X31" s="349"/>
      <c r="Y31" s="349"/>
    </row>
    <row r="32" spans="1:26" customHeight="1" ht="27">
      <c r="A32" s="364"/>
      <c r="B32" s="364"/>
      <c r="C32" s="359"/>
      <c r="D32" s="359"/>
      <c r="E32" s="359"/>
      <c r="F32" s="365"/>
      <c r="G32" s="365"/>
      <c r="H32" s="365"/>
      <c r="I32" s="365"/>
      <c r="J32" s="365"/>
      <c r="K32" s="365"/>
      <c r="L32" s="365"/>
      <c r="M32" s="365"/>
      <c r="N32" s="347"/>
      <c r="O32" s="347"/>
      <c r="P32" s="359"/>
      <c r="Q32" s="359"/>
      <c r="R32" s="359"/>
      <c r="S32" s="360"/>
      <c r="T32" s="360"/>
      <c r="U32" s="360"/>
      <c r="V32" s="360"/>
      <c r="W32" s="347"/>
      <c r="X32" s="349"/>
      <c r="Y32" s="349"/>
      <c r="Z32" s="76"/>
    </row>
    <row r="33" spans="1:26" customHeight="1" ht="30.75" s="76" customFormat="1">
      <c r="A33" s="79"/>
      <c r="B33" s="79"/>
      <c r="C33" s="79"/>
      <c r="D33" s="79"/>
      <c r="E33" s="79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74"/>
      <c r="Q33" s="74"/>
      <c r="R33" s="74"/>
      <c r="S33" s="80"/>
      <c r="T33" s="80"/>
      <c r="U33" s="80"/>
      <c r="V33" s="80"/>
      <c r="W33" s="74"/>
      <c r="X33" s="74"/>
      <c r="Y33" s="74"/>
    </row>
    <row r="34" spans="1:26" customHeight="1" ht="30.75" s="76" customFormat="1">
      <c r="A34" s="82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90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</row>
    <row r="35" spans="1:26" customHeight="1" ht="16.5">
      <c r="D35" s="91"/>
      <c r="N35" s="75"/>
    </row>
    <row r="36" spans="1:26" customHeight="1" ht="16.5">
      <c r="D36" s="91"/>
    </row>
    <row r="37" spans="1:26" customHeight="1" ht="16.5">
      <c r="A37" s="75"/>
      <c r="B37" s="75"/>
      <c r="C37" s="91"/>
      <c r="E37" s="91"/>
      <c r="G37" s="92"/>
      <c r="N37" s="75"/>
    </row>
    <row r="38" spans="1:26" customHeight="1" ht="16.5">
      <c r="H38" s="80"/>
    </row>
    <row r="40" spans="1:26" customHeight="1" ht="8.25"/>
    <row r="41" spans="1:26" customHeight="1" ht="24.75">
      <c r="G41" s="80"/>
      <c r="H41" s="80"/>
      <c r="I41" s="80"/>
      <c r="J41" s="80"/>
      <c r="K41" s="80"/>
      <c r="L41" s="80"/>
      <c r="M41" s="80"/>
      <c r="N41" s="80"/>
    </row>
  </sheetData>
  <mergeCells>
    <mergeCell ref="P32:R32"/>
    <mergeCell ref="S32:V32"/>
    <mergeCell ref="W32:Y32"/>
    <mergeCell ref="F24:H24"/>
    <mergeCell ref="F25:H25"/>
    <mergeCell ref="P31:R31"/>
    <mergeCell ref="S31:V31"/>
    <mergeCell ref="W31:Y31"/>
    <mergeCell ref="A32:B32"/>
    <mergeCell ref="C32:E32"/>
    <mergeCell ref="F32:G32"/>
    <mergeCell ref="H32:I32"/>
    <mergeCell ref="J32:K32"/>
    <mergeCell ref="L32:M32"/>
    <mergeCell ref="N32:O32"/>
    <mergeCell ref="N30:O30"/>
    <mergeCell ref="P30:R30"/>
    <mergeCell ref="S30:V30"/>
    <mergeCell ref="A31:B31"/>
    <mergeCell ref="C31:E31"/>
    <mergeCell ref="F31:G31"/>
    <mergeCell ref="H31:I31"/>
    <mergeCell ref="J31:K31"/>
    <mergeCell ref="L31:M31"/>
    <mergeCell ref="N31:O31"/>
    <mergeCell ref="A30:B30"/>
    <mergeCell ref="C30:E30"/>
    <mergeCell ref="F30:G30"/>
    <mergeCell ref="H30:I30"/>
    <mergeCell ref="J30:K30"/>
    <mergeCell ref="L30:M30"/>
    <mergeCell ref="T25:V25"/>
    <mergeCell ref="W25:X25"/>
    <mergeCell ref="A29:B29"/>
    <mergeCell ref="C29:E29"/>
    <mergeCell ref="F29:J29"/>
    <mergeCell ref="L29:O29"/>
    <mergeCell ref="P29:R29"/>
    <mergeCell ref="S29:V29"/>
    <mergeCell ref="W29:Y29"/>
    <mergeCell ref="A25:B25"/>
    <mergeCell ref="C25:D25"/>
    <mergeCell ref="I25:J25"/>
    <mergeCell ref="L25:M25"/>
    <mergeCell ref="P25:Q25"/>
    <mergeCell ref="T23:V23"/>
    <mergeCell ref="W23:X23"/>
    <mergeCell ref="A24:B24"/>
    <mergeCell ref="C24:D24"/>
    <mergeCell ref="I24:J24"/>
    <mergeCell ref="L24:M24"/>
    <mergeCell ref="P24:Q24"/>
    <mergeCell ref="T24:V24"/>
    <mergeCell ref="W24:X24"/>
    <mergeCell ref="P20:R20"/>
    <mergeCell ref="A23:B23"/>
    <mergeCell ref="C23:E23"/>
    <mergeCell ref="F23:H23"/>
    <mergeCell ref="I23:K23"/>
    <mergeCell ref="L23:M23"/>
    <mergeCell ref="P23:Q23"/>
    <mergeCell ref="A19:C19"/>
    <mergeCell ref="D19:F19"/>
    <mergeCell ref="A20:C20"/>
    <mergeCell ref="D20:E20"/>
    <mergeCell ref="G20:I20"/>
    <mergeCell ref="J20:K20"/>
    <mergeCell ref="W15:Y15"/>
    <mergeCell ref="A16:C16"/>
    <mergeCell ref="D16:E16"/>
    <mergeCell ref="G16:I16"/>
    <mergeCell ref="J16:K16"/>
    <mergeCell ref="A18:C18"/>
    <mergeCell ref="D18:F18"/>
    <mergeCell ref="A15:F15"/>
    <mergeCell ref="G15:I15"/>
    <mergeCell ref="J15:L15"/>
    <mergeCell ref="M15:O15"/>
    <mergeCell ref="P15:R15"/>
    <mergeCell ref="S15:V15"/>
    <mergeCell ref="W13:Y13"/>
    <mergeCell ref="A14:F14"/>
    <mergeCell ref="G14:I14"/>
    <mergeCell ref="J14:L14"/>
    <mergeCell ref="M14:O14"/>
    <mergeCell ref="P14:R14"/>
    <mergeCell ref="S14:V14"/>
    <mergeCell ref="W14:Y14"/>
    <mergeCell ref="A13:F13"/>
    <mergeCell ref="G13:I13"/>
    <mergeCell ref="J13:L13"/>
    <mergeCell ref="M13:O13"/>
    <mergeCell ref="P13:R13"/>
    <mergeCell ref="S13:V13"/>
    <mergeCell ref="W11:Y11"/>
    <mergeCell ref="A12:F12"/>
    <mergeCell ref="G12:I12"/>
    <mergeCell ref="J12:L12"/>
    <mergeCell ref="M12:O12"/>
    <mergeCell ref="P12:R12"/>
    <mergeCell ref="S12:V12"/>
    <mergeCell ref="W12:Y12"/>
    <mergeCell ref="A11:F11"/>
    <mergeCell ref="G11:I11"/>
    <mergeCell ref="J11:L11"/>
    <mergeCell ref="M11:O11"/>
    <mergeCell ref="P11:R11"/>
    <mergeCell ref="S11:V11"/>
    <mergeCell ref="W9:Y9"/>
    <mergeCell ref="A10:F10"/>
    <mergeCell ref="G10:I10"/>
    <mergeCell ref="J10:L10"/>
    <mergeCell ref="M10:O10"/>
    <mergeCell ref="P10:R10"/>
    <mergeCell ref="S10:V10"/>
    <mergeCell ref="W10:Y10"/>
    <mergeCell ref="A9:F9"/>
    <mergeCell ref="G9:I9"/>
    <mergeCell ref="J9:L9"/>
    <mergeCell ref="M9:O9"/>
    <mergeCell ref="P9:R9"/>
    <mergeCell ref="S9:V9"/>
    <mergeCell ref="A6:C6"/>
    <mergeCell ref="D6:E6"/>
    <mergeCell ref="G6:I6"/>
    <mergeCell ref="J6:K6"/>
    <mergeCell ref="M6:O6"/>
    <mergeCell ref="A5:C5"/>
    <mergeCell ref="D5:F5"/>
    <mergeCell ref="G5:I5"/>
    <mergeCell ref="J5:L5"/>
    <mergeCell ref="M5:O5"/>
    <mergeCell ref="X3:Y3"/>
    <mergeCell ref="A4:C4"/>
    <mergeCell ref="D4:F4"/>
    <mergeCell ref="G4:I4"/>
    <mergeCell ref="J4:L4"/>
    <mergeCell ref="M4:O4"/>
    <mergeCell ref="P4:S4"/>
    <mergeCell ref="T4:Y4"/>
    <mergeCell ref="T5:Y5"/>
    <mergeCell ref="P5:S5"/>
  </mergeCells>
  <printOptions gridLines="false" gridLinesSet="true" horizontalCentered="true"/>
  <pageMargins left="0.59055118110236" right="0.59055118110236" top="0.59055118110236" bottom="0.59055118110236" header="0.31496062992126" footer="0.31496062992126"/>
  <pageSetup paperSize="9" orientation="landscape" scale="90" fitToHeight="1" fitToWidth="1" pageOrder="downThenOver" r:id="rId1ps"/>
  <drawing r:id="rId2"/>
  <legacyDrawing r:id="rId_comments_vml1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0</xdr:col>
                    <xdr:colOff>38100</xdr:colOff>
                    <xdr:row>9</xdr:row>
                    <xdr:rowOff>7620</xdr:rowOff>
                  </from>
                  <to>
                    <xdr:col>0</xdr:col>
                    <xdr:colOff>342900</xdr:colOff>
                    <xdr:row>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0</xdr:col>
                    <xdr:colOff>38100</xdr:colOff>
                    <xdr:row>10</xdr:row>
                    <xdr:rowOff>7620</xdr:rowOff>
                  </from>
                  <to>
                    <xdr:col>0</xdr:col>
                    <xdr:colOff>342900</xdr:colOff>
                    <xdr:row>11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0</xdr:col>
                    <xdr:colOff>38100</xdr:colOff>
                    <xdr:row>11</xdr:row>
                    <xdr:rowOff>7620</xdr:rowOff>
                  </from>
                  <to>
                    <xdr:col>0</xdr:col>
                    <xdr:colOff>342900</xdr:colOff>
                    <xdr:row>12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0</xdr:col>
                    <xdr:colOff>38100</xdr:colOff>
                    <xdr:row>12</xdr:row>
                    <xdr:rowOff>7620</xdr:rowOff>
                  </from>
                  <to>
                    <xdr:col>0</xdr:col>
                    <xdr:colOff>342900</xdr:colOff>
                    <xdr:row>13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0</xdr:col>
                    <xdr:colOff>38100</xdr:colOff>
                    <xdr:row>13</xdr:row>
                    <xdr:rowOff>7620</xdr:rowOff>
                  </from>
                  <to>
                    <xdr:col>0</xdr:col>
                    <xdr:colOff>342900</xdr:colOff>
                    <xdr:row>13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0</xdr:col>
                    <xdr:colOff>38100</xdr:colOff>
                    <xdr:row>14</xdr:row>
                    <xdr:rowOff>7620</xdr:rowOff>
                  </from>
                  <to>
                    <xdr:col>0</xdr:col>
                    <xdr:colOff>342900</xdr:colOff>
                    <xdr:row>15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defaultSize="0" autoFill="0" autoLine="0" autoPict="0">
                <anchor moveWithCells="1">
                  <from>
                    <xdr:col>0</xdr:col>
                    <xdr:colOff>38100</xdr:colOff>
                    <xdr:row>9</xdr:row>
                    <xdr:rowOff>7620</xdr:rowOff>
                  </from>
                  <to>
                    <xdr:col>0</xdr:col>
                    <xdr:colOff>342900</xdr:colOff>
                    <xdr:row>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1" name="Check Box 8">
              <controlPr defaultSize="0" autoFill="0" autoLine="0" autoPict="0">
                <anchor moveWithCells="1">
                  <from>
                    <xdr:col>0</xdr:col>
                    <xdr:colOff>38100</xdr:colOff>
                    <xdr:row>10</xdr:row>
                    <xdr:rowOff>7620</xdr:rowOff>
                  </from>
                  <to>
                    <xdr:col>0</xdr:col>
                    <xdr:colOff>342900</xdr:colOff>
                    <xdr:row>10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2" name="Check Box 9">
              <controlPr defaultSize="0" autoFill="0" autoLine="0" autoPict="0">
                <anchor moveWithCells="1">
                  <from>
                    <xdr:col>0</xdr:col>
                    <xdr:colOff>38100</xdr:colOff>
                    <xdr:row>11</xdr:row>
                    <xdr:rowOff>7620</xdr:rowOff>
                  </from>
                  <to>
                    <xdr:col>0</xdr:col>
                    <xdr:colOff>342900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3" name="Check Box 10">
              <controlPr defaultSize="0" autoFill="0" autoLine="0" autoPict="0">
                <anchor moveWithCells="1">
                  <from>
                    <xdr:col>0</xdr:col>
                    <xdr:colOff>38100</xdr:colOff>
                    <xdr:row>12</xdr:row>
                    <xdr:rowOff>7620</xdr:rowOff>
                  </from>
                  <to>
                    <xdr:col>0</xdr:col>
                    <xdr:colOff>342900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4" name="Check Box 11">
              <controlPr defaultSize="0" autoFill="0" autoLine="0" autoPict="0">
                <anchor moveWithCells="1">
                  <from>
                    <xdr:col>0</xdr:col>
                    <xdr:colOff>38100</xdr:colOff>
                    <xdr:row>13</xdr:row>
                    <xdr:rowOff>7620</xdr:rowOff>
                  </from>
                  <to>
                    <xdr:col>0</xdr:col>
                    <xdr:colOff>342900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5" name="Check Box 12">
              <controlPr defaultSize="0" autoFill="0" autoLine="0" autoPict="0">
                <anchor moveWithCells="1">
                  <from>
                    <xdr:col>0</xdr:col>
                    <xdr:colOff>38100</xdr:colOff>
                    <xdr:row>14</xdr:row>
                    <xdr:rowOff>7620</xdr:rowOff>
                  </from>
                  <to>
                    <xdr:col>0</xdr:col>
                    <xdr:colOff>342900</xdr:colOff>
                    <xdr:row>14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58"/>
  <sheetViews>
    <sheetView tabSelected="0" workbookViewId="0" showGridLines="true" showRowColHeaders="1" topLeftCell="A4">
      <selection activeCell="H20" sqref="H20"/>
    </sheetView>
  </sheetViews>
  <sheetFormatPr defaultRowHeight="14.4" defaultColWidth="9" outlineLevelRow="0" outlineLevelCol="0"/>
  <cols>
    <col min="1" max="1" width="9" style="17"/>
    <col min="2" max="2" width="9" style="17"/>
    <col min="3" max="3" width="9" style="17"/>
    <col min="4" max="4" width="9" style="17"/>
    <col min="5" max="5" width="9" style="17"/>
    <col min="6" max="6" width="9" style="17"/>
    <col min="7" max="7" width="9" style="17"/>
    <col min="8" max="8" width="9" style="17"/>
    <col min="9" max="9" width="9" style="17"/>
    <col min="10" max="10" width="9" style="17"/>
    <col min="11" max="11" width="10.296875" customWidth="true" style="17"/>
    <col min="12" max="12" width="9" style="17"/>
  </cols>
  <sheetData>
    <row r="1" spans="1:14" customHeight="1" ht="33.75" s="29" customFormat="1">
      <c r="A1" s="29"/>
      <c r="C1" s="380" t="s">
        <v>41</v>
      </c>
      <c r="D1" s="380"/>
      <c r="E1" s="380"/>
      <c r="F1" s="380"/>
      <c r="G1" s="380"/>
      <c r="H1" s="380"/>
      <c r="I1" s="380"/>
      <c r="J1" s="380"/>
      <c r="K1" s="380"/>
      <c r="L1" s="380"/>
      <c r="M1" s="380"/>
    </row>
    <row r="2" spans="1:14" customHeight="1" ht="33.75" s="29" customFormat="1">
      <c r="C2" s="380" t="s">
        <v>42</v>
      </c>
      <c r="D2" s="380"/>
      <c r="E2" s="380"/>
      <c r="F2" s="380"/>
      <c r="G2" s="380"/>
      <c r="H2" s="380"/>
      <c r="I2" s="380"/>
      <c r="J2" s="380"/>
      <c r="K2" s="380"/>
      <c r="L2" s="380"/>
      <c r="M2" s="380"/>
    </row>
    <row r="3" spans="1:14" customHeight="1" ht="33.75" s="29" customFormat="1">
      <c r="C3" s="380" t="s">
        <v>43</v>
      </c>
      <c r="D3" s="380"/>
      <c r="E3" s="380"/>
      <c r="F3" s="380"/>
      <c r="G3" s="380"/>
      <c r="H3" s="380"/>
      <c r="I3" s="380"/>
      <c r="J3" s="380"/>
      <c r="K3" s="380"/>
      <c r="L3" s="380"/>
      <c r="M3" s="380"/>
    </row>
    <row r="4" spans="1:14" customHeight="1" ht="18"/>
    <row r="5" spans="1:14" customHeight="1" ht="32.4" s="28" customFormat="1">
      <c r="A5" s="381" t="s">
        <v>44</v>
      </c>
      <c r="B5" s="382"/>
      <c r="C5" s="382"/>
      <c r="D5" s="382"/>
      <c r="E5" s="382"/>
      <c r="F5" s="382"/>
      <c r="G5" s="382"/>
      <c r="H5" s="382"/>
      <c r="I5" s="382"/>
      <c r="J5" s="382"/>
      <c r="K5" s="382"/>
      <c r="L5" s="382"/>
      <c r="M5" s="383"/>
    </row>
    <row r="6" spans="1:14" customHeight="1" ht="15" s="19" customForma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4" customHeight="1" ht="24.6" s="19" customFormat="1">
      <c r="A7" s="98" t="s">
        <v>45</v>
      </c>
      <c r="B7" s="98"/>
      <c r="C7" s="98"/>
      <c r="D7" s="384" t="s">
        <v>46</v>
      </c>
      <c r="E7" s="384"/>
      <c r="F7" s="384"/>
      <c r="G7" s="384"/>
      <c r="H7" s="98" t="s">
        <v>47</v>
      </c>
      <c r="I7" s="98"/>
      <c r="J7" s="98"/>
      <c r="K7" s="146" t="s">
        <v>48</v>
      </c>
      <c r="L7" s="99"/>
      <c r="M7" s="99"/>
      <c r="N7" s="25"/>
    </row>
    <row r="8" spans="1:14" customHeight="1" ht="24.6" s="19" customFormat="1">
      <c r="A8" s="98" t="s">
        <v>49</v>
      </c>
      <c r="B8" s="98"/>
      <c r="C8" s="98"/>
      <c r="D8" s="385" t="s">
        <v>50</v>
      </c>
      <c r="E8" s="386"/>
      <c r="F8" s="386"/>
      <c r="G8" s="386"/>
      <c r="H8" s="98" t="s">
        <v>51</v>
      </c>
      <c r="I8" s="98"/>
      <c r="J8" s="98"/>
      <c r="K8" s="100" t="s">
        <v>37</v>
      </c>
      <c r="L8" s="100"/>
      <c r="M8" s="100"/>
      <c r="N8" s="27"/>
    </row>
    <row r="9" spans="1:14" customHeight="1" ht="24.6" s="19" customFormat="1">
      <c r="A9" s="98" t="s">
        <v>52</v>
      </c>
      <c r="B9" s="98"/>
      <c r="C9" s="98"/>
      <c r="D9" s="385" t="s">
        <v>53</v>
      </c>
      <c r="E9" s="385"/>
      <c r="F9" s="385"/>
      <c r="G9" s="385"/>
      <c r="H9" s="98" t="s">
        <v>54</v>
      </c>
      <c r="I9" s="98"/>
      <c r="J9" s="101"/>
      <c r="K9" s="234" t="s">
        <v>55</v>
      </c>
      <c r="L9" s="102"/>
      <c r="M9" s="102"/>
      <c r="N9" s="26"/>
    </row>
    <row r="10" spans="1:14" customHeight="1" ht="24.6" s="19" customFormat="1">
      <c r="A10" s="98" t="s">
        <v>56</v>
      </c>
      <c r="B10" s="98"/>
      <c r="C10" s="98"/>
      <c r="D10" s="385" t="s">
        <v>57</v>
      </c>
      <c r="E10" s="385"/>
      <c r="F10" s="385"/>
      <c r="G10" s="385"/>
      <c r="H10" s="98" t="s">
        <v>58</v>
      </c>
      <c r="I10" s="98"/>
      <c r="J10" s="101"/>
      <c r="K10" s="147" t="s">
        <v>37</v>
      </c>
      <c r="L10" s="103"/>
      <c r="M10" s="103"/>
      <c r="N10" s="25"/>
    </row>
    <row r="11" spans="1:14" customHeight="1" ht="24.6" s="19" customFormat="1">
      <c r="A11" s="233" t="s">
        <v>59</v>
      </c>
      <c r="B11" s="233"/>
      <c r="C11" s="240"/>
      <c r="D11" s="387" t="s">
        <v>60</v>
      </c>
      <c r="E11" s="387"/>
      <c r="F11" s="387"/>
      <c r="G11" s="387"/>
      <c r="H11" s="98" t="s">
        <v>61</v>
      </c>
      <c r="I11" s="116">
        <v>1</v>
      </c>
      <c r="J11" s="104" t="s">
        <v>62</v>
      </c>
      <c r="K11" s="105"/>
      <c r="L11" s="100" t="s">
        <v>37</v>
      </c>
      <c r="M11" s="106"/>
      <c r="N11" s="24"/>
    </row>
    <row r="12" spans="1:14" customHeight="1" ht="16.5" s="19" customFormat="1">
      <c r="A12" s="23"/>
      <c r="B12" s="21"/>
      <c r="C12" s="21"/>
      <c r="D12" s="22"/>
      <c r="E12" s="22"/>
      <c r="F12" s="22"/>
      <c r="G12" s="22"/>
      <c r="H12" s="21"/>
      <c r="I12" s="21"/>
      <c r="J12" s="21"/>
      <c r="K12" s="21"/>
      <c r="L12" s="21"/>
      <c r="M12" s="21"/>
    </row>
    <row r="13" spans="1:14" customHeight="1" ht="24.6" s="19" customFormat="1">
      <c r="A13" s="388" t="s">
        <v>63</v>
      </c>
      <c r="B13" s="379"/>
      <c r="C13" s="379"/>
      <c r="D13" s="379"/>
      <c r="E13" s="379"/>
      <c r="F13" s="379"/>
      <c r="G13" s="379"/>
      <c r="H13" s="379" t="s">
        <v>64</v>
      </c>
      <c r="I13" s="379"/>
      <c r="J13" s="379"/>
      <c r="K13" s="379" t="s">
        <v>65</v>
      </c>
      <c r="L13" s="379"/>
      <c r="M13" s="379"/>
    </row>
    <row r="14" spans="1:14" customHeight="1" ht="20.25" s="19" customFormat="1">
      <c r="A14" s="379"/>
      <c r="B14" s="379"/>
      <c r="C14" s="379"/>
      <c r="D14" s="379"/>
      <c r="E14" s="379"/>
      <c r="F14" s="379"/>
      <c r="G14" s="379"/>
      <c r="H14" s="194" t="s">
        <v>66</v>
      </c>
      <c r="I14" s="194" t="s">
        <v>67</v>
      </c>
      <c r="J14" s="194" t="s">
        <v>68</v>
      </c>
      <c r="K14" s="379"/>
      <c r="L14" s="379"/>
      <c r="M14" s="379"/>
    </row>
    <row r="15" spans="1:14" customHeight="1" ht="15.9" s="19" customFormat="1">
      <c r="A15" s="371" t="s">
        <v>69</v>
      </c>
      <c r="B15" s="371"/>
      <c r="C15" s="371"/>
      <c r="D15" s="371"/>
      <c r="E15" s="371"/>
      <c r="F15" s="371"/>
      <c r="G15" s="371"/>
      <c r="H15" s="232"/>
      <c r="I15" s="232"/>
      <c r="J15" s="232"/>
      <c r="K15" s="371"/>
      <c r="L15" s="371"/>
      <c r="M15" s="371"/>
    </row>
    <row r="16" spans="1:14" customHeight="1" ht="15.9" s="19" customFormat="1">
      <c r="A16" s="371" t="s">
        <v>70</v>
      </c>
      <c r="B16" s="371"/>
      <c r="C16" s="371"/>
      <c r="D16" s="371"/>
      <c r="E16" s="371"/>
      <c r="F16" s="371"/>
      <c r="G16" s="371"/>
      <c r="H16" s="232"/>
      <c r="I16" s="232"/>
      <c r="J16" s="232"/>
      <c r="K16" s="371"/>
      <c r="L16" s="371"/>
      <c r="M16" s="371"/>
    </row>
    <row r="17" spans="1:14" customHeight="1" ht="15.9" s="19" customFormat="1">
      <c r="A17" s="371" t="s">
        <v>71</v>
      </c>
      <c r="B17" s="371"/>
      <c r="C17" s="371"/>
      <c r="D17" s="371"/>
      <c r="E17" s="371"/>
      <c r="F17" s="371"/>
      <c r="G17" s="371"/>
      <c r="H17" s="232"/>
      <c r="I17" s="232"/>
      <c r="J17" s="232"/>
      <c r="K17" s="371"/>
      <c r="L17" s="371"/>
      <c r="M17" s="371"/>
    </row>
    <row r="18" spans="1:14" customHeight="1" ht="15.9" s="19" customFormat="1">
      <c r="A18" s="371" t="s">
        <v>72</v>
      </c>
      <c r="B18" s="371"/>
      <c r="C18" s="371"/>
      <c r="D18" s="371"/>
      <c r="E18" s="371"/>
      <c r="F18" s="371"/>
      <c r="G18" s="371"/>
      <c r="H18" s="232"/>
      <c r="I18" s="232"/>
      <c r="J18" s="232"/>
      <c r="K18" s="371"/>
      <c r="L18" s="371"/>
      <c r="M18" s="371"/>
    </row>
    <row r="19" spans="1:14" customHeight="1" ht="15.9" s="19" customFormat="1">
      <c r="A19" s="375" t="s">
        <v>73</v>
      </c>
      <c r="B19" s="375"/>
      <c r="C19" s="375"/>
      <c r="D19" s="375"/>
      <c r="E19" s="375"/>
      <c r="F19" s="375"/>
      <c r="G19" s="375"/>
      <c r="H19" s="232"/>
      <c r="I19" s="232"/>
      <c r="J19" s="232"/>
      <c r="K19" s="371"/>
      <c r="L19" s="371"/>
      <c r="M19" s="371"/>
    </row>
    <row r="20" spans="1:14" customHeight="1" ht="15.9" s="19" customFormat="1">
      <c r="A20" s="375" t="s">
        <v>74</v>
      </c>
      <c r="B20" s="375"/>
      <c r="C20" s="375"/>
      <c r="D20" s="375"/>
      <c r="E20" s="375"/>
      <c r="F20" s="375"/>
      <c r="G20" s="375"/>
      <c r="H20" s="232"/>
      <c r="I20" s="232"/>
      <c r="J20" s="232"/>
      <c r="K20" s="371"/>
      <c r="L20" s="371"/>
      <c r="M20" s="371"/>
    </row>
    <row r="21" spans="1:14" customHeight="1" ht="15.9" s="19" customFormat="1">
      <c r="A21" s="375" t="s">
        <v>75</v>
      </c>
      <c r="B21" s="375"/>
      <c r="C21" s="375"/>
      <c r="D21" s="375"/>
      <c r="E21" s="375"/>
      <c r="F21" s="375"/>
      <c r="G21" s="375"/>
      <c r="H21" s="232"/>
      <c r="I21" s="232"/>
      <c r="J21" s="232"/>
      <c r="K21" s="370"/>
      <c r="L21" s="370"/>
      <c r="M21" s="370"/>
    </row>
    <row r="22" spans="1:14" customHeight="1" ht="15.9" s="19" customFormat="1">
      <c r="A22" s="375" t="s">
        <v>76</v>
      </c>
      <c r="B22" s="375"/>
      <c r="C22" s="375"/>
      <c r="D22" s="375"/>
      <c r="E22" s="375"/>
      <c r="F22" s="375"/>
      <c r="G22" s="375"/>
      <c r="H22" s="232"/>
      <c r="I22" s="232"/>
      <c r="J22" s="232"/>
      <c r="K22" s="371"/>
      <c r="L22" s="371"/>
      <c r="M22" s="371"/>
    </row>
    <row r="23" spans="1:14" customHeight="1" ht="15.9" s="19" customFormat="1">
      <c r="A23" s="375" t="s">
        <v>77</v>
      </c>
      <c r="B23" s="375"/>
      <c r="C23" s="375"/>
      <c r="D23" s="375"/>
      <c r="E23" s="375"/>
      <c r="F23" s="375"/>
      <c r="G23" s="375"/>
      <c r="H23" s="232"/>
      <c r="I23" s="232"/>
      <c r="J23" s="232"/>
      <c r="K23" s="371"/>
      <c r="L23" s="371"/>
      <c r="M23" s="371"/>
    </row>
    <row r="24" spans="1:14" customHeight="1" ht="15.9" s="19" customFormat="1">
      <c r="A24" s="371" t="s">
        <v>78</v>
      </c>
      <c r="B24" s="371"/>
      <c r="C24" s="371"/>
      <c r="D24" s="371"/>
      <c r="E24" s="371"/>
      <c r="F24" s="371"/>
      <c r="G24" s="371"/>
      <c r="H24" s="232"/>
      <c r="I24" s="232"/>
      <c r="J24" s="232"/>
      <c r="K24" s="370"/>
      <c r="L24" s="370"/>
      <c r="M24" s="370"/>
    </row>
    <row r="25" spans="1:14" customHeight="1" ht="15.9" s="19" customFormat="1">
      <c r="A25" s="371" t="s">
        <v>79</v>
      </c>
      <c r="B25" s="371"/>
      <c r="C25" s="371"/>
      <c r="D25" s="371"/>
      <c r="E25" s="371"/>
      <c r="F25" s="371"/>
      <c r="G25" s="371"/>
      <c r="H25" s="232"/>
      <c r="I25" s="232"/>
      <c r="J25" s="232"/>
      <c r="K25" s="370"/>
      <c r="L25" s="370"/>
      <c r="M25" s="370"/>
    </row>
    <row r="26" spans="1:14" customHeight="1" ht="15.9" s="19" customFormat="1">
      <c r="A26" s="376" t="s">
        <v>80</v>
      </c>
      <c r="B26" s="377"/>
      <c r="C26" s="377"/>
      <c r="D26" s="377"/>
      <c r="E26" s="377"/>
      <c r="F26" s="377"/>
      <c r="G26" s="378"/>
      <c r="H26" s="232"/>
      <c r="I26" s="232"/>
      <c r="J26" s="232"/>
      <c r="K26" s="370"/>
      <c r="L26" s="370"/>
      <c r="M26" s="370"/>
    </row>
    <row r="27" spans="1:14" customHeight="1" ht="15.9" s="19" customFormat="1">
      <c r="A27" s="376" t="s">
        <v>81</v>
      </c>
      <c r="B27" s="377"/>
      <c r="C27" s="377"/>
      <c r="D27" s="377"/>
      <c r="E27" s="377"/>
      <c r="F27" s="377"/>
      <c r="G27" s="378"/>
      <c r="H27" s="232"/>
      <c r="I27" s="232"/>
      <c r="J27" s="232"/>
      <c r="K27" s="370"/>
      <c r="L27" s="370"/>
      <c r="M27" s="370"/>
    </row>
    <row r="28" spans="1:14" customHeight="1" ht="15.9" s="19" customFormat="1">
      <c r="A28" s="237" t="s">
        <v>82</v>
      </c>
      <c r="B28" s="238"/>
      <c r="C28" s="238"/>
      <c r="D28" s="238"/>
      <c r="E28" s="238"/>
      <c r="F28" s="238"/>
      <c r="G28" s="239"/>
      <c r="H28" s="232"/>
      <c r="I28" s="232"/>
      <c r="J28" s="232"/>
      <c r="K28" s="371"/>
      <c r="L28" s="371"/>
      <c r="M28" s="371"/>
    </row>
    <row r="29" spans="1:14" customHeight="1" ht="15.9" s="19" customFormat="1">
      <c r="A29" s="237" t="s">
        <v>83</v>
      </c>
      <c r="B29" s="238"/>
      <c r="C29" s="238"/>
      <c r="D29" s="238"/>
      <c r="E29" s="238"/>
      <c r="F29" s="238"/>
      <c r="G29" s="239"/>
      <c r="H29" s="232"/>
      <c r="I29" s="232"/>
      <c r="J29" s="232"/>
      <c r="K29" s="370"/>
      <c r="L29" s="370"/>
      <c r="M29" s="370"/>
    </row>
    <row r="30" spans="1:14" customHeight="1" ht="15.9" s="19" customFormat="1">
      <c r="A30" s="237" t="s">
        <v>84</v>
      </c>
      <c r="B30" s="238"/>
      <c r="C30" s="238"/>
      <c r="D30" s="238"/>
      <c r="E30" s="238"/>
      <c r="F30" s="238"/>
      <c r="G30" s="239"/>
      <c r="H30" s="232"/>
      <c r="I30" s="232"/>
      <c r="J30" s="232"/>
      <c r="K30" s="372"/>
      <c r="L30" s="373"/>
      <c r="M30" s="374"/>
    </row>
    <row r="31" spans="1:14" customHeight="1" ht="15.9" s="19" customFormat="1">
      <c r="A31" s="371" t="s">
        <v>85</v>
      </c>
      <c r="B31" s="371"/>
      <c r="C31" s="371"/>
      <c r="D31" s="371"/>
      <c r="E31" s="371"/>
      <c r="F31" s="371"/>
      <c r="G31" s="371"/>
      <c r="H31" s="232"/>
      <c r="I31" s="232"/>
      <c r="J31" s="232"/>
      <c r="K31" s="372"/>
      <c r="L31" s="373"/>
      <c r="M31" s="374"/>
    </row>
    <row r="32" spans="1:14" customHeight="1" ht="15.9" s="19" customFormat="1"/>
    <row r="33" spans="1:14" customHeight="1" ht="15.9" s="19" customFormat="1"/>
    <row r="34" spans="1:14" customHeight="1" ht="15.9" s="19" customFormat="1"/>
    <row r="35" spans="1:14" customHeight="1" ht="15.9" s="19" customFormat="1"/>
    <row r="36" spans="1:14" customHeight="1" ht="15.9" s="19" customFormat="1"/>
    <row r="37" spans="1:14" customHeight="1" ht="15.9" s="19" customFormat="1"/>
    <row r="38" spans="1:14" customHeight="1" ht="15.9" s="19" customFormat="1"/>
    <row r="39" spans="1:14" customHeight="1" ht="15.9" s="19" customFormat="1"/>
    <row r="40" spans="1:14" customHeight="1" ht="15.9" s="19" customFormat="1"/>
    <row r="41" spans="1:14" customHeight="1" ht="15.9" s="19" customFormat="1"/>
    <row r="42" spans="1:14" customHeight="1" ht="15.9" s="19" customFormat="1"/>
    <row r="43" spans="1:14" customHeight="1" ht="15.9" s="19" customFormat="1"/>
    <row r="44" spans="1:14" customHeight="1" ht="15.9" s="19" customFormat="1"/>
    <row r="45" spans="1:14" customHeight="1" ht="15.9" s="19" customFormat="1"/>
    <row r="46" spans="1:14" customHeight="1" ht="15.9" s="19" customFormat="1"/>
    <row r="47" spans="1:14" customHeight="1" ht="15.9" s="19" customFormat="1"/>
    <row r="48" spans="1:14" customHeight="1" ht="15.9" s="19" customFormat="1"/>
    <row r="49" spans="1:14" customHeight="1" ht="15.9" s="19" customFormat="1"/>
    <row r="50" spans="1:14" customHeight="1" ht="15.9" s="19" customFormat="1"/>
    <row r="51" spans="1:14" customHeight="1" ht="15.9" s="19" customFormat="1"/>
    <row r="52" spans="1:14" customHeight="1" ht="15.9" s="19" customFormat="1"/>
    <row r="53" spans="1:14" customHeight="1" ht="15.9" s="19" customFormat="1"/>
    <row r="54" spans="1:14" customHeight="1" ht="18.75" s="19" customForma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</row>
    <row r="55" spans="1:14" customHeight="1" ht="24" s="19" customFormat="1">
      <c r="A55" s="367" t="s">
        <v>86</v>
      </c>
      <c r="B55" s="367"/>
      <c r="C55" s="367"/>
      <c r="D55" s="367"/>
      <c r="E55" s="193" t="s">
        <v>87</v>
      </c>
      <c r="F55" s="193" t="s">
        <v>66</v>
      </c>
      <c r="G55" s="193"/>
      <c r="H55" s="367" t="s">
        <v>88</v>
      </c>
      <c r="I55" s="367"/>
      <c r="J55" s="193"/>
      <c r="K55" s="367" t="s">
        <v>89</v>
      </c>
      <c r="L55" s="367"/>
      <c r="M55" s="367"/>
    </row>
    <row r="56" spans="1:14" customHeight="1" ht="24.6" s="20" customFormat="1">
      <c r="A56" s="367" t="s">
        <v>90</v>
      </c>
      <c r="B56" s="367"/>
      <c r="C56" s="367"/>
      <c r="D56" s="367" t="s">
        <v>91</v>
      </c>
      <c r="E56" s="367"/>
      <c r="F56" s="367"/>
      <c r="G56" s="367"/>
      <c r="H56" s="367"/>
      <c r="I56" s="367"/>
      <c r="J56" s="367"/>
      <c r="K56" s="367"/>
      <c r="L56" s="367"/>
      <c r="M56" s="367"/>
    </row>
    <row r="57" spans="1:14" customHeight="1" ht="24.6" s="19" customFormat="1">
      <c r="A57" s="193" t="s">
        <v>92</v>
      </c>
      <c r="B57" s="193"/>
      <c r="C57" s="368" t="s">
        <v>93</v>
      </c>
      <c r="D57" s="368"/>
      <c r="E57" s="368"/>
      <c r="F57" s="117"/>
      <c r="G57" s="117"/>
      <c r="H57" s="369" t="s">
        <v>94</v>
      </c>
      <c r="I57" s="369"/>
      <c r="J57" s="368" t="s">
        <v>95</v>
      </c>
      <c r="K57" s="368"/>
      <c r="L57" s="368"/>
      <c r="M57" s="193"/>
    </row>
    <row r="58" spans="1:14" customHeight="1" ht="18.6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</row>
  </sheetData>
  <mergeCells>
    <mergeCell ref="A15:G15"/>
    <mergeCell ref="K15:M15"/>
    <mergeCell ref="K13:M14"/>
    <mergeCell ref="C1:M1"/>
    <mergeCell ref="C2:M2"/>
    <mergeCell ref="C3:M3"/>
    <mergeCell ref="A5:M5"/>
    <mergeCell ref="D7:G7"/>
    <mergeCell ref="D8:G8"/>
    <mergeCell ref="D9:G9"/>
    <mergeCell ref="D10:G10"/>
    <mergeCell ref="D11:G11"/>
    <mergeCell ref="A13:G14"/>
    <mergeCell ref="H13:J13"/>
    <mergeCell ref="K28:M28"/>
    <mergeCell ref="A16:G16"/>
    <mergeCell ref="K16:M16"/>
    <mergeCell ref="A17:G17"/>
    <mergeCell ref="K17:M17"/>
    <mergeCell ref="A18:G18"/>
    <mergeCell ref="K18:M18"/>
    <mergeCell ref="A26:G26"/>
    <mergeCell ref="K26:M26"/>
    <mergeCell ref="A27:G27"/>
    <mergeCell ref="K27:M27"/>
    <mergeCell ref="A19:G19"/>
    <mergeCell ref="K19:M19"/>
    <mergeCell ref="A20:G20"/>
    <mergeCell ref="K20:M20"/>
    <mergeCell ref="A24:G24"/>
    <mergeCell ref="K24:M24"/>
    <mergeCell ref="A25:G25"/>
    <mergeCell ref="K25:M25"/>
    <mergeCell ref="A21:G21"/>
    <mergeCell ref="K21:M21"/>
    <mergeCell ref="A22:G22"/>
    <mergeCell ref="K22:M22"/>
    <mergeCell ref="A23:G23"/>
    <mergeCell ref="K23:M23"/>
    <mergeCell ref="A55:D55"/>
    <mergeCell ref="H55:I55"/>
    <mergeCell ref="K55:M55"/>
    <mergeCell ref="K29:M29"/>
    <mergeCell ref="A31:G31"/>
    <mergeCell ref="K31:M31"/>
    <mergeCell ref="K30:M30"/>
    <mergeCell ref="A56:C56"/>
    <mergeCell ref="D56:M56"/>
    <mergeCell ref="C57:E57"/>
    <mergeCell ref="H57:I57"/>
    <mergeCell ref="J57:L57"/>
  </mergeCells>
  <printOptions gridLines="false" gridLinesSet="true" horizontalCentered="true"/>
  <pageMargins left="0.39370078740157" right="0.39370078740157" top="0.59055118110236" bottom="0.19685039370079" header="0.31496062992126" footer="0.31496062992126"/>
  <pageSetup paperSize="9" orientation="portrait" scale="70" fitToHeight="1" fitToWidth="1" pageOrder="downThenOver" r:id="rId1ps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25"/>
  <sheetViews>
    <sheetView tabSelected="0" workbookViewId="0" showGridLines="true" showRowColHeaders="1">
      <selection activeCell="H20" sqref="H20"/>
    </sheetView>
  </sheetViews>
  <sheetFormatPr defaultRowHeight="14.4" defaultColWidth="8.296875" outlineLevelRow="0" outlineLevelCol="0"/>
  <cols>
    <col min="1" max="1" width="9.8984375" customWidth="true" style="2"/>
    <col min="2" max="2" width="8.296875" style="11"/>
    <col min="3" max="3" width="11.8984375" customWidth="true" style="11"/>
    <col min="4" max="4" width="7" customWidth="true" style="2"/>
    <col min="5" max="5" width="4.8984375" customWidth="true" style="2"/>
    <col min="6" max="6" width="8.8984375" customWidth="true" style="2"/>
    <col min="7" max="7" width="5.69921875" customWidth="true" style="2"/>
    <col min="8" max="8" width="11" customWidth="true" style="2"/>
    <col min="9" max="9" width="5.296875" customWidth="true" style="2"/>
    <col min="10" max="10" width="8.296875" style="2"/>
  </cols>
  <sheetData>
    <row r="1" spans="1:24" customHeight="1" ht="18">
      <c r="A1" s="1" t="s">
        <v>96</v>
      </c>
      <c r="B1" s="2"/>
      <c r="C1" s="3" t="s">
        <v>22</v>
      </c>
      <c r="D1" s="4"/>
      <c r="H1" s="2" t="s">
        <v>97</v>
      </c>
    </row>
    <row r="2" spans="1:24" customHeight="1" ht="18">
      <c r="A2" s="1" t="s">
        <v>98</v>
      </c>
      <c r="B2" s="2"/>
      <c r="C2" s="5" t="s">
        <v>24</v>
      </c>
      <c r="D2" s="5"/>
    </row>
    <row r="3" spans="1:24">
      <c r="A3" s="1" t="s">
        <v>99</v>
      </c>
      <c r="B3" s="2"/>
      <c r="C3" s="5">
        <v>13575</v>
      </c>
      <c r="D3" s="5"/>
    </row>
    <row r="4" spans="1:24" customHeight="1" ht="18">
      <c r="A4" s="1" t="s">
        <v>100</v>
      </c>
      <c r="B4" s="2"/>
      <c r="C4" s="5" t="s">
        <v>25</v>
      </c>
      <c r="D4" s="5"/>
    </row>
    <row r="5" spans="1:24" customHeight="1" ht="18">
      <c r="A5" s="1" t="s">
        <v>101</v>
      </c>
      <c r="B5" s="2"/>
      <c r="C5" s="4" t="s">
        <v>23</v>
      </c>
      <c r="D5" s="4"/>
    </row>
    <row r="6" spans="1:24" customHeight="1" ht="19.5">
      <c r="A6" s="389" t="s">
        <v>102</v>
      </c>
      <c r="B6" s="389"/>
      <c r="C6" s="6">
        <v>25.8</v>
      </c>
      <c r="D6" s="7" t="s">
        <v>103</v>
      </c>
    </row>
    <row r="7" spans="1:24" customHeight="1" ht="19.5">
      <c r="A7" s="390" t="s">
        <v>104</v>
      </c>
      <c r="B7" s="390"/>
      <c r="C7" s="8">
        <v>59</v>
      </c>
      <c r="D7" s="9" t="s">
        <v>105</v>
      </c>
    </row>
    <row r="8" spans="1:24" customHeight="1" ht="19.5">
      <c r="A8" s="118"/>
      <c r="B8" s="118"/>
      <c r="C8" s="118"/>
      <c r="D8" s="9"/>
    </row>
    <row r="9" spans="1:24" customHeight="1" ht="20.25">
      <c r="A9" s="9" t="s">
        <v>106</v>
      </c>
      <c r="B9" s="9"/>
      <c r="C9" s="391">
        <v>42685</v>
      </c>
      <c r="D9" s="391"/>
    </row>
    <row r="10" spans="1:24">
      <c r="A10" s="10" t="s">
        <v>107</v>
      </c>
      <c r="C10" s="2" t="s">
        <v>108</v>
      </c>
    </row>
    <row r="11" spans="1:24">
      <c r="A11" s="11"/>
      <c r="D11" s="11"/>
      <c r="E11" s="11"/>
      <c r="F11" s="11"/>
      <c r="G11" s="11"/>
      <c r="H11" s="11"/>
      <c r="I11" s="11"/>
    </row>
    <row r="12" spans="1:24">
      <c r="A12" s="11"/>
      <c r="H12" s="11"/>
      <c r="I12" s="11"/>
    </row>
    <row r="13" spans="1:24">
      <c r="A13" s="15"/>
      <c r="B13" s="2"/>
      <c r="D13" s="15"/>
      <c r="F13" s="12"/>
      <c r="H13" s="12"/>
    </row>
    <row r="14" spans="1:24">
      <c r="A14" s="15"/>
      <c r="B14" s="2"/>
      <c r="D14" s="15"/>
      <c r="F14" s="12"/>
      <c r="H14" s="12"/>
    </row>
    <row r="15" spans="1:24">
      <c r="A15" s="15"/>
      <c r="B15" s="2"/>
      <c r="D15" s="15"/>
      <c r="F15" s="12"/>
      <c r="H15" s="12"/>
    </row>
    <row r="16" spans="1:24">
      <c r="A16" s="15"/>
      <c r="B16" s="2"/>
      <c r="D16" s="15"/>
      <c r="F16" s="12"/>
      <c r="H16" s="12"/>
    </row>
    <row r="17" spans="1:24">
      <c r="A17" s="15"/>
      <c r="B17" s="2"/>
      <c r="D17" s="15"/>
      <c r="F17" s="12"/>
      <c r="H17" s="12"/>
    </row>
    <row r="18" spans="1:24">
      <c r="A18" s="15"/>
      <c r="B18" s="2"/>
      <c r="D18" s="15"/>
      <c r="F18" s="12"/>
      <c r="H18" s="12"/>
    </row>
    <row r="19" spans="1:24">
      <c r="A19" s="15"/>
      <c r="B19" s="2"/>
      <c r="D19" s="15"/>
      <c r="F19" s="12"/>
      <c r="H19" s="12"/>
    </row>
    <row r="20" spans="1:24">
      <c r="A20" s="15"/>
      <c r="B20" s="2"/>
      <c r="D20" s="15"/>
      <c r="F20" s="12"/>
      <c r="H20" s="12"/>
    </row>
    <row r="21" spans="1:24">
      <c r="A21" s="15"/>
      <c r="B21" s="2"/>
      <c r="D21" s="15"/>
      <c r="F21" s="12"/>
      <c r="H21" s="12"/>
    </row>
    <row r="22" spans="1:24">
      <c r="A22" s="15"/>
      <c r="B22" s="2"/>
      <c r="D22" s="15"/>
      <c r="F22" s="16"/>
      <c r="H22" s="12"/>
    </row>
    <row r="23" spans="1:24" customHeight="1" ht="18">
      <c r="F23" s="12"/>
    </row>
    <row r="24" spans="1:24" customHeight="1" ht="14.7" s="13" customFormat="1">
      <c r="A24" s="5" t="s">
        <v>109</v>
      </c>
      <c r="X24" s="14"/>
    </row>
    <row r="25" spans="1:24" customHeight="1" ht="24" s="13" customFormat="1">
      <c r="A25" s="5" t="s">
        <v>110</v>
      </c>
      <c r="X25" s="14"/>
    </row>
  </sheetData>
  <mergeCells>
    <mergeCell ref="A6:B6"/>
    <mergeCell ref="A7:B7"/>
    <mergeCell ref="C9:D9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30"/>
  <sheetViews>
    <sheetView tabSelected="0" workbookViewId="0" showGridLines="true" showRowColHeaders="1">
      <selection activeCell="D13" sqref="D13"/>
    </sheetView>
  </sheetViews>
  <sheetFormatPr defaultRowHeight="14.4" defaultColWidth="9" outlineLevelRow="0" outlineLevelCol="0"/>
  <cols>
    <col min="1" max="1" width="15.69921875" customWidth="true" style="30"/>
    <col min="2" max="2" width="14.69921875" customWidth="true" style="30"/>
    <col min="3" max="3" width="14.69921875" customWidth="true" style="30"/>
    <col min="4" max="4" width="14.69921875" customWidth="true" style="30"/>
    <col min="5" max="5" width="14.69921875" customWidth="true" style="30"/>
    <col min="6" max="6" width="14.69921875" customWidth="true" style="30"/>
    <col min="7" max="7" width="14.69921875" customWidth="true" style="30"/>
    <col min="8" max="8" width="15.69921875" customWidth="true" style="30"/>
    <col min="9" max="9" width="10.69921875" customWidth="true" style="30"/>
    <col min="10" max="10" width="10.69921875" customWidth="true" style="30"/>
    <col min="11" max="11" width="10.69921875" customWidth="true" style="30"/>
    <col min="12" max="12" width="9" style="30"/>
  </cols>
  <sheetData>
    <row r="1" spans="1:12" customHeight="1" ht="17.4">
      <c r="A1" s="191" t="s">
        <v>111</v>
      </c>
      <c r="B1" s="30" t="s">
        <v>112</v>
      </c>
    </row>
    <row r="3" spans="1:12">
      <c r="A3" s="196" t="s">
        <v>113</v>
      </c>
      <c r="B3" s="392" t="s">
        <v>114</v>
      </c>
      <c r="C3" s="393"/>
      <c r="D3" s="394" t="s">
        <v>115</v>
      </c>
      <c r="E3" s="393"/>
      <c r="F3" s="394" t="s">
        <v>116</v>
      </c>
      <c r="G3" s="393"/>
    </row>
    <row r="4" spans="1:12">
      <c r="A4" s="196"/>
      <c r="B4" s="209" t="s">
        <v>117</v>
      </c>
      <c r="C4" s="196" t="s">
        <v>118</v>
      </c>
      <c r="D4" s="196" t="s">
        <v>117</v>
      </c>
      <c r="E4" s="196" t="s">
        <v>118</v>
      </c>
      <c r="F4" s="196" t="s">
        <v>117</v>
      </c>
      <c r="G4" s="209" t="s">
        <v>118</v>
      </c>
    </row>
    <row r="5" spans="1:12">
      <c r="A5" s="196">
        <v>1</v>
      </c>
      <c r="B5" s="210">
        <v>86</v>
      </c>
      <c r="C5" s="31">
        <v>50</v>
      </c>
      <c r="D5" s="211">
        <v>119</v>
      </c>
      <c r="E5" s="211">
        <v>82</v>
      </c>
      <c r="F5" s="211">
        <v>190</v>
      </c>
      <c r="G5" s="31">
        <v>124</v>
      </c>
    </row>
    <row r="6" spans="1:12">
      <c r="A6" s="196">
        <v>2</v>
      </c>
      <c r="B6" s="210">
        <v>80</v>
      </c>
      <c r="C6" s="31">
        <v>48</v>
      </c>
      <c r="D6" s="211">
        <v>117</v>
      </c>
      <c r="E6" s="211">
        <v>81</v>
      </c>
      <c r="F6" s="211">
        <v>192</v>
      </c>
      <c r="G6" s="31">
        <v>124</v>
      </c>
    </row>
    <row r="7" spans="1:12">
      <c r="A7" s="196">
        <v>3</v>
      </c>
      <c r="B7" s="210">
        <v>84</v>
      </c>
      <c r="C7" s="31">
        <v>52</v>
      </c>
      <c r="D7" s="211">
        <v>120</v>
      </c>
      <c r="E7" s="211">
        <v>80</v>
      </c>
      <c r="F7" s="211">
        <v>190</v>
      </c>
      <c r="G7" s="31">
        <v>124</v>
      </c>
    </row>
    <row r="8" spans="1:12">
      <c r="A8" s="196"/>
      <c r="B8" s="210"/>
      <c r="C8" s="31"/>
      <c r="D8" s="211"/>
      <c r="E8" s="211"/>
      <c r="F8" s="211"/>
      <c r="G8" s="31"/>
    </row>
    <row r="9" spans="1:12">
      <c r="A9" s="196"/>
      <c r="B9" s="210"/>
      <c r="C9" s="31"/>
      <c r="D9" s="211"/>
      <c r="E9" s="211"/>
      <c r="F9" s="211"/>
      <c r="G9" s="31"/>
    </row>
    <row r="10" spans="1:12">
      <c r="A10" s="196"/>
      <c r="B10" s="210"/>
      <c r="C10" s="31"/>
      <c r="D10" s="211"/>
      <c r="E10" s="211"/>
      <c r="F10" s="211"/>
      <c r="G10" s="31"/>
    </row>
    <row r="11" spans="1:12">
      <c r="A11" s="196"/>
      <c r="B11" s="210"/>
      <c r="C11" s="31"/>
      <c r="D11" s="211"/>
      <c r="E11" s="211"/>
      <c r="F11" s="211"/>
      <c r="G11" s="31"/>
    </row>
    <row r="12" spans="1:12">
      <c r="A12" s="196"/>
      <c r="B12" s="210"/>
      <c r="C12" s="31"/>
      <c r="D12" s="211"/>
      <c r="E12" s="211"/>
      <c r="F12" s="211"/>
      <c r="G12" s="31"/>
    </row>
    <row r="13" spans="1:12">
      <c r="A13" s="196"/>
      <c r="B13" s="210"/>
      <c r="C13" s="31"/>
      <c r="D13" s="211"/>
      <c r="E13" s="211"/>
      <c r="F13" s="211"/>
      <c r="G13" s="31"/>
    </row>
    <row r="14" spans="1:12">
      <c r="A14" s="196"/>
      <c r="B14" s="210"/>
      <c r="C14" s="31"/>
      <c r="D14" s="211"/>
      <c r="E14" s="211"/>
      <c r="F14" s="211"/>
      <c r="G14" s="31"/>
    </row>
    <row r="15" spans="1:12">
      <c r="A15" s="180"/>
      <c r="B15" s="180"/>
      <c r="C15" s="181"/>
      <c r="D15" s="181"/>
      <c r="E15" s="182"/>
    </row>
    <row r="16" spans="1:12">
      <c r="A16" s="184" t="s">
        <v>119</v>
      </c>
      <c r="B16" s="93" t="s">
        <v>120</v>
      </c>
      <c r="C16" s="93" t="s">
        <v>121</v>
      </c>
      <c r="D16" s="187" t="s">
        <v>122</v>
      </c>
      <c r="E16" s="182"/>
    </row>
    <row r="17" spans="1:12">
      <c r="A17" s="185" t="s">
        <v>123</v>
      </c>
      <c r="B17" s="186"/>
      <c r="C17" s="186"/>
      <c r="D17" s="183" t="s">
        <v>124</v>
      </c>
      <c r="E17" s="182"/>
    </row>
    <row r="18" spans="1:12" customHeight="1" ht="14.4">
      <c r="A18" s="202" t="s">
        <v>125</v>
      </c>
      <c r="B18" s="202" t="s">
        <v>125</v>
      </c>
      <c r="C18" s="202" t="s">
        <v>125</v>
      </c>
      <c r="D18" s="203" t="s">
        <v>126</v>
      </c>
      <c r="E18" s="182"/>
    </row>
    <row r="19" spans="1:12">
      <c r="A19" s="212">
        <v>80</v>
      </c>
      <c r="B19" s="213">
        <f>AVERAGE(B5:B14)</f>
        <v>83.333333333333</v>
      </c>
      <c r="C19" s="235">
        <f>STDEV(B5:B14)</f>
        <v>3.0550504633039</v>
      </c>
      <c r="D19" s="229">
        <f> C19/SQRT(10)</f>
        <v>0.9660917830793</v>
      </c>
      <c r="E19" s="182"/>
    </row>
    <row r="20" spans="1:12">
      <c r="A20" s="31">
        <v>120</v>
      </c>
      <c r="B20" s="211">
        <f>AVERAGE(D5:D14)</f>
        <v>118.66666666667</v>
      </c>
      <c r="C20" s="236">
        <f>STDEV(D5:D14)</f>
        <v>1.5275252316519</v>
      </c>
      <c r="D20" s="229">
        <f>C20/SQRT(10)</f>
        <v>0.48304589153965</v>
      </c>
      <c r="E20" s="182"/>
    </row>
    <row r="21" spans="1:12">
      <c r="A21" s="31">
        <v>190</v>
      </c>
      <c r="B21" s="211">
        <f>AVERAGE(F5:F14)</f>
        <v>190.66666666667</v>
      </c>
      <c r="C21" s="236">
        <f>STDEV(F5:F14)</f>
        <v>1.1547005383793</v>
      </c>
      <c r="D21" s="229">
        <f>C21/SQRT(10)</f>
        <v>0.36514837167011</v>
      </c>
      <c r="E21" s="182"/>
    </row>
    <row r="22" spans="1:12">
      <c r="A22" s="180"/>
      <c r="B22" s="180"/>
      <c r="C22" s="181"/>
      <c r="D22" s="181"/>
      <c r="E22" s="182"/>
    </row>
    <row r="23" spans="1:12">
      <c r="A23" s="184" t="s">
        <v>127</v>
      </c>
      <c r="B23" s="93" t="s">
        <v>120</v>
      </c>
      <c r="C23" s="93" t="s">
        <v>121</v>
      </c>
      <c r="D23" s="93" t="s">
        <v>122</v>
      </c>
      <c r="E23" s="182"/>
    </row>
    <row r="24" spans="1:12">
      <c r="A24" s="185" t="s">
        <v>123</v>
      </c>
      <c r="B24" s="186"/>
      <c r="C24" s="186"/>
      <c r="D24" s="183" t="s">
        <v>124</v>
      </c>
      <c r="E24" s="182"/>
    </row>
    <row r="25" spans="1:12" customHeight="1" ht="14.4">
      <c r="A25" s="202" t="s">
        <v>125</v>
      </c>
      <c r="B25" s="202" t="s">
        <v>125</v>
      </c>
      <c r="C25" s="202" t="s">
        <v>125</v>
      </c>
      <c r="D25" s="203" t="s">
        <v>126</v>
      </c>
      <c r="E25" s="182"/>
    </row>
    <row r="26" spans="1:12">
      <c r="A26" s="212">
        <v>40</v>
      </c>
      <c r="B26" s="213">
        <f>AVERAGE(C5:C14)</f>
        <v>50</v>
      </c>
      <c r="C26" s="241">
        <f>STDEV(C5:C14)</f>
        <v>2</v>
      </c>
      <c r="D26" s="229">
        <f>C26/SQRT(10)</f>
        <v>0.63245553203368</v>
      </c>
      <c r="E26" s="182"/>
    </row>
    <row r="27" spans="1:12">
      <c r="A27" s="31">
        <v>80</v>
      </c>
      <c r="B27" s="211">
        <f>AVERAGE(E5:E14)</f>
        <v>81</v>
      </c>
      <c r="C27" s="242">
        <f>STDEV(E5:E14)</f>
        <v>1</v>
      </c>
      <c r="D27" s="229">
        <f>C27/SQRT(10)</f>
        <v>0.31622776601684</v>
      </c>
    </row>
    <row r="28" spans="1:12">
      <c r="A28" s="31">
        <v>120</v>
      </c>
      <c r="B28" s="211">
        <f>AVERAGE(G5:G14)</f>
        <v>124</v>
      </c>
      <c r="C28" s="242">
        <f>STDEV(G5:G14)</f>
        <v>0</v>
      </c>
      <c r="D28" s="229">
        <f>C28/SQRT(10)</f>
        <v>0</v>
      </c>
    </row>
    <row r="29" spans="1:12" customHeight="1" ht="14.4" s="190" customFormat="1">
      <c r="A29" s="188"/>
      <c r="B29" s="188"/>
      <c r="C29" s="189"/>
      <c r="D29" s="189"/>
    </row>
    <row r="30" spans="1:12" customHeight="1" ht="14.4"/>
  </sheetData>
  <mergeCells>
    <mergeCell ref="B3:C3"/>
    <mergeCell ref="D3:E3"/>
    <mergeCell ref="F3:G3"/>
  </mergeCells>
  <printOptions gridLines="false" gridLinesSet="true"/>
  <pageMargins left="0.70866141732283" right="0.70866141732283" top="0.94488188976378" bottom="0.74803149606299" header="0.31496062992126" footer="0.31496062992126"/>
  <pageSetup paperSize="9" orientation="landscape" scale="100" fitToHeight="1" fitToWidth="1" pageOrder="downThenOver" r:id="rId1ps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72"/>
  <sheetViews>
    <sheetView tabSelected="0" workbookViewId="0" zoomScale="80" zoomScaleNormal="80" showGridLines="true" showRowColHeaders="1" topLeftCell="A46">
      <selection activeCell="N71" sqref="N71"/>
    </sheetView>
  </sheetViews>
  <sheetFormatPr defaultRowHeight="14.4" defaultColWidth="9" outlineLevelRow="0" outlineLevelCol="0"/>
  <cols>
    <col min="1" max="1" width="9" style="30"/>
    <col min="2" max="2" width="9" style="30"/>
    <col min="3" max="3" width="9" style="30"/>
    <col min="4" max="4" width="9" style="30"/>
    <col min="5" max="5" width="9" style="30"/>
    <col min="6" max="6" width="9.296875" customWidth="true" style="30"/>
    <col min="7" max="7" width="9" style="30"/>
    <col min="8" max="8" width="9" style="30"/>
    <col min="9" max="9" width="9" style="30"/>
    <col min="10" max="10" width="9" style="30"/>
    <col min="11" max="11" width="9" style="30"/>
    <col min="12" max="12" width="9" style="30"/>
    <col min="13" max="13" width="9" style="30"/>
    <col min="14" max="14" width="9" style="30"/>
    <col min="15" max="15" width="6" customWidth="true" style="30"/>
    <col min="16" max="16" width="9" style="30"/>
  </cols>
  <sheetData>
    <row r="1" spans="1:16" customHeight="1" ht="15.9">
      <c r="A1" s="32" t="s">
        <v>128</v>
      </c>
      <c r="B1" s="33"/>
      <c r="C1" s="33"/>
      <c r="D1" s="33"/>
      <c r="E1" s="33" t="s">
        <v>112</v>
      </c>
      <c r="F1" s="33"/>
      <c r="G1" s="33"/>
      <c r="H1" s="398"/>
      <c r="I1" s="398"/>
      <c r="J1" s="399"/>
      <c r="K1" s="399"/>
      <c r="L1" s="33"/>
    </row>
    <row r="2" spans="1:16" customHeight="1" ht="24.75">
      <c r="A2" s="206" t="s">
        <v>129</v>
      </c>
      <c r="B2" s="33"/>
      <c r="C2" s="199">
        <v>80</v>
      </c>
      <c r="D2" s="206" t="s">
        <v>130</v>
      </c>
      <c r="E2" s="33"/>
      <c r="F2" s="33"/>
      <c r="G2" s="33"/>
      <c r="H2" s="33"/>
      <c r="I2" s="33"/>
      <c r="J2" s="205"/>
      <c r="K2" s="33"/>
      <c r="L2" s="33"/>
    </row>
    <row r="3" spans="1:16" customHeight="1" ht="24">
      <c r="A3" s="35" t="s">
        <v>131</v>
      </c>
      <c r="B3" s="400" t="s">
        <v>132</v>
      </c>
      <c r="C3" s="401"/>
      <c r="D3" s="401"/>
      <c r="E3" s="402"/>
      <c r="F3" s="204" t="s">
        <v>113</v>
      </c>
      <c r="G3" s="36" t="s">
        <v>133</v>
      </c>
      <c r="H3" s="204" t="s">
        <v>134</v>
      </c>
      <c r="I3" s="37" t="s">
        <v>135</v>
      </c>
      <c r="J3" s="37" t="s">
        <v>136</v>
      </c>
      <c r="K3" s="38" t="s">
        <v>137</v>
      </c>
      <c r="L3" s="33"/>
      <c r="M3" s="34" t="s">
        <v>138</v>
      </c>
      <c r="N3" s="34" t="s">
        <v>139</v>
      </c>
    </row>
    <row r="4" spans="1:16" customHeight="1" ht="15.75">
      <c r="A4" s="40"/>
      <c r="B4" s="41"/>
      <c r="C4" s="42"/>
      <c r="D4" s="42"/>
      <c r="E4" s="43"/>
      <c r="F4" s="44"/>
      <c r="G4" s="45" t="s">
        <v>140</v>
      </c>
      <c r="H4" s="44"/>
      <c r="I4" s="45"/>
      <c r="J4" s="45"/>
      <c r="K4" s="46" t="s">
        <v>141</v>
      </c>
      <c r="L4" s="33"/>
      <c r="M4" s="39">
        <v>1</v>
      </c>
      <c r="N4" s="39">
        <v>13.97</v>
      </c>
    </row>
    <row r="5" spans="1:16" customHeight="1" ht="15.9">
      <c r="A5" s="47" t="s">
        <v>142</v>
      </c>
      <c r="B5" s="395" t="s">
        <v>143</v>
      </c>
      <c r="C5" s="396"/>
      <c r="D5" s="396"/>
      <c r="E5" s="397"/>
      <c r="F5" s="63" t="e">
        <f>ข้อมูลดิบหลัก!D30</f>
        <v>#DIV/0!</v>
      </c>
      <c r="G5" s="48" t="s">
        <v>144</v>
      </c>
      <c r="H5" s="49">
        <v>2</v>
      </c>
      <c r="I5" s="48">
        <v>1</v>
      </c>
      <c r="J5" s="50" t="e">
        <f>F5/H5</f>
        <v>#DIV/0!</v>
      </c>
      <c r="K5" s="39">
        <v>2</v>
      </c>
      <c r="L5" s="33"/>
      <c r="M5" s="39">
        <v>2</v>
      </c>
      <c r="N5" s="39">
        <v>4.53</v>
      </c>
    </row>
    <row r="6" spans="1:16" customHeight="1" ht="15.9">
      <c r="A6" s="51" t="s">
        <v>145</v>
      </c>
      <c r="B6" s="403" t="s">
        <v>146</v>
      </c>
      <c r="C6" s="404"/>
      <c r="D6" s="404"/>
      <c r="E6" s="405"/>
      <c r="F6" s="52">
        <v>0</v>
      </c>
      <c r="G6" s="53" t="s">
        <v>147</v>
      </c>
      <c r="H6" s="54">
        <v>1.7320508075689</v>
      </c>
      <c r="I6" s="53">
        <v>1</v>
      </c>
      <c r="J6" s="55">
        <f>F6/H6</f>
        <v>0</v>
      </c>
      <c r="K6" s="56">
        <v>8</v>
      </c>
      <c r="L6" s="33"/>
      <c r="M6" s="39">
        <v>3</v>
      </c>
      <c r="N6" s="39">
        <v>3.31</v>
      </c>
    </row>
    <row r="7" spans="1:16" customHeight="1" ht="15.9">
      <c r="A7" s="51" t="s">
        <v>148</v>
      </c>
      <c r="B7" s="403" t="s">
        <v>149</v>
      </c>
      <c r="C7" s="404"/>
      <c r="D7" s="404"/>
      <c r="E7" s="405"/>
      <c r="F7" s="52">
        <v>0.27</v>
      </c>
      <c r="G7" s="53" t="s">
        <v>144</v>
      </c>
      <c r="H7" s="54">
        <v>2</v>
      </c>
      <c r="I7" s="53">
        <v>1</v>
      </c>
      <c r="J7" s="55">
        <f>F7/H7</f>
        <v>0.135</v>
      </c>
      <c r="K7" s="56">
        <v>8</v>
      </c>
      <c r="L7" s="33"/>
      <c r="M7" s="39">
        <v>4</v>
      </c>
      <c r="N7" s="39">
        <v>2.87</v>
      </c>
    </row>
    <row r="8" spans="1:16" customHeight="1" ht="15.9">
      <c r="A8" s="51" t="s">
        <v>150</v>
      </c>
      <c r="B8" s="403" t="s">
        <v>151</v>
      </c>
      <c r="C8" s="404"/>
      <c r="D8" s="404"/>
      <c r="E8" s="405"/>
      <c r="F8" s="52">
        <v>0.5</v>
      </c>
      <c r="G8" s="53" t="s">
        <v>152</v>
      </c>
      <c r="H8" s="54">
        <v>1.7320508075689</v>
      </c>
      <c r="I8" s="53">
        <v>1</v>
      </c>
      <c r="J8" s="55">
        <f>F8/H8</f>
        <v>0.28867513459481</v>
      </c>
      <c r="K8" s="56">
        <v>8</v>
      </c>
      <c r="L8" s="33"/>
      <c r="M8" s="39">
        <v>5</v>
      </c>
      <c r="N8" s="39">
        <v>2.65</v>
      </c>
    </row>
    <row r="9" spans="1:16" customHeight="1" ht="15.9">
      <c r="A9" s="57"/>
      <c r="B9" s="395" t="s">
        <v>153</v>
      </c>
      <c r="C9" s="396"/>
      <c r="D9" s="396"/>
      <c r="E9" s="397"/>
      <c r="F9" s="68"/>
      <c r="G9" s="58" t="s">
        <v>154</v>
      </c>
      <c r="H9" s="208"/>
      <c r="I9" s="69"/>
      <c r="J9" s="59" t="e">
        <f>SQRT(J5^2+J6^2+J7^2+J8^2)</f>
        <v>#DIV/0!</v>
      </c>
      <c r="K9" s="406" t="e">
        <f>(J9^4/J5^4)*K5</f>
        <v>#DIV/0!</v>
      </c>
      <c r="L9" s="33"/>
      <c r="M9" s="39">
        <v>6</v>
      </c>
      <c r="N9" s="39">
        <v>2.52</v>
      </c>
    </row>
    <row r="10" spans="1:16" customHeight="1" ht="15.9">
      <c r="A10" s="60" t="s">
        <v>155</v>
      </c>
      <c r="B10" s="408" t="s">
        <v>156</v>
      </c>
      <c r="C10" s="409"/>
      <c r="D10" s="409"/>
      <c r="E10" s="410"/>
      <c r="F10" s="67"/>
      <c r="G10" s="61" t="s">
        <v>157</v>
      </c>
      <c r="H10" s="65">
        <v>2</v>
      </c>
      <c r="I10" s="67"/>
      <c r="J10" s="62" t="e">
        <f>H10*J9</f>
        <v>#DIV/0!</v>
      </c>
      <c r="K10" s="407"/>
      <c r="L10" s="33"/>
      <c r="M10" s="39">
        <v>7</v>
      </c>
      <c r="N10" s="39">
        <v>2.43</v>
      </c>
    </row>
    <row r="11" spans="1:16" customHeight="1" ht="14.4">
      <c r="L11" s="33"/>
      <c r="M11" s="39">
        <v>8</v>
      </c>
      <c r="N11" s="39">
        <v>2.37</v>
      </c>
    </row>
    <row r="12" spans="1:16" customHeight="1" ht="14.4">
      <c r="A12" s="206" t="s">
        <v>129</v>
      </c>
      <c r="B12" s="33"/>
      <c r="C12" s="199">
        <v>120</v>
      </c>
      <c r="D12" s="206" t="s">
        <v>130</v>
      </c>
      <c r="E12" s="33"/>
      <c r="L12" s="33"/>
      <c r="M12" s="39">
        <v>9</v>
      </c>
      <c r="N12" s="39">
        <v>2.32</v>
      </c>
    </row>
    <row r="13" spans="1:16" customHeight="1" ht="16.2">
      <c r="A13" s="35" t="s">
        <v>131</v>
      </c>
      <c r="B13" s="400" t="s">
        <v>132</v>
      </c>
      <c r="C13" s="401"/>
      <c r="D13" s="401"/>
      <c r="E13" s="402"/>
      <c r="F13" s="204" t="s">
        <v>113</v>
      </c>
      <c r="G13" s="36" t="s">
        <v>133</v>
      </c>
      <c r="H13" s="204" t="s">
        <v>134</v>
      </c>
      <c r="I13" s="37" t="s">
        <v>135</v>
      </c>
      <c r="J13" s="37" t="s">
        <v>136</v>
      </c>
      <c r="K13" s="38" t="s">
        <v>137</v>
      </c>
      <c r="L13" s="33"/>
      <c r="M13" s="39">
        <v>10</v>
      </c>
      <c r="N13" s="39">
        <v>2.28</v>
      </c>
    </row>
    <row r="14" spans="1:16" customHeight="1" ht="16.2">
      <c r="A14" s="40"/>
      <c r="B14" s="41"/>
      <c r="C14" s="42"/>
      <c r="D14" s="42"/>
      <c r="E14" s="43"/>
      <c r="F14" s="44"/>
      <c r="G14" s="45" t="s">
        <v>140</v>
      </c>
      <c r="H14" s="44"/>
      <c r="I14" s="45"/>
      <c r="J14" s="45"/>
      <c r="K14" s="46" t="s">
        <v>141</v>
      </c>
      <c r="L14" s="33"/>
      <c r="M14" s="39">
        <v>11</v>
      </c>
      <c r="N14" s="39">
        <v>2.25</v>
      </c>
    </row>
    <row r="15" spans="1:16" customHeight="1" ht="14.4">
      <c r="A15" s="47" t="s">
        <v>142</v>
      </c>
      <c r="B15" s="395" t="s">
        <v>143</v>
      </c>
      <c r="C15" s="396"/>
      <c r="D15" s="396"/>
      <c r="E15" s="397"/>
      <c r="F15" s="63" t="e">
        <f>ข้อมูลดิบหลัก!D31</f>
        <v>#DIV/0!</v>
      </c>
      <c r="G15" s="48" t="s">
        <v>144</v>
      </c>
      <c r="H15" s="49">
        <v>2</v>
      </c>
      <c r="I15" s="48">
        <v>1</v>
      </c>
      <c r="J15" s="50" t="e">
        <f>F15/H15</f>
        <v>#DIV/0!</v>
      </c>
      <c r="K15" s="39">
        <v>2</v>
      </c>
      <c r="L15" s="33"/>
      <c r="M15" s="39">
        <v>12</v>
      </c>
      <c r="N15" s="39">
        <v>2.23</v>
      </c>
    </row>
    <row r="16" spans="1:16">
      <c r="A16" s="51" t="s">
        <v>145</v>
      </c>
      <c r="B16" s="403" t="s">
        <v>146</v>
      </c>
      <c r="C16" s="404"/>
      <c r="D16" s="404"/>
      <c r="E16" s="405"/>
      <c r="F16" s="52">
        <v>0</v>
      </c>
      <c r="G16" s="53" t="s">
        <v>147</v>
      </c>
      <c r="H16" s="54">
        <v>1.7320508075689</v>
      </c>
      <c r="I16" s="53">
        <v>1</v>
      </c>
      <c r="J16" s="55">
        <f>F16/H16</f>
        <v>0</v>
      </c>
      <c r="K16" s="56">
        <v>8</v>
      </c>
      <c r="L16" s="33"/>
      <c r="M16" s="39">
        <v>13</v>
      </c>
      <c r="N16" s="39">
        <v>2.21</v>
      </c>
    </row>
    <row r="17" spans="1:16">
      <c r="A17" s="51" t="s">
        <v>148</v>
      </c>
      <c r="B17" s="403" t="s">
        <v>149</v>
      </c>
      <c r="C17" s="404"/>
      <c r="D17" s="404"/>
      <c r="E17" s="405"/>
      <c r="F17" s="52">
        <v>0.27</v>
      </c>
      <c r="G17" s="53" t="s">
        <v>144</v>
      </c>
      <c r="H17" s="54">
        <v>2</v>
      </c>
      <c r="I17" s="53">
        <v>1</v>
      </c>
      <c r="J17" s="55">
        <f>F17/H17</f>
        <v>0.135</v>
      </c>
      <c r="K17" s="56">
        <v>8</v>
      </c>
      <c r="L17" s="33"/>
      <c r="M17" s="39">
        <v>14</v>
      </c>
      <c r="N17" s="64">
        <v>2.2</v>
      </c>
    </row>
    <row r="18" spans="1:16" customHeight="1" ht="14.4">
      <c r="A18" s="51" t="s">
        <v>150</v>
      </c>
      <c r="B18" s="403" t="s">
        <v>151</v>
      </c>
      <c r="C18" s="404"/>
      <c r="D18" s="404"/>
      <c r="E18" s="405"/>
      <c r="F18" s="52">
        <v>0.5</v>
      </c>
      <c r="G18" s="53" t="s">
        <v>152</v>
      </c>
      <c r="H18" s="54">
        <v>1.7320508075689</v>
      </c>
      <c r="I18" s="53">
        <v>1</v>
      </c>
      <c r="J18" s="55">
        <f>F18/H18</f>
        <v>0.28867513459481</v>
      </c>
      <c r="K18" s="56">
        <v>8</v>
      </c>
      <c r="L18" s="33"/>
      <c r="M18" s="39">
        <v>15</v>
      </c>
      <c r="N18" s="39">
        <v>2.18</v>
      </c>
    </row>
    <row r="19" spans="1:16" customHeight="1" ht="14.4">
      <c r="A19" s="57"/>
      <c r="B19" s="395" t="s">
        <v>153</v>
      </c>
      <c r="C19" s="396"/>
      <c r="D19" s="396"/>
      <c r="E19" s="397"/>
      <c r="F19" s="68"/>
      <c r="G19" s="58" t="s">
        <v>154</v>
      </c>
      <c r="H19" s="208"/>
      <c r="I19" s="69"/>
      <c r="J19" s="59" t="e">
        <f>SQRT(J15^2+J16^2+J17^2+J18^2)</f>
        <v>#DIV/0!</v>
      </c>
      <c r="K19" s="406" t="e">
        <f>(J19^4/J15^4)*K15</f>
        <v>#DIV/0!</v>
      </c>
      <c r="L19" s="33"/>
      <c r="M19" s="39">
        <v>16</v>
      </c>
      <c r="N19" s="39">
        <v>2.17</v>
      </c>
    </row>
    <row r="20" spans="1:16" customHeight="1" ht="14.4">
      <c r="A20" s="60" t="s">
        <v>155</v>
      </c>
      <c r="B20" s="408" t="s">
        <v>156</v>
      </c>
      <c r="C20" s="409"/>
      <c r="D20" s="409"/>
      <c r="E20" s="410"/>
      <c r="F20" s="67"/>
      <c r="G20" s="61" t="s">
        <v>157</v>
      </c>
      <c r="H20" s="65">
        <v>2</v>
      </c>
      <c r="I20" s="67"/>
      <c r="J20" s="62" t="e">
        <f>H20*J19</f>
        <v>#DIV/0!</v>
      </c>
      <c r="K20" s="407"/>
      <c r="L20" s="33"/>
      <c r="M20" s="39">
        <v>17</v>
      </c>
      <c r="N20" s="39">
        <v>2.16</v>
      </c>
    </row>
    <row r="21" spans="1:16" customHeight="1" ht="14.4">
      <c r="A21" s="108"/>
      <c r="B21" s="109"/>
      <c r="C21" s="109"/>
      <c r="D21" s="109"/>
      <c r="E21" s="109"/>
      <c r="F21" s="109"/>
      <c r="G21" s="110"/>
      <c r="H21" s="111"/>
      <c r="I21" s="109"/>
      <c r="J21" s="112"/>
      <c r="K21" s="113"/>
      <c r="L21" s="33"/>
      <c r="M21" s="39">
        <v>18</v>
      </c>
      <c r="N21" s="39">
        <v>2.15</v>
      </c>
    </row>
    <row r="22" spans="1:16" customHeight="1" ht="14.4">
      <c r="A22" s="206" t="s">
        <v>129</v>
      </c>
      <c r="B22" s="33"/>
      <c r="C22" s="199">
        <v>190</v>
      </c>
      <c r="D22" s="206" t="s">
        <v>130</v>
      </c>
      <c r="L22" s="33"/>
      <c r="M22" s="39">
        <v>19</v>
      </c>
      <c r="N22" s="39">
        <v>2.14</v>
      </c>
    </row>
    <row r="23" spans="1:16" customHeight="1" ht="16.2">
      <c r="A23" s="35" t="s">
        <v>131</v>
      </c>
      <c r="B23" s="400" t="s">
        <v>132</v>
      </c>
      <c r="C23" s="401"/>
      <c r="D23" s="401"/>
      <c r="E23" s="402"/>
      <c r="F23" s="204" t="s">
        <v>113</v>
      </c>
      <c r="G23" s="36" t="s">
        <v>133</v>
      </c>
      <c r="H23" s="204" t="s">
        <v>134</v>
      </c>
      <c r="I23" s="37" t="s">
        <v>135</v>
      </c>
      <c r="J23" s="37" t="s">
        <v>136</v>
      </c>
      <c r="K23" s="38" t="s">
        <v>137</v>
      </c>
      <c r="L23" s="33"/>
      <c r="M23" s="39">
        <v>20</v>
      </c>
      <c r="N23" s="39">
        <v>2.13</v>
      </c>
    </row>
    <row r="24" spans="1:16" customHeight="1" ht="16.2">
      <c r="A24" s="40"/>
      <c r="B24" s="41"/>
      <c r="C24" s="42"/>
      <c r="D24" s="42"/>
      <c r="E24" s="43"/>
      <c r="F24" s="44"/>
      <c r="G24" s="45" t="s">
        <v>140</v>
      </c>
      <c r="H24" s="44"/>
      <c r="I24" s="45"/>
      <c r="J24" s="45"/>
      <c r="K24" s="46" t="s">
        <v>141</v>
      </c>
      <c r="L24" s="33"/>
      <c r="M24" s="39">
        <v>25</v>
      </c>
      <c r="N24" s="39">
        <v>2.11</v>
      </c>
    </row>
    <row r="25" spans="1:16" customHeight="1" ht="14.4">
      <c r="A25" s="47" t="s">
        <v>142</v>
      </c>
      <c r="B25" s="395" t="s">
        <v>143</v>
      </c>
      <c r="C25" s="396"/>
      <c r="D25" s="396"/>
      <c r="E25" s="397"/>
      <c r="F25" s="63" t="e">
        <f>ข้อมูลดิบหลัก!D32</f>
        <v>#DIV/0!</v>
      </c>
      <c r="G25" s="48" t="s">
        <v>144</v>
      </c>
      <c r="H25" s="49">
        <v>2</v>
      </c>
      <c r="I25" s="48">
        <v>1</v>
      </c>
      <c r="J25" s="50" t="e">
        <f>F25/H25</f>
        <v>#DIV/0!</v>
      </c>
      <c r="K25" s="39">
        <v>2</v>
      </c>
      <c r="L25" s="33"/>
      <c r="M25" s="39">
        <v>30</v>
      </c>
      <c r="N25" s="39">
        <v>2.09</v>
      </c>
    </row>
    <row r="26" spans="1:16">
      <c r="A26" s="51" t="s">
        <v>145</v>
      </c>
      <c r="B26" s="403" t="s">
        <v>146</v>
      </c>
      <c r="C26" s="404"/>
      <c r="D26" s="404"/>
      <c r="E26" s="405"/>
      <c r="F26" s="52">
        <v>0</v>
      </c>
      <c r="G26" s="53" t="s">
        <v>147</v>
      </c>
      <c r="H26" s="54">
        <v>1.7320508075689</v>
      </c>
      <c r="I26" s="53">
        <v>1</v>
      </c>
      <c r="J26" s="55">
        <f>F26/H26</f>
        <v>0</v>
      </c>
      <c r="K26" s="56">
        <v>8</v>
      </c>
      <c r="L26" s="33"/>
      <c r="M26" s="39">
        <v>35</v>
      </c>
      <c r="N26" s="39">
        <v>2.07</v>
      </c>
    </row>
    <row r="27" spans="1:16">
      <c r="A27" s="51" t="s">
        <v>148</v>
      </c>
      <c r="B27" s="403" t="s">
        <v>149</v>
      </c>
      <c r="C27" s="404"/>
      <c r="D27" s="404"/>
      <c r="E27" s="405"/>
      <c r="F27" s="52">
        <v>0.27</v>
      </c>
      <c r="G27" s="53" t="s">
        <v>144</v>
      </c>
      <c r="H27" s="54">
        <v>2</v>
      </c>
      <c r="I27" s="53">
        <v>1</v>
      </c>
      <c r="J27" s="55">
        <f>F27/H27</f>
        <v>0.135</v>
      </c>
      <c r="K27" s="56">
        <v>8</v>
      </c>
      <c r="M27" s="39">
        <v>40</v>
      </c>
      <c r="N27" s="39">
        <v>2.06</v>
      </c>
    </row>
    <row r="28" spans="1:16" customHeight="1" ht="14.4">
      <c r="A28" s="51" t="s">
        <v>150</v>
      </c>
      <c r="B28" s="403" t="s">
        <v>151</v>
      </c>
      <c r="C28" s="404"/>
      <c r="D28" s="404"/>
      <c r="E28" s="405"/>
      <c r="F28" s="52">
        <v>0.5</v>
      </c>
      <c r="G28" s="53" t="s">
        <v>152</v>
      </c>
      <c r="H28" s="54">
        <v>1.7320508075689</v>
      </c>
      <c r="I28" s="53">
        <v>1</v>
      </c>
      <c r="J28" s="55">
        <f>F28/H28</f>
        <v>0.28867513459481</v>
      </c>
      <c r="K28" s="56">
        <v>8</v>
      </c>
      <c r="M28" s="39">
        <v>45</v>
      </c>
      <c r="N28" s="39">
        <v>2.06</v>
      </c>
    </row>
    <row r="29" spans="1:16" customHeight="1" ht="14.4">
      <c r="A29" s="57"/>
      <c r="B29" s="395" t="s">
        <v>153</v>
      </c>
      <c r="C29" s="396"/>
      <c r="D29" s="396"/>
      <c r="E29" s="397"/>
      <c r="F29" s="68"/>
      <c r="G29" s="58" t="s">
        <v>154</v>
      </c>
      <c r="H29" s="208"/>
      <c r="I29" s="69"/>
      <c r="J29" s="59" t="e">
        <f>SQRT(J25^2+J26^2+J27^2+J28^2)</f>
        <v>#DIV/0!</v>
      </c>
      <c r="K29" s="406" t="e">
        <f>(J29^4/J25^4)*K25</f>
        <v>#DIV/0!</v>
      </c>
      <c r="M29" s="39">
        <v>50</v>
      </c>
      <c r="N29" s="39">
        <v>2.05</v>
      </c>
    </row>
    <row r="30" spans="1:16" customHeight="1" ht="14.4">
      <c r="A30" s="60" t="s">
        <v>155</v>
      </c>
      <c r="B30" s="408" t="s">
        <v>156</v>
      </c>
      <c r="C30" s="409"/>
      <c r="D30" s="409"/>
      <c r="E30" s="410"/>
      <c r="F30" s="67"/>
      <c r="G30" s="61" t="s">
        <v>157</v>
      </c>
      <c r="H30" s="65">
        <v>2</v>
      </c>
      <c r="I30" s="67"/>
      <c r="J30" s="62" t="e">
        <f>H30*J29</f>
        <v>#DIV/0!</v>
      </c>
      <c r="K30" s="407"/>
      <c r="M30" s="39">
        <v>100</v>
      </c>
      <c r="N30" s="39">
        <v>2.025</v>
      </c>
    </row>
    <row r="31" spans="1:16" customHeight="1" ht="14.4">
      <c r="M31" s="39" t="s">
        <v>158</v>
      </c>
      <c r="N31" s="66">
        <v>2</v>
      </c>
    </row>
    <row r="32" spans="1:16" customHeight="1" ht="14.4" s="190" customFormat="1">
      <c r="M32" s="200"/>
      <c r="N32" s="201"/>
    </row>
    <row r="33" spans="1:16" customHeight="1" ht="14.4">
      <c r="M33" s="114"/>
      <c r="N33" s="115"/>
    </row>
    <row r="34" spans="1:16">
      <c r="A34" s="32" t="s">
        <v>159</v>
      </c>
      <c r="M34" s="114"/>
      <c r="N34" s="115"/>
    </row>
    <row r="35" spans="1:16" customHeight="1" ht="14.4">
      <c r="A35" s="206" t="s">
        <v>129</v>
      </c>
      <c r="B35" s="33"/>
      <c r="C35" s="199">
        <v>40</v>
      </c>
      <c r="D35" s="206" t="s">
        <v>130</v>
      </c>
      <c r="F35" s="149"/>
      <c r="G35" s="149"/>
      <c r="H35" s="149"/>
      <c r="I35" s="110"/>
      <c r="J35" s="110"/>
      <c r="K35" s="110"/>
      <c r="M35" s="114"/>
      <c r="N35" s="115"/>
    </row>
    <row r="36" spans="1:16" customHeight="1" ht="16.2">
      <c r="A36" s="35" t="s">
        <v>131</v>
      </c>
      <c r="B36" s="400" t="s">
        <v>132</v>
      </c>
      <c r="C36" s="401"/>
      <c r="D36" s="401"/>
      <c r="E36" s="402"/>
      <c r="F36" s="204" t="s">
        <v>113</v>
      </c>
      <c r="G36" s="36" t="s">
        <v>133</v>
      </c>
      <c r="H36" s="204" t="s">
        <v>134</v>
      </c>
      <c r="I36" s="37" t="s">
        <v>135</v>
      </c>
      <c r="J36" s="37" t="s">
        <v>136</v>
      </c>
      <c r="K36" s="38" t="s">
        <v>137</v>
      </c>
      <c r="M36" s="114"/>
      <c r="N36" s="115"/>
    </row>
    <row r="37" spans="1:16" customHeight="1" ht="16.2">
      <c r="A37" s="40"/>
      <c r="B37" s="41"/>
      <c r="C37" s="42"/>
      <c r="D37" s="42"/>
      <c r="E37" s="43"/>
      <c r="F37" s="44"/>
      <c r="G37" s="45" t="s">
        <v>140</v>
      </c>
      <c r="H37" s="44"/>
      <c r="I37" s="45"/>
      <c r="J37" s="45"/>
      <c r="K37" s="46" t="s">
        <v>141</v>
      </c>
      <c r="M37" s="114"/>
      <c r="N37" s="115"/>
    </row>
    <row r="38" spans="1:16" customHeight="1" ht="14.4">
      <c r="A38" s="47" t="s">
        <v>142</v>
      </c>
      <c r="B38" s="395" t="s">
        <v>143</v>
      </c>
      <c r="C38" s="396"/>
      <c r="D38" s="396"/>
      <c r="E38" s="397"/>
      <c r="F38" s="63" t="e">
        <f>ข้อมูลดิบหลัก!D37</f>
        <v>#DIV/0!</v>
      </c>
      <c r="G38" s="48" t="s">
        <v>144</v>
      </c>
      <c r="H38" s="49">
        <v>2</v>
      </c>
      <c r="I38" s="48">
        <v>1</v>
      </c>
      <c r="J38" s="50" t="e">
        <f>F38/H38</f>
        <v>#DIV/0!</v>
      </c>
      <c r="K38" s="39">
        <v>2</v>
      </c>
      <c r="M38" s="114"/>
      <c r="N38" s="115"/>
    </row>
    <row r="39" spans="1:16">
      <c r="A39" s="51" t="s">
        <v>145</v>
      </c>
      <c r="B39" s="403" t="s">
        <v>146</v>
      </c>
      <c r="C39" s="404"/>
      <c r="D39" s="404"/>
      <c r="E39" s="405"/>
      <c r="F39" s="52">
        <v>0</v>
      </c>
      <c r="G39" s="53" t="s">
        <v>147</v>
      </c>
      <c r="H39" s="54">
        <v>1.7320508075689</v>
      </c>
      <c r="I39" s="53">
        <v>1</v>
      </c>
      <c r="J39" s="55">
        <f>F39/H39</f>
        <v>0</v>
      </c>
      <c r="K39" s="56">
        <v>8</v>
      </c>
      <c r="M39" s="114"/>
      <c r="N39" s="115"/>
    </row>
    <row r="40" spans="1:16">
      <c r="A40" s="51" t="s">
        <v>148</v>
      </c>
      <c r="B40" s="403" t="s">
        <v>149</v>
      </c>
      <c r="C40" s="404"/>
      <c r="D40" s="404"/>
      <c r="E40" s="405"/>
      <c r="F40" s="52">
        <v>0.27</v>
      </c>
      <c r="G40" s="53" t="s">
        <v>144</v>
      </c>
      <c r="H40" s="54">
        <v>2</v>
      </c>
      <c r="I40" s="53">
        <v>1</v>
      </c>
      <c r="J40" s="55">
        <f>F40/H40</f>
        <v>0.135</v>
      </c>
      <c r="K40" s="56">
        <v>8</v>
      </c>
      <c r="M40" s="114"/>
      <c r="N40" s="115"/>
    </row>
    <row r="41" spans="1:16" customHeight="1" ht="14.4">
      <c r="A41" s="51" t="s">
        <v>150</v>
      </c>
      <c r="B41" s="403" t="s">
        <v>151</v>
      </c>
      <c r="C41" s="404"/>
      <c r="D41" s="404"/>
      <c r="E41" s="405"/>
      <c r="F41" s="52">
        <v>0.5</v>
      </c>
      <c r="G41" s="53" t="s">
        <v>152</v>
      </c>
      <c r="H41" s="54">
        <v>1.7320508075689</v>
      </c>
      <c r="I41" s="53">
        <v>1</v>
      </c>
      <c r="J41" s="55">
        <f>F41/H41</f>
        <v>0.28867513459481</v>
      </c>
      <c r="K41" s="56">
        <v>8</v>
      </c>
      <c r="M41" s="114"/>
      <c r="N41" s="115"/>
    </row>
    <row r="42" spans="1:16" customHeight="1" ht="17.25">
      <c r="A42" s="57"/>
      <c r="B42" s="395" t="s">
        <v>153</v>
      </c>
      <c r="C42" s="396"/>
      <c r="D42" s="396"/>
      <c r="E42" s="397"/>
      <c r="F42" s="68"/>
      <c r="G42" s="58" t="s">
        <v>154</v>
      </c>
      <c r="H42" s="208"/>
      <c r="I42" s="69"/>
      <c r="J42" s="59" t="e">
        <f>SQRT(J38^2+J39^2+J40^2+J41^2)</f>
        <v>#DIV/0!</v>
      </c>
      <c r="K42" s="406" t="e">
        <f>(J42^4/J38^4)*K38</f>
        <v>#DIV/0!</v>
      </c>
      <c r="M42" s="114"/>
      <c r="N42" s="115"/>
    </row>
    <row r="43" spans="1:16" customHeight="1" ht="14.4">
      <c r="A43" s="60" t="s">
        <v>155</v>
      </c>
      <c r="B43" s="408" t="s">
        <v>156</v>
      </c>
      <c r="C43" s="409"/>
      <c r="D43" s="409"/>
      <c r="E43" s="410"/>
      <c r="F43" s="67"/>
      <c r="G43" s="61" t="s">
        <v>157</v>
      </c>
      <c r="H43" s="65">
        <v>2</v>
      </c>
      <c r="I43" s="67"/>
      <c r="J43" s="62" t="e">
        <f>H43*J42</f>
        <v>#DIV/0!</v>
      </c>
      <c r="K43" s="407"/>
      <c r="M43" s="114"/>
      <c r="N43" s="115"/>
    </row>
    <row r="44" spans="1:16" customHeight="1" ht="14.4">
      <c r="A44" s="108"/>
      <c r="B44" s="109"/>
      <c r="C44" s="109"/>
      <c r="D44" s="109"/>
      <c r="E44" s="109"/>
      <c r="F44" s="109"/>
      <c r="G44" s="110"/>
      <c r="H44" s="111"/>
      <c r="I44" s="109"/>
      <c r="J44" s="112"/>
      <c r="K44" s="113"/>
      <c r="M44" s="114"/>
      <c r="N44" s="115"/>
    </row>
    <row r="45" spans="1:16" customHeight="1" ht="14.4">
      <c r="A45" s="206" t="s">
        <v>129</v>
      </c>
      <c r="B45" s="33"/>
      <c r="C45" s="199">
        <v>80</v>
      </c>
      <c r="D45" s="206" t="s">
        <v>130</v>
      </c>
      <c r="M45" s="114"/>
      <c r="N45" s="115"/>
    </row>
    <row r="46" spans="1:16" customHeight="1" ht="16.2">
      <c r="A46" s="35" t="s">
        <v>131</v>
      </c>
      <c r="B46" s="400" t="s">
        <v>132</v>
      </c>
      <c r="C46" s="401"/>
      <c r="D46" s="401"/>
      <c r="E46" s="402"/>
      <c r="F46" s="204" t="s">
        <v>113</v>
      </c>
      <c r="G46" s="36" t="s">
        <v>133</v>
      </c>
      <c r="H46" s="204" t="s">
        <v>134</v>
      </c>
      <c r="I46" s="37" t="s">
        <v>135</v>
      </c>
      <c r="J46" s="37" t="s">
        <v>136</v>
      </c>
      <c r="K46" s="38" t="s">
        <v>137</v>
      </c>
      <c r="M46" s="114"/>
      <c r="N46" s="115"/>
    </row>
    <row r="47" spans="1:16" customHeight="1" ht="16.2">
      <c r="A47" s="40"/>
      <c r="B47" s="41"/>
      <c r="C47" s="42"/>
      <c r="D47" s="42"/>
      <c r="E47" s="43"/>
      <c r="F47" s="44"/>
      <c r="G47" s="45" t="s">
        <v>140</v>
      </c>
      <c r="H47" s="44"/>
      <c r="I47" s="45"/>
      <c r="J47" s="45"/>
      <c r="K47" s="46" t="s">
        <v>141</v>
      </c>
      <c r="M47" s="114"/>
      <c r="N47" s="115"/>
    </row>
    <row r="48" spans="1:16" customHeight="1" ht="14.4">
      <c r="A48" s="47" t="s">
        <v>142</v>
      </c>
      <c r="B48" s="395" t="s">
        <v>143</v>
      </c>
      <c r="C48" s="396"/>
      <c r="D48" s="396"/>
      <c r="E48" s="397"/>
      <c r="F48" s="63" t="e">
        <f>ข้อมูลดิบหลัก!D38</f>
        <v>#DIV/0!</v>
      </c>
      <c r="G48" s="48" t="s">
        <v>144</v>
      </c>
      <c r="H48" s="49">
        <v>2</v>
      </c>
      <c r="I48" s="48">
        <v>1</v>
      </c>
      <c r="J48" s="50" t="e">
        <f>F48/H48</f>
        <v>#DIV/0!</v>
      </c>
      <c r="K48" s="39">
        <v>2</v>
      </c>
      <c r="M48" s="114"/>
      <c r="N48" s="115"/>
    </row>
    <row r="49" spans="1:16">
      <c r="A49" s="51" t="s">
        <v>145</v>
      </c>
      <c r="B49" s="403" t="s">
        <v>146</v>
      </c>
      <c r="C49" s="404"/>
      <c r="D49" s="404"/>
      <c r="E49" s="405"/>
      <c r="F49" s="52">
        <v>0</v>
      </c>
      <c r="G49" s="53" t="s">
        <v>147</v>
      </c>
      <c r="H49" s="54">
        <v>1.7320508075689</v>
      </c>
      <c r="I49" s="53">
        <v>1</v>
      </c>
      <c r="J49" s="55">
        <f>F49/H49</f>
        <v>0</v>
      </c>
      <c r="K49" s="56">
        <v>8</v>
      </c>
      <c r="M49" s="114"/>
      <c r="N49" s="115"/>
    </row>
    <row r="50" spans="1:16">
      <c r="A50" s="51" t="s">
        <v>148</v>
      </c>
      <c r="B50" s="403" t="s">
        <v>149</v>
      </c>
      <c r="C50" s="404"/>
      <c r="D50" s="404"/>
      <c r="E50" s="405"/>
      <c r="F50" s="52">
        <v>0.27</v>
      </c>
      <c r="G50" s="53" t="s">
        <v>144</v>
      </c>
      <c r="H50" s="54">
        <v>2</v>
      </c>
      <c r="I50" s="53">
        <v>1</v>
      </c>
      <c r="J50" s="55">
        <f>F50/H50</f>
        <v>0.135</v>
      </c>
      <c r="K50" s="56">
        <v>8</v>
      </c>
      <c r="M50" s="114"/>
      <c r="N50" s="115"/>
    </row>
    <row r="51" spans="1:16" customHeight="1" ht="14.4">
      <c r="A51" s="51" t="s">
        <v>150</v>
      </c>
      <c r="B51" s="403" t="s">
        <v>151</v>
      </c>
      <c r="C51" s="404"/>
      <c r="D51" s="404"/>
      <c r="E51" s="405"/>
      <c r="F51" s="52">
        <v>0.5</v>
      </c>
      <c r="G51" s="53" t="s">
        <v>152</v>
      </c>
      <c r="H51" s="54">
        <v>1.7320508075689</v>
      </c>
      <c r="I51" s="53">
        <v>1</v>
      </c>
      <c r="J51" s="55">
        <f>F51/H51</f>
        <v>0.28867513459481</v>
      </c>
      <c r="K51" s="56">
        <v>8</v>
      </c>
      <c r="M51" s="114"/>
      <c r="N51" s="115"/>
    </row>
    <row r="52" spans="1:16" customHeight="1" ht="14.4">
      <c r="A52" s="57"/>
      <c r="B52" s="395" t="s">
        <v>153</v>
      </c>
      <c r="C52" s="396"/>
      <c r="D52" s="396"/>
      <c r="E52" s="397"/>
      <c r="F52" s="68"/>
      <c r="G52" s="58" t="s">
        <v>154</v>
      </c>
      <c r="H52" s="208"/>
      <c r="I52" s="69"/>
      <c r="J52" s="59" t="e">
        <f>SQRT(J48^2+J49^2+J50^2+J51^2)</f>
        <v>#DIV/0!</v>
      </c>
      <c r="K52" s="406" t="e">
        <f>(J52^4/J48^4)*K48</f>
        <v>#DIV/0!</v>
      </c>
      <c r="M52" s="114"/>
      <c r="N52" s="115"/>
    </row>
    <row r="53" spans="1:16" customHeight="1" ht="14.4">
      <c r="A53" s="60" t="s">
        <v>155</v>
      </c>
      <c r="B53" s="408" t="s">
        <v>156</v>
      </c>
      <c r="C53" s="409"/>
      <c r="D53" s="409"/>
      <c r="E53" s="410"/>
      <c r="F53" s="67"/>
      <c r="G53" s="61" t="s">
        <v>157</v>
      </c>
      <c r="H53" s="65">
        <v>2</v>
      </c>
      <c r="I53" s="67"/>
      <c r="J53" s="62" t="e">
        <f>H53*J52</f>
        <v>#DIV/0!</v>
      </c>
      <c r="K53" s="407"/>
      <c r="M53" s="114"/>
      <c r="N53" s="115"/>
    </row>
    <row r="54" spans="1:16" customHeight="1" ht="14.4">
      <c r="M54" s="114"/>
      <c r="N54" s="115"/>
    </row>
    <row r="55" spans="1:16" customHeight="1" ht="14.4">
      <c r="A55" s="206" t="s">
        <v>129</v>
      </c>
      <c r="B55" s="33"/>
      <c r="C55" s="199">
        <v>120</v>
      </c>
      <c r="D55" s="206" t="s">
        <v>130</v>
      </c>
      <c r="M55" s="114"/>
      <c r="N55" s="115"/>
    </row>
    <row r="56" spans="1:16" customHeight="1" ht="16.2">
      <c r="A56" s="35" t="s">
        <v>131</v>
      </c>
      <c r="B56" s="400" t="s">
        <v>132</v>
      </c>
      <c r="C56" s="401"/>
      <c r="D56" s="401"/>
      <c r="E56" s="402"/>
      <c r="F56" s="204" t="s">
        <v>113</v>
      </c>
      <c r="G56" s="36" t="s">
        <v>133</v>
      </c>
      <c r="H56" s="204" t="s">
        <v>134</v>
      </c>
      <c r="I56" s="37" t="s">
        <v>135</v>
      </c>
      <c r="J56" s="37" t="s">
        <v>136</v>
      </c>
      <c r="K56" s="38" t="s">
        <v>137</v>
      </c>
      <c r="M56" s="114"/>
      <c r="N56" s="115"/>
    </row>
    <row r="57" spans="1:16" customHeight="1" ht="16.2">
      <c r="A57" s="40"/>
      <c r="B57" s="41"/>
      <c r="C57" s="42"/>
      <c r="D57" s="42"/>
      <c r="E57" s="43"/>
      <c r="F57" s="44"/>
      <c r="G57" s="45" t="s">
        <v>140</v>
      </c>
      <c r="H57" s="44"/>
      <c r="I57" s="45"/>
      <c r="J57" s="45"/>
      <c r="K57" s="46" t="s">
        <v>141</v>
      </c>
      <c r="M57" s="114"/>
      <c r="N57" s="115"/>
    </row>
    <row r="58" spans="1:16" customHeight="1" ht="14.4">
      <c r="A58" s="47" t="s">
        <v>142</v>
      </c>
      <c r="B58" s="395" t="s">
        <v>143</v>
      </c>
      <c r="C58" s="396"/>
      <c r="D58" s="396"/>
      <c r="E58" s="397"/>
      <c r="F58" s="63" t="e">
        <f>ข้อมูลดิบหลัก!D39</f>
        <v>#DIV/0!</v>
      </c>
      <c r="G58" s="48" t="s">
        <v>144</v>
      </c>
      <c r="H58" s="49">
        <v>2</v>
      </c>
      <c r="I58" s="48">
        <v>1</v>
      </c>
      <c r="J58" s="50" t="e">
        <f>F58/H58</f>
        <v>#DIV/0!</v>
      </c>
      <c r="K58" s="39">
        <v>2</v>
      </c>
      <c r="M58" s="114"/>
      <c r="N58" s="115"/>
    </row>
    <row r="59" spans="1:16">
      <c r="A59" s="51" t="s">
        <v>145</v>
      </c>
      <c r="B59" s="403" t="s">
        <v>146</v>
      </c>
      <c r="C59" s="404"/>
      <c r="D59" s="404"/>
      <c r="E59" s="405"/>
      <c r="F59" s="52">
        <v>0</v>
      </c>
      <c r="G59" s="53" t="s">
        <v>147</v>
      </c>
      <c r="H59" s="54">
        <v>1.7320508075689</v>
      </c>
      <c r="I59" s="53">
        <v>1</v>
      </c>
      <c r="J59" s="55">
        <f>F59/H59</f>
        <v>0</v>
      </c>
      <c r="K59" s="56">
        <v>8</v>
      </c>
      <c r="M59" s="114"/>
      <c r="N59" s="115"/>
    </row>
    <row r="60" spans="1:16">
      <c r="A60" s="51" t="s">
        <v>148</v>
      </c>
      <c r="B60" s="403" t="s">
        <v>149</v>
      </c>
      <c r="C60" s="404"/>
      <c r="D60" s="404"/>
      <c r="E60" s="405"/>
      <c r="F60" s="52">
        <v>0.27</v>
      </c>
      <c r="G60" s="53" t="s">
        <v>144</v>
      </c>
      <c r="H60" s="54">
        <v>2</v>
      </c>
      <c r="I60" s="53">
        <v>1</v>
      </c>
      <c r="J60" s="55">
        <f>F60/H60</f>
        <v>0.135</v>
      </c>
      <c r="K60" s="56">
        <v>8</v>
      </c>
      <c r="M60" s="114"/>
      <c r="N60" s="115"/>
    </row>
    <row r="61" spans="1:16" customHeight="1" ht="14.4">
      <c r="A61" s="51" t="s">
        <v>150</v>
      </c>
      <c r="B61" s="403" t="s">
        <v>151</v>
      </c>
      <c r="C61" s="404"/>
      <c r="D61" s="404"/>
      <c r="E61" s="405"/>
      <c r="F61" s="52">
        <v>0.5</v>
      </c>
      <c r="G61" s="53" t="s">
        <v>152</v>
      </c>
      <c r="H61" s="54">
        <v>1.7320508075689</v>
      </c>
      <c r="I61" s="53">
        <v>1</v>
      </c>
      <c r="J61" s="55">
        <f>F61/H61</f>
        <v>0.28867513459481</v>
      </c>
      <c r="K61" s="56">
        <v>8</v>
      </c>
      <c r="M61" s="114"/>
      <c r="N61" s="115"/>
    </row>
    <row r="62" spans="1:16" customHeight="1" ht="14.4">
      <c r="A62" s="57"/>
      <c r="B62" s="395" t="s">
        <v>153</v>
      </c>
      <c r="C62" s="396"/>
      <c r="D62" s="396"/>
      <c r="E62" s="397"/>
      <c r="F62" s="68"/>
      <c r="G62" s="58" t="s">
        <v>154</v>
      </c>
      <c r="H62" s="208"/>
      <c r="I62" s="69"/>
      <c r="J62" s="59" t="e">
        <f>SQRT(J58^2+J59^2+J60^2+J61^2)</f>
        <v>#DIV/0!</v>
      </c>
      <c r="K62" s="406" t="e">
        <f>(J62^4/J58^4)*K58</f>
        <v>#DIV/0!</v>
      </c>
      <c r="M62" s="114"/>
      <c r="N62" s="115"/>
    </row>
    <row r="63" spans="1:16" customHeight="1" ht="14.4">
      <c r="A63" s="60" t="s">
        <v>155</v>
      </c>
      <c r="B63" s="408" t="s">
        <v>156</v>
      </c>
      <c r="C63" s="409"/>
      <c r="D63" s="409"/>
      <c r="E63" s="410"/>
      <c r="F63" s="67"/>
      <c r="G63" s="61" t="s">
        <v>157</v>
      </c>
      <c r="H63" s="65">
        <v>2</v>
      </c>
      <c r="I63" s="67"/>
      <c r="J63" s="62" t="e">
        <f>H63*J62</f>
        <v>#DIV/0!</v>
      </c>
      <c r="K63" s="407"/>
      <c r="M63" s="114"/>
      <c r="N63" s="115"/>
    </row>
    <row r="64" spans="1:16" customHeight="1" ht="14.4">
      <c r="M64" s="114"/>
      <c r="N64" s="115"/>
    </row>
    <row r="65" spans="1:16" customHeight="1" ht="14.4">
      <c r="A65" s="206" t="s">
        <v>129</v>
      </c>
      <c r="B65" s="33"/>
      <c r="C65" s="148">
        <v>300</v>
      </c>
      <c r="D65" s="206" t="s">
        <v>130</v>
      </c>
      <c r="M65" s="114"/>
      <c r="N65" s="115"/>
    </row>
    <row r="66" spans="1:16" customHeight="1" ht="16.2">
      <c r="A66" s="151" t="s">
        <v>131</v>
      </c>
      <c r="B66" s="414" t="s">
        <v>132</v>
      </c>
      <c r="C66" s="415"/>
      <c r="D66" s="415"/>
      <c r="E66" s="416"/>
      <c r="F66" s="207" t="s">
        <v>113</v>
      </c>
      <c r="G66" s="152" t="s">
        <v>133</v>
      </c>
      <c r="H66" s="207" t="s">
        <v>134</v>
      </c>
      <c r="I66" s="153" t="s">
        <v>135</v>
      </c>
      <c r="J66" s="153" t="s">
        <v>136</v>
      </c>
      <c r="K66" s="154" t="s">
        <v>137</v>
      </c>
      <c r="M66" s="114"/>
      <c r="N66" s="115"/>
    </row>
    <row r="67" spans="1:16" customHeight="1" ht="16.2">
      <c r="A67" s="155"/>
      <c r="B67" s="156"/>
      <c r="C67" s="157"/>
      <c r="D67" s="157"/>
      <c r="E67" s="158"/>
      <c r="F67" s="159"/>
      <c r="G67" s="160" t="s">
        <v>140</v>
      </c>
      <c r="H67" s="159"/>
      <c r="I67" s="160"/>
      <c r="J67" s="160"/>
      <c r="K67" s="161" t="s">
        <v>141</v>
      </c>
      <c r="M67" s="114"/>
      <c r="N67" s="115"/>
    </row>
    <row r="68" spans="1:16" customHeight="1" ht="14.4">
      <c r="A68" s="162" t="s">
        <v>142</v>
      </c>
      <c r="B68" s="411" t="s">
        <v>143</v>
      </c>
      <c r="C68" s="412"/>
      <c r="D68" s="412"/>
      <c r="E68" s="413"/>
      <c r="F68" s="163">
        <v>0.007476447</v>
      </c>
      <c r="G68" s="164" t="s">
        <v>144</v>
      </c>
      <c r="H68" s="165">
        <v>2</v>
      </c>
      <c r="I68" s="164">
        <v>1</v>
      </c>
      <c r="J68" s="166">
        <f>F68/H68</f>
        <v>0.0037382235</v>
      </c>
      <c r="K68" s="167">
        <v>35</v>
      </c>
      <c r="M68" s="114"/>
      <c r="N68" s="115"/>
    </row>
    <row r="69" spans="1:16">
      <c r="A69" s="168" t="s">
        <v>145</v>
      </c>
      <c r="B69" s="417" t="s">
        <v>146</v>
      </c>
      <c r="C69" s="418"/>
      <c r="D69" s="418"/>
      <c r="E69" s="419"/>
      <c r="F69" s="150">
        <v>0</v>
      </c>
      <c r="G69" s="169" t="s">
        <v>147</v>
      </c>
      <c r="H69" s="170">
        <v>1.7320508075689</v>
      </c>
      <c r="I69" s="169">
        <v>1</v>
      </c>
      <c r="J69" s="171">
        <f>F69/H69</f>
        <v>0</v>
      </c>
      <c r="K69" s="172">
        <v>8</v>
      </c>
      <c r="M69" s="114"/>
      <c r="N69" s="115"/>
    </row>
    <row r="70" spans="1:16">
      <c r="A70" s="168" t="s">
        <v>148</v>
      </c>
      <c r="B70" s="417" t="s">
        <v>149</v>
      </c>
      <c r="C70" s="418"/>
      <c r="D70" s="418"/>
      <c r="E70" s="419"/>
      <c r="F70" s="150">
        <v>0.27</v>
      </c>
      <c r="G70" s="169" t="s">
        <v>144</v>
      </c>
      <c r="H70" s="170">
        <v>2</v>
      </c>
      <c r="I70" s="169">
        <v>1</v>
      </c>
      <c r="J70" s="171">
        <f>F70/H70</f>
        <v>0.135</v>
      </c>
      <c r="K70" s="172">
        <v>8</v>
      </c>
      <c r="M70" s="114"/>
      <c r="N70" s="115"/>
    </row>
    <row r="71" spans="1:16" customHeight="1" ht="14.4">
      <c r="A71" s="168" t="s">
        <v>150</v>
      </c>
      <c r="B71" s="417" t="s">
        <v>151</v>
      </c>
      <c r="C71" s="418"/>
      <c r="D71" s="418"/>
      <c r="E71" s="419"/>
      <c r="F71" s="150">
        <v>0.1</v>
      </c>
      <c r="G71" s="169" t="s">
        <v>152</v>
      </c>
      <c r="H71" s="170">
        <v>1.7320508075689</v>
      </c>
      <c r="I71" s="169">
        <v>1</v>
      </c>
      <c r="J71" s="171">
        <f>F71/H71</f>
        <v>0.057735026918962</v>
      </c>
      <c r="K71" s="172">
        <v>8</v>
      </c>
      <c r="M71" s="114"/>
      <c r="N71" s="115"/>
    </row>
    <row r="72" spans="1:16" customHeight="1" ht="14.4">
      <c r="A72" s="173"/>
      <c r="B72" s="411" t="s">
        <v>153</v>
      </c>
      <c r="C72" s="412"/>
      <c r="D72" s="412"/>
      <c r="E72" s="413"/>
      <c r="F72" s="68"/>
      <c r="G72" s="174" t="s">
        <v>154</v>
      </c>
      <c r="H72" s="208"/>
      <c r="I72" s="69"/>
      <c r="J72" s="175">
        <f>SQRT(J68^2+J69^2+J70^2+J71^2)</f>
        <v>0.14687514305787</v>
      </c>
      <c r="K72" s="420">
        <f>(J72^4/J68^4)*K68</f>
        <v>83406558.457183</v>
      </c>
      <c r="M72" s="114"/>
      <c r="N72" s="115"/>
    </row>
    <row r="73" spans="1:16" customHeight="1" ht="14.4">
      <c r="A73" s="176" t="s">
        <v>155</v>
      </c>
      <c r="B73" s="422" t="s">
        <v>156</v>
      </c>
      <c r="C73" s="423"/>
      <c r="D73" s="423"/>
      <c r="E73" s="424"/>
      <c r="F73" s="67"/>
      <c r="G73" s="177" t="s">
        <v>157</v>
      </c>
      <c r="H73" s="178">
        <v>2</v>
      </c>
      <c r="I73" s="67"/>
      <c r="J73" s="179">
        <f>H73*J72</f>
        <v>0.29375028611574</v>
      </c>
      <c r="K73" s="421"/>
      <c r="M73" s="114"/>
      <c r="N73" s="115"/>
    </row>
    <row r="74" spans="1:16" customHeight="1" ht="14.4">
      <c r="M74" s="114"/>
      <c r="N74" s="115"/>
    </row>
    <row r="75" spans="1:16" customHeight="1" ht="14.4">
      <c r="A75" s="206" t="s">
        <v>129</v>
      </c>
      <c r="B75" s="33"/>
      <c r="C75" s="148">
        <v>350</v>
      </c>
      <c r="D75" s="206" t="s">
        <v>130</v>
      </c>
      <c r="M75" s="114"/>
      <c r="N75" s="115"/>
    </row>
    <row r="76" spans="1:16" customHeight="1" ht="16.2">
      <c r="A76" s="151" t="s">
        <v>131</v>
      </c>
      <c r="B76" s="414" t="s">
        <v>132</v>
      </c>
      <c r="C76" s="415"/>
      <c r="D76" s="415"/>
      <c r="E76" s="416"/>
      <c r="F76" s="207" t="s">
        <v>113</v>
      </c>
      <c r="G76" s="152" t="s">
        <v>133</v>
      </c>
      <c r="H76" s="207" t="s">
        <v>134</v>
      </c>
      <c r="I76" s="153" t="s">
        <v>135</v>
      </c>
      <c r="J76" s="153" t="s">
        <v>136</v>
      </c>
      <c r="K76" s="154" t="s">
        <v>137</v>
      </c>
      <c r="M76" s="114"/>
      <c r="N76" s="115"/>
    </row>
    <row r="77" spans="1:16" customHeight="1" ht="16.2">
      <c r="A77" s="155"/>
      <c r="B77" s="156"/>
      <c r="C77" s="157"/>
      <c r="D77" s="157"/>
      <c r="E77" s="158"/>
      <c r="F77" s="159"/>
      <c r="G77" s="160" t="s">
        <v>140</v>
      </c>
      <c r="H77" s="159"/>
      <c r="I77" s="160"/>
      <c r="J77" s="160"/>
      <c r="K77" s="161" t="s">
        <v>141</v>
      </c>
      <c r="M77" s="114"/>
      <c r="N77" s="115"/>
    </row>
    <row r="78" spans="1:16" customHeight="1" ht="14.4">
      <c r="A78" s="162" t="s">
        <v>142</v>
      </c>
      <c r="B78" s="411" t="s">
        <v>143</v>
      </c>
      <c r="C78" s="412"/>
      <c r="D78" s="412"/>
      <c r="E78" s="413"/>
      <c r="F78" s="163">
        <v>0.007476447</v>
      </c>
      <c r="G78" s="164" t="s">
        <v>144</v>
      </c>
      <c r="H78" s="165">
        <v>2</v>
      </c>
      <c r="I78" s="164">
        <v>1</v>
      </c>
      <c r="J78" s="166">
        <f>F78/H78</f>
        <v>0.0037382235</v>
      </c>
      <c r="K78" s="167">
        <v>35</v>
      </c>
      <c r="M78" s="114"/>
      <c r="N78" s="115"/>
    </row>
    <row r="79" spans="1:16">
      <c r="A79" s="168" t="s">
        <v>145</v>
      </c>
      <c r="B79" s="417" t="s">
        <v>146</v>
      </c>
      <c r="C79" s="418"/>
      <c r="D79" s="418"/>
      <c r="E79" s="419"/>
      <c r="F79" s="150">
        <v>0</v>
      </c>
      <c r="G79" s="169" t="s">
        <v>147</v>
      </c>
      <c r="H79" s="170">
        <v>1.7320508075689</v>
      </c>
      <c r="I79" s="169">
        <v>1</v>
      </c>
      <c r="J79" s="171">
        <f>F79/H79</f>
        <v>0</v>
      </c>
      <c r="K79" s="172">
        <v>8</v>
      </c>
      <c r="M79" s="114"/>
      <c r="N79" s="115"/>
    </row>
    <row r="80" spans="1:16">
      <c r="A80" s="168" t="s">
        <v>148</v>
      </c>
      <c r="B80" s="417" t="s">
        <v>149</v>
      </c>
      <c r="C80" s="418"/>
      <c r="D80" s="418"/>
      <c r="E80" s="419"/>
      <c r="F80" s="150">
        <v>0.27</v>
      </c>
      <c r="G80" s="169" t="s">
        <v>144</v>
      </c>
      <c r="H80" s="170">
        <v>2</v>
      </c>
      <c r="I80" s="169">
        <v>1</v>
      </c>
      <c r="J80" s="171">
        <f>F80/H80</f>
        <v>0.135</v>
      </c>
      <c r="K80" s="172">
        <v>8</v>
      </c>
      <c r="M80" s="114"/>
      <c r="N80" s="115"/>
    </row>
    <row r="81" spans="1:16" customHeight="1" ht="14.4">
      <c r="A81" s="168" t="s">
        <v>150</v>
      </c>
      <c r="B81" s="417" t="s">
        <v>151</v>
      </c>
      <c r="C81" s="418"/>
      <c r="D81" s="418"/>
      <c r="E81" s="419"/>
      <c r="F81" s="150">
        <v>0.1</v>
      </c>
      <c r="G81" s="169" t="s">
        <v>152</v>
      </c>
      <c r="H81" s="170">
        <v>1.7320508075689</v>
      </c>
      <c r="I81" s="169">
        <v>1</v>
      </c>
      <c r="J81" s="171">
        <f>F81/H81</f>
        <v>0.057735026918962</v>
      </c>
      <c r="K81" s="172">
        <v>8</v>
      </c>
      <c r="M81" s="114"/>
      <c r="N81" s="115"/>
    </row>
    <row r="82" spans="1:16" customHeight="1" ht="14.4">
      <c r="A82" s="173"/>
      <c r="B82" s="411" t="s">
        <v>153</v>
      </c>
      <c r="C82" s="412"/>
      <c r="D82" s="412"/>
      <c r="E82" s="413"/>
      <c r="F82" s="68"/>
      <c r="G82" s="174" t="s">
        <v>154</v>
      </c>
      <c r="H82" s="208"/>
      <c r="I82" s="69"/>
      <c r="J82" s="175">
        <f>SQRT(J78^2+J79^2+J80^2+J81^2)</f>
        <v>0.14687514305787</v>
      </c>
      <c r="K82" s="420">
        <f>(J82^4/J78^4)*K78</f>
        <v>83406558.457183</v>
      </c>
      <c r="M82" s="114"/>
      <c r="N82" s="115"/>
    </row>
    <row r="83" spans="1:16" customHeight="1" ht="14.4">
      <c r="A83" s="176" t="s">
        <v>155</v>
      </c>
      <c r="B83" s="422" t="s">
        <v>156</v>
      </c>
      <c r="C83" s="423"/>
      <c r="D83" s="423"/>
      <c r="E83" s="424"/>
      <c r="F83" s="67"/>
      <c r="G83" s="177" t="s">
        <v>157</v>
      </c>
      <c r="H83" s="178">
        <v>2</v>
      </c>
      <c r="I83" s="67"/>
      <c r="J83" s="179">
        <f>H83*J82</f>
        <v>0.29375028611574</v>
      </c>
      <c r="K83" s="421"/>
      <c r="M83" s="114"/>
      <c r="N83" s="115"/>
    </row>
    <row r="84" spans="1:16" customHeight="1" ht="14.4"/>
    <row r="85" spans="1:16" customHeight="1" ht="14.4">
      <c r="A85" s="206" t="s">
        <v>129</v>
      </c>
      <c r="B85" s="33"/>
      <c r="C85" s="148">
        <v>400</v>
      </c>
      <c r="D85" s="206" t="s">
        <v>130</v>
      </c>
    </row>
    <row r="86" spans="1:16" customHeight="1" ht="16.2">
      <c r="A86" s="151" t="s">
        <v>131</v>
      </c>
      <c r="B86" s="414" t="s">
        <v>132</v>
      </c>
      <c r="C86" s="415"/>
      <c r="D86" s="415"/>
      <c r="E86" s="416"/>
      <c r="F86" s="207" t="s">
        <v>113</v>
      </c>
      <c r="G86" s="152" t="s">
        <v>133</v>
      </c>
      <c r="H86" s="207" t="s">
        <v>134</v>
      </c>
      <c r="I86" s="153" t="s">
        <v>135</v>
      </c>
      <c r="J86" s="153" t="s">
        <v>136</v>
      </c>
      <c r="K86" s="154" t="s">
        <v>137</v>
      </c>
    </row>
    <row r="87" spans="1:16" customHeight="1" ht="16.2">
      <c r="A87" s="155"/>
      <c r="B87" s="156"/>
      <c r="C87" s="157"/>
      <c r="D87" s="157"/>
      <c r="E87" s="158"/>
      <c r="F87" s="159"/>
      <c r="G87" s="160" t="s">
        <v>140</v>
      </c>
      <c r="H87" s="159"/>
      <c r="I87" s="160"/>
      <c r="J87" s="160"/>
      <c r="K87" s="161" t="s">
        <v>141</v>
      </c>
    </row>
    <row r="88" spans="1:16" customHeight="1" ht="14.4">
      <c r="A88" s="162" t="s">
        <v>142</v>
      </c>
      <c r="B88" s="411" t="s">
        <v>143</v>
      </c>
      <c r="C88" s="412"/>
      <c r="D88" s="412"/>
      <c r="E88" s="413"/>
      <c r="F88" s="163">
        <v>0.007476447</v>
      </c>
      <c r="G88" s="164" t="s">
        <v>144</v>
      </c>
      <c r="H88" s="165">
        <v>2</v>
      </c>
      <c r="I88" s="164">
        <v>1</v>
      </c>
      <c r="J88" s="166">
        <f>F88/H88</f>
        <v>0.0037382235</v>
      </c>
      <c r="K88" s="167">
        <v>35</v>
      </c>
    </row>
    <row r="89" spans="1:16">
      <c r="A89" s="168" t="s">
        <v>145</v>
      </c>
      <c r="B89" s="417" t="s">
        <v>146</v>
      </c>
      <c r="C89" s="418"/>
      <c r="D89" s="418"/>
      <c r="E89" s="419"/>
      <c r="F89" s="150">
        <v>0</v>
      </c>
      <c r="G89" s="169" t="s">
        <v>147</v>
      </c>
      <c r="H89" s="170">
        <v>1.7320508075689</v>
      </c>
      <c r="I89" s="169">
        <v>1</v>
      </c>
      <c r="J89" s="171">
        <f>F89/H89</f>
        <v>0</v>
      </c>
      <c r="K89" s="172">
        <v>8</v>
      </c>
    </row>
    <row r="90" spans="1:16">
      <c r="A90" s="168" t="s">
        <v>148</v>
      </c>
      <c r="B90" s="417" t="s">
        <v>149</v>
      </c>
      <c r="C90" s="418"/>
      <c r="D90" s="418"/>
      <c r="E90" s="419"/>
      <c r="F90" s="150">
        <v>0.27</v>
      </c>
      <c r="G90" s="169" t="s">
        <v>144</v>
      </c>
      <c r="H90" s="170">
        <v>2</v>
      </c>
      <c r="I90" s="169">
        <v>1</v>
      </c>
      <c r="J90" s="171">
        <f>F90/H90</f>
        <v>0.135</v>
      </c>
      <c r="K90" s="172">
        <v>8</v>
      </c>
    </row>
    <row r="91" spans="1:16" customHeight="1" ht="14.4">
      <c r="A91" s="168" t="s">
        <v>150</v>
      </c>
      <c r="B91" s="417" t="s">
        <v>151</v>
      </c>
      <c r="C91" s="418"/>
      <c r="D91" s="418"/>
      <c r="E91" s="419"/>
      <c r="F91" s="150">
        <v>0.1</v>
      </c>
      <c r="G91" s="169" t="s">
        <v>152</v>
      </c>
      <c r="H91" s="170">
        <v>1.7320508075689</v>
      </c>
      <c r="I91" s="169">
        <v>1</v>
      </c>
      <c r="J91" s="171">
        <f>F91/H91</f>
        <v>0.057735026918962</v>
      </c>
      <c r="K91" s="172">
        <v>8</v>
      </c>
    </row>
    <row r="92" spans="1:16" customHeight="1" ht="14.4">
      <c r="A92" s="173"/>
      <c r="B92" s="411" t="s">
        <v>153</v>
      </c>
      <c r="C92" s="412"/>
      <c r="D92" s="412"/>
      <c r="E92" s="413"/>
      <c r="F92" s="68"/>
      <c r="G92" s="174" t="s">
        <v>154</v>
      </c>
      <c r="H92" s="208"/>
      <c r="I92" s="69"/>
      <c r="J92" s="175">
        <f>SQRT(J88^2+J89^2+J90^2+J91^2)</f>
        <v>0.14687514305787</v>
      </c>
      <c r="K92" s="420">
        <f>(J92^4/J88^4)*K88</f>
        <v>83406558.457183</v>
      </c>
    </row>
    <row r="93" spans="1:16" customHeight="1" ht="14.4">
      <c r="A93" s="176" t="s">
        <v>155</v>
      </c>
      <c r="B93" s="422" t="s">
        <v>156</v>
      </c>
      <c r="C93" s="423"/>
      <c r="D93" s="423"/>
      <c r="E93" s="424"/>
      <c r="F93" s="67"/>
      <c r="G93" s="177" t="s">
        <v>157</v>
      </c>
      <c r="H93" s="178">
        <v>2</v>
      </c>
      <c r="I93" s="67"/>
      <c r="J93" s="179">
        <f>H93*J92</f>
        <v>0.29375028611574</v>
      </c>
      <c r="K93" s="421"/>
    </row>
    <row r="94" spans="1:16" customHeight="1" ht="14.4"/>
    <row r="95" spans="1:16" customHeight="1" ht="14.4">
      <c r="A95" s="206" t="s">
        <v>129</v>
      </c>
      <c r="B95" s="33"/>
      <c r="C95" s="148">
        <v>450</v>
      </c>
      <c r="D95" s="206" t="s">
        <v>130</v>
      </c>
    </row>
    <row r="96" spans="1:16" customHeight="1" ht="16.2">
      <c r="A96" s="151" t="s">
        <v>131</v>
      </c>
      <c r="B96" s="414" t="s">
        <v>132</v>
      </c>
      <c r="C96" s="415"/>
      <c r="D96" s="415"/>
      <c r="E96" s="416"/>
      <c r="F96" s="207" t="s">
        <v>113</v>
      </c>
      <c r="G96" s="152" t="s">
        <v>133</v>
      </c>
      <c r="H96" s="207" t="s">
        <v>134</v>
      </c>
      <c r="I96" s="153" t="s">
        <v>135</v>
      </c>
      <c r="J96" s="153" t="s">
        <v>136</v>
      </c>
      <c r="K96" s="154" t="s">
        <v>137</v>
      </c>
    </row>
    <row r="97" spans="1:16" customHeight="1" ht="16.2">
      <c r="A97" s="155"/>
      <c r="B97" s="156"/>
      <c r="C97" s="157"/>
      <c r="D97" s="157"/>
      <c r="E97" s="158"/>
      <c r="F97" s="159"/>
      <c r="G97" s="160" t="s">
        <v>140</v>
      </c>
      <c r="H97" s="159"/>
      <c r="I97" s="160"/>
      <c r="J97" s="160"/>
      <c r="K97" s="161" t="s">
        <v>141</v>
      </c>
    </row>
    <row r="98" spans="1:16" customHeight="1" ht="14.4">
      <c r="A98" s="162" t="s">
        <v>142</v>
      </c>
      <c r="B98" s="411" t="s">
        <v>143</v>
      </c>
      <c r="C98" s="412"/>
      <c r="D98" s="412"/>
      <c r="E98" s="413"/>
      <c r="F98" s="163">
        <v>0.007476447</v>
      </c>
      <c r="G98" s="164" t="s">
        <v>144</v>
      </c>
      <c r="H98" s="165">
        <v>2</v>
      </c>
      <c r="I98" s="164">
        <v>1</v>
      </c>
      <c r="J98" s="166">
        <f>F98/H98</f>
        <v>0.0037382235</v>
      </c>
      <c r="K98" s="167">
        <v>35</v>
      </c>
    </row>
    <row r="99" spans="1:16">
      <c r="A99" s="168" t="s">
        <v>145</v>
      </c>
      <c r="B99" s="417" t="s">
        <v>146</v>
      </c>
      <c r="C99" s="418"/>
      <c r="D99" s="418"/>
      <c r="E99" s="419"/>
      <c r="F99" s="150">
        <v>0</v>
      </c>
      <c r="G99" s="169" t="s">
        <v>147</v>
      </c>
      <c r="H99" s="170">
        <v>1.7320508075689</v>
      </c>
      <c r="I99" s="169">
        <v>1</v>
      </c>
      <c r="J99" s="171">
        <f>F99/H99</f>
        <v>0</v>
      </c>
      <c r="K99" s="172">
        <v>8</v>
      </c>
    </row>
    <row r="100" spans="1:16">
      <c r="A100" s="168" t="s">
        <v>148</v>
      </c>
      <c r="B100" s="417" t="s">
        <v>149</v>
      </c>
      <c r="C100" s="418"/>
      <c r="D100" s="418"/>
      <c r="E100" s="419"/>
      <c r="F100" s="150">
        <v>0.27</v>
      </c>
      <c r="G100" s="169" t="s">
        <v>144</v>
      </c>
      <c r="H100" s="170">
        <v>2</v>
      </c>
      <c r="I100" s="169">
        <v>1</v>
      </c>
      <c r="J100" s="171">
        <f>F100/H100</f>
        <v>0.135</v>
      </c>
      <c r="K100" s="172">
        <v>8</v>
      </c>
    </row>
    <row r="101" spans="1:16" customHeight="1" ht="14.4">
      <c r="A101" s="168" t="s">
        <v>150</v>
      </c>
      <c r="B101" s="417" t="s">
        <v>151</v>
      </c>
      <c r="C101" s="418"/>
      <c r="D101" s="418"/>
      <c r="E101" s="419"/>
      <c r="F101" s="150">
        <v>0.1</v>
      </c>
      <c r="G101" s="169" t="s">
        <v>152</v>
      </c>
      <c r="H101" s="170">
        <v>1.7320508075689</v>
      </c>
      <c r="I101" s="169">
        <v>1</v>
      </c>
      <c r="J101" s="171">
        <f>F101/H101</f>
        <v>0.057735026918962</v>
      </c>
      <c r="K101" s="172">
        <v>8</v>
      </c>
    </row>
    <row r="102" spans="1:16" customHeight="1" ht="14.4">
      <c r="A102" s="173"/>
      <c r="B102" s="411" t="s">
        <v>153</v>
      </c>
      <c r="C102" s="412"/>
      <c r="D102" s="412"/>
      <c r="E102" s="413"/>
      <c r="F102" s="68"/>
      <c r="G102" s="174" t="s">
        <v>154</v>
      </c>
      <c r="H102" s="208"/>
      <c r="I102" s="69"/>
      <c r="J102" s="175">
        <f>SQRT(J98^2+J99^2+J100^2+J101^2)</f>
        <v>0.14687514305787</v>
      </c>
      <c r="K102" s="420">
        <f>(J102^4/J98^4)*K98</f>
        <v>83406558.457183</v>
      </c>
    </row>
    <row r="103" spans="1:16" customHeight="1" ht="14.4">
      <c r="A103" s="176" t="s">
        <v>155</v>
      </c>
      <c r="B103" s="422" t="s">
        <v>156</v>
      </c>
      <c r="C103" s="423"/>
      <c r="D103" s="423"/>
      <c r="E103" s="424"/>
      <c r="F103" s="67"/>
      <c r="G103" s="177" t="s">
        <v>157</v>
      </c>
      <c r="H103" s="178">
        <v>2</v>
      </c>
      <c r="I103" s="67"/>
      <c r="J103" s="179">
        <f>H103*J102</f>
        <v>0.29375028611574</v>
      </c>
      <c r="K103" s="421"/>
    </row>
    <row r="104" spans="1:16" customHeight="1" ht="14.4"/>
    <row r="105" spans="1:16" customHeight="1" ht="14.4">
      <c r="A105" s="206" t="s">
        <v>129</v>
      </c>
      <c r="B105" s="33"/>
      <c r="C105" s="148">
        <v>497</v>
      </c>
      <c r="D105" s="206" t="s">
        <v>130</v>
      </c>
    </row>
    <row r="106" spans="1:16" customHeight="1" ht="16.2">
      <c r="A106" s="151" t="s">
        <v>131</v>
      </c>
      <c r="B106" s="414" t="s">
        <v>132</v>
      </c>
      <c r="C106" s="415"/>
      <c r="D106" s="415"/>
      <c r="E106" s="416"/>
      <c r="F106" s="207" t="s">
        <v>113</v>
      </c>
      <c r="G106" s="152" t="s">
        <v>133</v>
      </c>
      <c r="H106" s="207" t="s">
        <v>134</v>
      </c>
      <c r="I106" s="153" t="s">
        <v>135</v>
      </c>
      <c r="J106" s="153" t="s">
        <v>136</v>
      </c>
      <c r="K106" s="154" t="s">
        <v>137</v>
      </c>
    </row>
    <row r="107" spans="1:16" customHeight="1" ht="16.2">
      <c r="A107" s="155"/>
      <c r="B107" s="156"/>
      <c r="C107" s="157"/>
      <c r="D107" s="157"/>
      <c r="E107" s="158"/>
      <c r="F107" s="159"/>
      <c r="G107" s="160" t="s">
        <v>140</v>
      </c>
      <c r="H107" s="159"/>
      <c r="I107" s="160"/>
      <c r="J107" s="160"/>
      <c r="K107" s="161" t="s">
        <v>141</v>
      </c>
    </row>
    <row r="108" spans="1:16" customHeight="1" ht="14.4">
      <c r="A108" s="162" t="s">
        <v>142</v>
      </c>
      <c r="B108" s="411" t="s">
        <v>143</v>
      </c>
      <c r="C108" s="412"/>
      <c r="D108" s="412"/>
      <c r="E108" s="413"/>
      <c r="F108" s="163">
        <v>0.007476447</v>
      </c>
      <c r="G108" s="164" t="s">
        <v>144</v>
      </c>
      <c r="H108" s="165">
        <v>2</v>
      </c>
      <c r="I108" s="164">
        <v>1</v>
      </c>
      <c r="J108" s="166">
        <f>F108/H108</f>
        <v>0.0037382235</v>
      </c>
      <c r="K108" s="167">
        <v>35</v>
      </c>
    </row>
    <row r="109" spans="1:16">
      <c r="A109" s="168" t="s">
        <v>145</v>
      </c>
      <c r="B109" s="417" t="s">
        <v>146</v>
      </c>
      <c r="C109" s="418"/>
      <c r="D109" s="418"/>
      <c r="E109" s="419"/>
      <c r="F109" s="150">
        <v>0</v>
      </c>
      <c r="G109" s="169" t="s">
        <v>147</v>
      </c>
      <c r="H109" s="170">
        <v>1.7320508075689</v>
      </c>
      <c r="I109" s="169">
        <v>1</v>
      </c>
      <c r="J109" s="171">
        <f>F109/H109</f>
        <v>0</v>
      </c>
      <c r="K109" s="172">
        <v>8</v>
      </c>
    </row>
    <row r="110" spans="1:16">
      <c r="A110" s="168" t="s">
        <v>148</v>
      </c>
      <c r="B110" s="417" t="s">
        <v>149</v>
      </c>
      <c r="C110" s="418"/>
      <c r="D110" s="418"/>
      <c r="E110" s="419"/>
      <c r="F110" s="150">
        <v>0.27</v>
      </c>
      <c r="G110" s="169" t="s">
        <v>144</v>
      </c>
      <c r="H110" s="170">
        <v>2</v>
      </c>
      <c r="I110" s="169">
        <v>1</v>
      </c>
      <c r="J110" s="171">
        <f>F110/H110</f>
        <v>0.135</v>
      </c>
      <c r="K110" s="172">
        <v>8</v>
      </c>
    </row>
    <row r="111" spans="1:16" customHeight="1" ht="14.4">
      <c r="A111" s="168" t="s">
        <v>150</v>
      </c>
      <c r="B111" s="417" t="s">
        <v>151</v>
      </c>
      <c r="C111" s="418"/>
      <c r="D111" s="418"/>
      <c r="E111" s="419"/>
      <c r="F111" s="150">
        <v>0.1</v>
      </c>
      <c r="G111" s="169" t="s">
        <v>152</v>
      </c>
      <c r="H111" s="170">
        <v>1.7320508075689</v>
      </c>
      <c r="I111" s="169">
        <v>1</v>
      </c>
      <c r="J111" s="171">
        <f>F111/H111</f>
        <v>0.057735026918962</v>
      </c>
      <c r="K111" s="172">
        <v>8</v>
      </c>
    </row>
    <row r="112" spans="1:16" customHeight="1" ht="14.4">
      <c r="A112" s="173"/>
      <c r="B112" s="411" t="s">
        <v>153</v>
      </c>
      <c r="C112" s="412"/>
      <c r="D112" s="412"/>
      <c r="E112" s="413"/>
      <c r="F112" s="150"/>
      <c r="G112" s="174" t="s">
        <v>154</v>
      </c>
      <c r="H112" s="208"/>
      <c r="I112" s="69"/>
      <c r="J112" s="175">
        <f>SQRT(J108^2+J109^2+J110^2+J111^2)</f>
        <v>0.14687514305787</v>
      </c>
      <c r="K112" s="420">
        <f>(J112^4/J108^4)*K108</f>
        <v>83406558.457183</v>
      </c>
    </row>
    <row r="113" spans="1:16" customHeight="1" ht="14.4">
      <c r="A113" s="176" t="s">
        <v>155</v>
      </c>
      <c r="B113" s="422" t="s">
        <v>156</v>
      </c>
      <c r="C113" s="423"/>
      <c r="D113" s="423"/>
      <c r="E113" s="424"/>
      <c r="F113" s="67"/>
      <c r="G113" s="177" t="s">
        <v>157</v>
      </c>
      <c r="H113" s="178">
        <v>2</v>
      </c>
      <c r="I113" s="67"/>
      <c r="J113" s="179">
        <f>H113*J112</f>
        <v>0.29375028611574</v>
      </c>
      <c r="K113" s="421"/>
    </row>
    <row r="114" spans="1:16" customHeight="1" ht="14.4"/>
    <row r="131" spans="1:16">
      <c r="B131" s="30" t="s">
        <v>160</v>
      </c>
      <c r="C131" s="30" t="s">
        <v>161</v>
      </c>
      <c r="D131" s="30" t="s">
        <v>162</v>
      </c>
    </row>
    <row r="132" spans="1:16">
      <c r="A132" s="30">
        <v>1</v>
      </c>
      <c r="B132" s="30">
        <v>12910</v>
      </c>
      <c r="C132" s="30">
        <v>12911</v>
      </c>
      <c r="D132" s="30">
        <v>12892</v>
      </c>
    </row>
    <row r="133" spans="1:16">
      <c r="A133" s="30">
        <v>2</v>
      </c>
      <c r="B133" s="30">
        <v>12911</v>
      </c>
      <c r="C133" s="30">
        <v>12920</v>
      </c>
      <c r="D133" s="30">
        <v>12896</v>
      </c>
    </row>
    <row r="134" spans="1:16">
      <c r="A134" s="30">
        <v>3</v>
      </c>
      <c r="B134" s="30">
        <v>12910</v>
      </c>
      <c r="C134" s="30">
        <v>12919</v>
      </c>
      <c r="D134" s="30">
        <v>12897</v>
      </c>
    </row>
    <row r="135" spans="1:16">
      <c r="A135" s="30">
        <v>4</v>
      </c>
      <c r="B135" s="30">
        <v>12910</v>
      </c>
      <c r="C135" s="30">
        <v>12918</v>
      </c>
      <c r="D135" s="30">
        <v>12898</v>
      </c>
    </row>
    <row r="136" spans="1:16">
      <c r="A136" s="30">
        <v>5</v>
      </c>
      <c r="B136" s="30">
        <v>12910</v>
      </c>
      <c r="C136" s="30">
        <v>12917</v>
      </c>
      <c r="D136" s="30">
        <v>12899</v>
      </c>
    </row>
    <row r="137" spans="1:16">
      <c r="A137" s="30">
        <v>6</v>
      </c>
      <c r="B137" s="30">
        <v>12908</v>
      </c>
      <c r="C137" s="30">
        <v>12916</v>
      </c>
      <c r="D137" s="30">
        <v>12898</v>
      </c>
    </row>
    <row r="138" spans="1:16">
      <c r="A138" s="30">
        <v>7</v>
      </c>
      <c r="B138" s="30">
        <v>12909</v>
      </c>
      <c r="C138" s="30">
        <v>12919</v>
      </c>
      <c r="D138" s="30">
        <v>12897</v>
      </c>
    </row>
    <row r="139" spans="1:16">
      <c r="A139" s="30">
        <v>8</v>
      </c>
      <c r="B139" s="30">
        <v>12909</v>
      </c>
      <c r="C139" s="30">
        <v>12920</v>
      </c>
      <c r="D139" s="30">
        <v>12896</v>
      </c>
    </row>
    <row r="140" spans="1:16">
      <c r="A140" s="30">
        <v>9</v>
      </c>
      <c r="B140" s="30">
        <v>12910</v>
      </c>
      <c r="C140" s="30">
        <v>12920</v>
      </c>
      <c r="D140" s="30">
        <v>12895</v>
      </c>
    </row>
    <row r="141" spans="1:16">
      <c r="A141" s="30">
        <v>10</v>
      </c>
      <c r="B141" s="30">
        <v>12911</v>
      </c>
      <c r="C141" s="30">
        <v>12919</v>
      </c>
      <c r="D141" s="30">
        <v>12895</v>
      </c>
    </row>
    <row r="142" spans="1:16">
      <c r="A142" s="30">
        <v>11</v>
      </c>
      <c r="B142" s="30">
        <v>12911</v>
      </c>
      <c r="C142" s="30">
        <v>12918</v>
      </c>
      <c r="D142" s="30">
        <v>12896</v>
      </c>
    </row>
    <row r="143" spans="1:16">
      <c r="A143" s="30">
        <v>12</v>
      </c>
      <c r="B143" s="30">
        <v>12911</v>
      </c>
      <c r="C143" s="30">
        <v>12915</v>
      </c>
      <c r="D143" s="30">
        <v>12897</v>
      </c>
    </row>
    <row r="144" spans="1:16">
      <c r="A144" s="30">
        <v>13</v>
      </c>
      <c r="B144" s="30">
        <v>12912</v>
      </c>
      <c r="C144" s="30">
        <v>12913</v>
      </c>
      <c r="D144" s="30">
        <v>12899</v>
      </c>
    </row>
    <row r="145" spans="1:16">
      <c r="A145" s="30">
        <v>14</v>
      </c>
      <c r="B145" s="30">
        <v>12912</v>
      </c>
      <c r="C145" s="30">
        <v>12910</v>
      </c>
      <c r="D145" s="30">
        <v>12900</v>
      </c>
    </row>
    <row r="146" spans="1:16">
      <c r="A146" s="30">
        <v>15</v>
      </c>
      <c r="B146" s="30">
        <v>12911</v>
      </c>
      <c r="C146" s="30">
        <v>12907</v>
      </c>
      <c r="D146" s="30">
        <v>12899</v>
      </c>
    </row>
    <row r="147" spans="1:16">
      <c r="A147" s="30">
        <v>16</v>
      </c>
      <c r="B147" s="30">
        <v>12912</v>
      </c>
      <c r="C147" s="30">
        <v>12904</v>
      </c>
      <c r="D147" s="30">
        <v>12899</v>
      </c>
    </row>
    <row r="148" spans="1:16">
      <c r="A148" s="30">
        <v>17</v>
      </c>
      <c r="B148" s="30">
        <v>12913</v>
      </c>
      <c r="C148" s="30">
        <v>12903</v>
      </c>
      <c r="D148" s="30">
        <v>12899</v>
      </c>
    </row>
    <row r="149" spans="1:16">
      <c r="A149" s="30">
        <v>18</v>
      </c>
      <c r="B149" s="30">
        <v>12913</v>
      </c>
      <c r="C149" s="30">
        <v>12902</v>
      </c>
      <c r="D149" s="30">
        <v>12898</v>
      </c>
    </row>
    <row r="150" spans="1:16">
      <c r="A150" s="30">
        <v>19</v>
      </c>
      <c r="B150" s="30">
        <v>12913</v>
      </c>
      <c r="C150" s="30">
        <v>12901</v>
      </c>
      <c r="D150" s="30">
        <v>12896</v>
      </c>
    </row>
    <row r="151" spans="1:16">
      <c r="A151" s="30">
        <v>20</v>
      </c>
      <c r="B151" s="30">
        <v>12915</v>
      </c>
      <c r="C151" s="30">
        <v>12900</v>
      </c>
      <c r="D151" s="30">
        <v>12896</v>
      </c>
    </row>
    <row r="152" spans="1:16">
      <c r="A152" s="30">
        <v>21</v>
      </c>
      <c r="B152" s="30">
        <v>12913</v>
      </c>
      <c r="C152" s="30">
        <v>12899</v>
      </c>
      <c r="D152" s="30">
        <v>12896</v>
      </c>
    </row>
    <row r="153" spans="1:16">
      <c r="A153" s="30">
        <v>22</v>
      </c>
      <c r="B153" s="30">
        <v>12912</v>
      </c>
      <c r="C153" s="30">
        <v>12901</v>
      </c>
      <c r="D153" s="30">
        <v>12896</v>
      </c>
    </row>
    <row r="154" spans="1:16">
      <c r="A154" s="30">
        <v>23</v>
      </c>
      <c r="B154" s="30">
        <v>12912</v>
      </c>
      <c r="C154" s="30">
        <v>12902</v>
      </c>
      <c r="D154" s="30">
        <v>12897</v>
      </c>
    </row>
    <row r="155" spans="1:16">
      <c r="A155" s="30">
        <v>24</v>
      </c>
      <c r="B155" s="30">
        <v>12941</v>
      </c>
      <c r="C155" s="30">
        <v>12903</v>
      </c>
      <c r="D155" s="30">
        <v>12896</v>
      </c>
    </row>
    <row r="156" spans="1:16">
      <c r="A156" s="30">
        <v>25</v>
      </c>
      <c r="B156" s="30">
        <v>12932</v>
      </c>
      <c r="C156" s="30">
        <v>12903</v>
      </c>
      <c r="D156" s="30">
        <v>12896</v>
      </c>
    </row>
    <row r="157" spans="1:16">
      <c r="A157" s="30">
        <v>26</v>
      </c>
      <c r="B157" s="30">
        <v>12926</v>
      </c>
      <c r="C157" s="30">
        <v>12903</v>
      </c>
      <c r="D157" s="30">
        <v>12896</v>
      </c>
    </row>
    <row r="158" spans="1:16">
      <c r="A158" s="30">
        <v>27</v>
      </c>
      <c r="B158" s="30">
        <v>12922</v>
      </c>
      <c r="C158" s="30">
        <v>12903</v>
      </c>
      <c r="D158" s="30">
        <v>12896</v>
      </c>
    </row>
    <row r="159" spans="1:16">
      <c r="A159" s="30">
        <v>28</v>
      </c>
      <c r="B159" s="30">
        <v>12921</v>
      </c>
      <c r="C159" s="30">
        <v>12903</v>
      </c>
      <c r="D159" s="30">
        <v>12896</v>
      </c>
    </row>
    <row r="160" spans="1:16">
      <c r="A160" s="30">
        <v>29</v>
      </c>
      <c r="B160" s="30">
        <v>12920</v>
      </c>
      <c r="C160" s="30">
        <v>12903</v>
      </c>
      <c r="D160" s="30">
        <v>12896</v>
      </c>
    </row>
    <row r="161" spans="1:16">
      <c r="A161" s="30">
        <v>30</v>
      </c>
      <c r="B161" s="30">
        <v>12919</v>
      </c>
      <c r="C161" s="30">
        <v>12903</v>
      </c>
      <c r="D161" s="30">
        <v>12898</v>
      </c>
    </row>
    <row r="162" spans="1:16">
      <c r="A162" s="30">
        <v>31</v>
      </c>
      <c r="B162" s="30">
        <v>12919</v>
      </c>
      <c r="C162" s="30">
        <v>12902</v>
      </c>
      <c r="D162" s="30">
        <v>12897</v>
      </c>
    </row>
    <row r="163" spans="1:16">
      <c r="A163" s="30">
        <v>32</v>
      </c>
      <c r="B163" s="30">
        <v>12920</v>
      </c>
      <c r="C163" s="30">
        <v>12903</v>
      </c>
      <c r="D163" s="30">
        <v>12898</v>
      </c>
    </row>
    <row r="164" spans="1:16">
      <c r="A164" s="30">
        <v>33</v>
      </c>
      <c r="B164" s="30">
        <v>12919</v>
      </c>
      <c r="C164" s="30">
        <v>12902</v>
      </c>
      <c r="D164" s="30">
        <v>12897</v>
      </c>
    </row>
    <row r="165" spans="1:16">
      <c r="A165" s="30">
        <v>34</v>
      </c>
      <c r="B165" s="30">
        <v>12920</v>
      </c>
      <c r="C165" s="30">
        <v>12901</v>
      </c>
      <c r="D165" s="30">
        <v>12898</v>
      </c>
    </row>
    <row r="166" spans="1:16">
      <c r="A166" s="30">
        <v>35</v>
      </c>
      <c r="B166" s="30">
        <v>12919</v>
      </c>
      <c r="C166" s="30">
        <v>12902</v>
      </c>
      <c r="D166" s="30">
        <v>12898</v>
      </c>
    </row>
    <row r="167" spans="1:16">
      <c r="A167" s="30">
        <v>36</v>
      </c>
      <c r="B167" s="30">
        <v>12919</v>
      </c>
      <c r="C167" s="30">
        <v>12902</v>
      </c>
      <c r="D167" s="30">
        <v>12897</v>
      </c>
    </row>
    <row r="170" spans="1:16">
      <c r="B170" s="30">
        <f>AVERAGE(B132:B167)</f>
        <v>12915.416666667</v>
      </c>
      <c r="C170" s="30">
        <f>AVERAGE(C132:C167)</f>
        <v>12907.972222222</v>
      </c>
      <c r="D170" s="30">
        <f>AVERAGE(B170:C170)</f>
        <v>12911.694444444</v>
      </c>
    </row>
    <row r="171" spans="1:16">
      <c r="B171" s="30">
        <f>STDEV(B132:B167)</f>
        <v>6.9831429681975</v>
      </c>
      <c r="C171" s="30">
        <f>STDEV(C132:C167)</f>
        <v>7.5156450578058</v>
      </c>
      <c r="D171" s="30">
        <f>STDEV(D132:D167)</f>
        <v>1.5296020854074</v>
      </c>
    </row>
    <row r="172" spans="1:16">
      <c r="B172" s="30">
        <f>B171/SQRT(36)</f>
        <v>1.1638571613662</v>
      </c>
      <c r="C172" s="30">
        <f>C171/SQRT(36)</f>
        <v>1.2526075096343</v>
      </c>
      <c r="D172" s="30">
        <f>D171/SQRT(36)</f>
        <v>0.25493368090123</v>
      </c>
    </row>
  </sheetData>
  <mergeCells>
    <mergeCell ref="B109:E109"/>
    <mergeCell ref="B110:E110"/>
    <mergeCell ref="B111:E111"/>
    <mergeCell ref="B112:E112"/>
    <mergeCell ref="K112:K113"/>
    <mergeCell ref="B113:E113"/>
    <mergeCell ref="B108:E108"/>
    <mergeCell ref="K92:K93"/>
    <mergeCell ref="B93:E93"/>
    <mergeCell ref="B96:E96"/>
    <mergeCell ref="B98:E98"/>
    <mergeCell ref="B99:E99"/>
    <mergeCell ref="B100:E100"/>
    <mergeCell ref="B92:E92"/>
    <mergeCell ref="B101:E101"/>
    <mergeCell ref="B102:E102"/>
    <mergeCell ref="K102:K103"/>
    <mergeCell ref="B103:E103"/>
    <mergeCell ref="B106:E106"/>
    <mergeCell ref="B86:E86"/>
    <mergeCell ref="B88:E88"/>
    <mergeCell ref="B89:E89"/>
    <mergeCell ref="B90:E90"/>
    <mergeCell ref="B91:E91"/>
    <mergeCell ref="B79:E79"/>
    <mergeCell ref="B80:E80"/>
    <mergeCell ref="B81:E81"/>
    <mergeCell ref="B82:E82"/>
    <mergeCell ref="K82:K83"/>
    <mergeCell ref="B83:E83"/>
    <mergeCell ref="B78:E78"/>
    <mergeCell ref="K62:K63"/>
    <mergeCell ref="B63:E63"/>
    <mergeCell ref="B66:E66"/>
    <mergeCell ref="B68:E68"/>
    <mergeCell ref="B69:E69"/>
    <mergeCell ref="B70:E70"/>
    <mergeCell ref="B62:E62"/>
    <mergeCell ref="B71:E71"/>
    <mergeCell ref="B72:E72"/>
    <mergeCell ref="K72:K73"/>
    <mergeCell ref="B73:E73"/>
    <mergeCell ref="B76:E76"/>
    <mergeCell ref="B56:E56"/>
    <mergeCell ref="B58:E58"/>
    <mergeCell ref="B59:E59"/>
    <mergeCell ref="B60:E60"/>
    <mergeCell ref="B61:E61"/>
    <mergeCell ref="B49:E49"/>
    <mergeCell ref="B50:E50"/>
    <mergeCell ref="B51:E51"/>
    <mergeCell ref="B52:E52"/>
    <mergeCell ref="K52:K53"/>
    <mergeCell ref="B53:E53"/>
    <mergeCell ref="B48:E48"/>
    <mergeCell ref="K29:K30"/>
    <mergeCell ref="B30:E30"/>
    <mergeCell ref="B36:E36"/>
    <mergeCell ref="B38:E38"/>
    <mergeCell ref="B39:E39"/>
    <mergeCell ref="B40:E40"/>
    <mergeCell ref="B29:E29"/>
    <mergeCell ref="B41:E41"/>
    <mergeCell ref="B42:E42"/>
    <mergeCell ref="K42:K43"/>
    <mergeCell ref="B43:E43"/>
    <mergeCell ref="B46:E46"/>
    <mergeCell ref="B23:E23"/>
    <mergeCell ref="B25:E25"/>
    <mergeCell ref="B26:E26"/>
    <mergeCell ref="B27:E27"/>
    <mergeCell ref="B28:E28"/>
    <mergeCell ref="B16:E16"/>
    <mergeCell ref="B17:E17"/>
    <mergeCell ref="B18:E18"/>
    <mergeCell ref="B19:E19"/>
    <mergeCell ref="K19:K20"/>
    <mergeCell ref="B20:E20"/>
    <mergeCell ref="B15:E15"/>
    <mergeCell ref="H1:I1"/>
    <mergeCell ref="J1:K1"/>
    <mergeCell ref="B3:E3"/>
    <mergeCell ref="B5:E5"/>
    <mergeCell ref="B6:E6"/>
    <mergeCell ref="B7:E7"/>
    <mergeCell ref="B8:E8"/>
    <mergeCell ref="B9:E9"/>
    <mergeCell ref="K9:K10"/>
    <mergeCell ref="B10:E10"/>
    <mergeCell ref="B13:E13"/>
  </mergeCells>
  <printOptions gridLines="false" gridLinesSet="true" horizontalCentered="true"/>
  <pageMargins left="0.59055118110236" right="0.59055118110236" top="0.59055118110236" bottom="0.59055118110236" header="0.31496062992126" footer="0.31496062992126"/>
  <pageSetup paperSize="9" orientation="landscape" scale="95" fitToHeight="1" fitToWidth="1" pageOrder="downThenOver" r:id="rId1ps"/>
  <drawing r:id="rId2"/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191"/>
  <sheetViews>
    <sheetView tabSelected="0" workbookViewId="0" zoomScale="80" zoomScaleNormal="80" showGridLines="true" showRowColHeaders="1">
      <selection activeCell="I30" sqref="I30"/>
    </sheetView>
  </sheetViews>
  <sheetFormatPr defaultRowHeight="14.4" outlineLevelRow="0" outlineLevelCol="0"/>
  <cols>
    <col min="1" max="1" width="13.69921875" customWidth="true" style="0"/>
    <col min="2" max="2" width="19.19921875" customWidth="true" style="0"/>
    <col min="3" max="3" width="21.19921875" customWidth="true" style="0"/>
    <col min="4" max="4" width="13.69921875" customWidth="true" style="0"/>
    <col min="5" max="5" width="13.69921875" customWidth="true" style="0"/>
    <col min="6" max="6" width="13.69921875" customWidth="true" style="0"/>
    <col min="7" max="7" width="15.69921875" customWidth="true" style="0"/>
    <col min="8" max="8" width="15.69921875" customWidth="true" style="0"/>
  </cols>
  <sheetData>
    <row r="1" spans="1:24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2" spans="1:24" customHeight="1" ht="27">
      <c r="A2" s="425" t="s">
        <v>163</v>
      </c>
      <c r="B2" s="425"/>
      <c r="C2" s="425"/>
      <c r="D2" s="425"/>
      <c r="E2" s="425"/>
      <c r="F2" s="425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</row>
    <row r="3" spans="1:24">
      <c r="A3" s="95"/>
      <c r="B3" s="95"/>
      <c r="C3" s="95"/>
      <c r="D3" s="95"/>
      <c r="E3" s="96"/>
      <c r="F3" s="217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</row>
    <row r="4" spans="1:24">
      <c r="A4" s="95"/>
      <c r="B4" s="95"/>
      <c r="C4" s="95"/>
      <c r="D4" s="95"/>
      <c r="E4" s="96"/>
      <c r="F4" s="217"/>
      <c r="G4" s="217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</row>
    <row r="5" spans="1:24">
      <c r="A5" s="273" t="s">
        <v>164</v>
      </c>
      <c r="B5" s="285" t="s">
        <v>165</v>
      </c>
      <c r="C5" s="273" t="s">
        <v>166</v>
      </c>
      <c r="D5" s="286" t="s">
        <v>167</v>
      </c>
      <c r="E5" s="275" t="s">
        <v>168</v>
      </c>
      <c r="F5" s="288" t="s">
        <v>169</v>
      </c>
      <c r="G5" s="217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</row>
    <row r="6" spans="1:24">
      <c r="A6" s="274" t="s">
        <v>170</v>
      </c>
      <c r="B6" s="285" t="s">
        <v>171</v>
      </c>
      <c r="C6" s="273" t="s">
        <v>172</v>
      </c>
      <c r="D6" s="286" t="s">
        <v>173</v>
      </c>
      <c r="E6" s="273" t="s">
        <v>174</v>
      </c>
      <c r="F6" s="289" t="s">
        <v>175</v>
      </c>
      <c r="G6" s="217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</row>
    <row r="7" spans="1:24">
      <c r="A7" s="273" t="s">
        <v>96</v>
      </c>
      <c r="B7" s="285" t="s">
        <v>176</v>
      </c>
      <c r="C7" s="281" t="s">
        <v>177</v>
      </c>
      <c r="D7" s="287"/>
      <c r="E7" s="273" t="s">
        <v>178</v>
      </c>
      <c r="F7" s="288" t="s">
        <v>37</v>
      </c>
      <c r="G7" s="217"/>
      <c r="H7" s="30"/>
      <c r="I7" s="30" t="s">
        <v>87</v>
      </c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</row>
    <row r="8" spans="1:24">
      <c r="A8" s="273" t="s">
        <v>179</v>
      </c>
      <c r="B8" s="285" t="s">
        <v>180</v>
      </c>
      <c r="C8" s="273" t="s">
        <v>181</v>
      </c>
      <c r="D8" s="286" t="s">
        <v>182</v>
      </c>
      <c r="E8" s="273" t="s">
        <v>183</v>
      </c>
      <c r="F8" s="288" t="s">
        <v>184</v>
      </c>
      <c r="G8" s="217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</row>
    <row r="9" spans="1:24">
      <c r="A9" s="273" t="s">
        <v>98</v>
      </c>
      <c r="B9" s="285" t="s">
        <v>185</v>
      </c>
      <c r="C9" s="281" t="s">
        <v>186</v>
      </c>
      <c r="D9" s="287"/>
      <c r="E9" s="282" t="s">
        <v>187</v>
      </c>
      <c r="F9" s="289"/>
      <c r="G9" s="217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</row>
    <row r="10" spans="1:24">
      <c r="B10" s="225"/>
      <c r="C10" s="225"/>
      <c r="D10" s="243"/>
      <c r="E10" s="283" t="s">
        <v>188</v>
      </c>
      <c r="F10" s="284"/>
      <c r="G10" s="217"/>
      <c r="H10" s="30"/>
      <c r="I10" s="30">
        <v>1</v>
      </c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</row>
    <row r="11" spans="1:24">
      <c r="A11" s="95"/>
      <c r="B11" s="95"/>
      <c r="C11" s="95"/>
      <c r="D11" s="95"/>
      <c r="E11" s="95"/>
      <c r="F11" s="217"/>
      <c r="G11" s="217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</row>
    <row r="12" spans="1:24" customHeight="1" ht="17.4">
      <c r="A12" s="276" t="s">
        <v>111</v>
      </c>
      <c r="B12" s="277" t="s">
        <v>112</v>
      </c>
      <c r="C12" s="30"/>
      <c r="D12" s="30"/>
      <c r="E12" s="30"/>
      <c r="F12" s="217"/>
      <c r="G12" s="217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</row>
    <row r="13" spans="1:24">
      <c r="A13" s="30"/>
      <c r="B13" s="30"/>
      <c r="C13" s="30"/>
      <c r="D13" s="30"/>
      <c r="E13" s="30"/>
      <c r="F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</row>
    <row r="14" spans="1:24">
      <c r="A14" s="278" t="s">
        <v>113</v>
      </c>
      <c r="B14" s="392"/>
      <c r="C14" s="393"/>
      <c r="D14" s="394"/>
      <c r="E14" s="393"/>
      <c r="F14" s="394"/>
      <c r="G14" s="393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</row>
    <row r="15" spans="1:24">
      <c r="A15" s="278"/>
      <c r="B15" s="279" t="s">
        <v>117</v>
      </c>
      <c r="C15" s="278" t="s">
        <v>118</v>
      </c>
      <c r="D15" s="278" t="s">
        <v>117</v>
      </c>
      <c r="E15" s="278" t="s">
        <v>118</v>
      </c>
      <c r="F15" s="278" t="s">
        <v>117</v>
      </c>
      <c r="G15" s="278" t="s">
        <v>118</v>
      </c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</row>
    <row r="16" spans="1:24">
      <c r="A16" s="278">
        <v>1</v>
      </c>
      <c r="B16" s="210"/>
      <c r="C16" s="31"/>
      <c r="D16" s="211"/>
      <c r="E16" s="211"/>
      <c r="F16" s="211"/>
      <c r="G16" s="31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</row>
    <row r="17" spans="1:24">
      <c r="A17" s="278">
        <v>2</v>
      </c>
      <c r="B17" s="210"/>
      <c r="C17" s="31"/>
      <c r="D17" s="211"/>
      <c r="E17" s="211"/>
      <c r="F17" s="211"/>
      <c r="G17" s="31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</row>
    <row r="18" spans="1:24">
      <c r="A18" s="278">
        <v>3</v>
      </c>
      <c r="B18" s="210"/>
      <c r="C18" s="31"/>
      <c r="D18" s="211"/>
      <c r="E18" s="211"/>
      <c r="F18" s="211"/>
      <c r="G18" s="31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</row>
    <row r="19" spans="1:24">
      <c r="A19" s="196"/>
      <c r="B19" s="210"/>
      <c r="C19" s="31"/>
      <c r="D19" s="211"/>
      <c r="E19" s="211"/>
      <c r="F19" s="211"/>
      <c r="G19" s="31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</row>
    <row r="20" spans="1:24">
      <c r="A20" s="196"/>
      <c r="B20" s="210"/>
      <c r="C20" s="31"/>
      <c r="D20" s="211"/>
      <c r="E20" s="211"/>
      <c r="F20" s="211"/>
      <c r="G20" s="31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</row>
    <row r="21" spans="1:24">
      <c r="A21" s="196"/>
      <c r="B21" s="210"/>
      <c r="C21" s="31"/>
      <c r="D21" s="211"/>
      <c r="E21" s="211"/>
      <c r="F21" s="211"/>
      <c r="G21" s="31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</row>
    <row r="22" spans="1:24">
      <c r="A22" s="196"/>
      <c r="B22" s="210"/>
      <c r="C22" s="31"/>
      <c r="D22" s="211"/>
      <c r="E22" s="211"/>
      <c r="F22" s="211"/>
      <c r="G22" s="31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</row>
    <row r="23" spans="1:24">
      <c r="A23" s="196"/>
      <c r="B23" s="210"/>
      <c r="C23" s="31"/>
      <c r="D23" s="211"/>
      <c r="E23" s="211"/>
      <c r="F23" s="211"/>
      <c r="G23" s="31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</row>
    <row r="24" spans="1:24">
      <c r="A24" s="196"/>
      <c r="B24" s="210"/>
      <c r="C24" s="31"/>
      <c r="D24" s="211"/>
      <c r="E24" s="211"/>
      <c r="F24" s="211"/>
      <c r="G24" s="31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</row>
    <row r="25" spans="1:24">
      <c r="A25" s="196"/>
      <c r="B25" s="210"/>
      <c r="C25" s="31"/>
      <c r="D25" s="211"/>
      <c r="E25" s="211"/>
      <c r="F25" s="211"/>
      <c r="G25" s="31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</row>
    <row r="26" spans="1:24">
      <c r="A26" s="180"/>
      <c r="B26" s="180"/>
      <c r="C26" s="181"/>
      <c r="D26" s="181"/>
      <c r="E26" s="182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</row>
    <row r="27" spans="1:24">
      <c r="A27" s="184" t="s">
        <v>119</v>
      </c>
      <c r="B27" s="93" t="s">
        <v>120</v>
      </c>
      <c r="C27" s="93" t="s">
        <v>121</v>
      </c>
      <c r="D27" s="187" t="s">
        <v>122</v>
      </c>
      <c r="E27" s="30"/>
      <c r="F27" s="246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</row>
    <row r="28" spans="1:24">
      <c r="A28" s="185" t="s">
        <v>123</v>
      </c>
      <c r="B28" s="186"/>
      <c r="C28" s="186"/>
      <c r="D28" s="183" t="s">
        <v>124</v>
      </c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</row>
    <row r="29" spans="1:24" customHeight="1" ht="14.4">
      <c r="A29" s="202" t="s">
        <v>125</v>
      </c>
      <c r="B29" s="202" t="s">
        <v>125</v>
      </c>
      <c r="C29" s="202" t="s">
        <v>125</v>
      </c>
      <c r="D29" s="203" t="s">
        <v>126</v>
      </c>
      <c r="E29" s="30"/>
      <c r="F29" s="28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</row>
    <row r="30" spans="1:24">
      <c r="A30" s="212" t="e">
        <f>LEFT(B14,FIND("/",B14)-1)</f>
        <v>#VALUE!</v>
      </c>
      <c r="B30" s="244" t="e">
        <f>AVERAGE(B16:B25)</f>
        <v>#DIV/0!</v>
      </c>
      <c r="C30" s="235" t="e">
        <f>STDEV(B16:B25)</f>
        <v>#DIV/0!</v>
      </c>
      <c r="D30" s="229" t="e">
        <f> C30/SQRT(10)</f>
        <v>#DIV/0!</v>
      </c>
      <c r="E30" s="30"/>
      <c r="F30" s="28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</row>
    <row r="31" spans="1:24">
      <c r="A31" s="31" t="e">
        <f>LEFT(D14,FIND("/",D14)-1)</f>
        <v>#VALUE!</v>
      </c>
      <c r="B31" s="211" t="e">
        <f>AVERAGE(D16:D25)</f>
        <v>#DIV/0!</v>
      </c>
      <c r="C31" s="236" t="e">
        <f>STDEV(D16:D25)</f>
        <v>#DIV/0!</v>
      </c>
      <c r="D31" s="229" t="e">
        <f>C31/SQRT(10)</f>
        <v>#DIV/0!</v>
      </c>
      <c r="E31" s="182"/>
      <c r="F31" s="28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</row>
    <row r="32" spans="1:24">
      <c r="A32" s="31" t="e">
        <f>LEFT(F14,FIND("/",F14)-1)</f>
        <v>#VALUE!</v>
      </c>
      <c r="B32" s="211" t="e">
        <f>AVERAGE(F16:F25)</f>
        <v>#DIV/0!</v>
      </c>
      <c r="C32" s="236" t="e">
        <f>STDEV(F16:F25)</f>
        <v>#DIV/0!</v>
      </c>
      <c r="D32" s="229" t="e">
        <f>C32/SQRT(10)</f>
        <v>#DIV/0!</v>
      </c>
      <c r="E32" s="182"/>
      <c r="F32" s="28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</row>
    <row r="33" spans="1:24">
      <c r="A33" s="180"/>
      <c r="B33" s="180"/>
      <c r="C33" s="181"/>
      <c r="D33" s="181"/>
      <c r="E33" s="182"/>
      <c r="F33" s="28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</row>
    <row r="34" spans="1:24">
      <c r="A34" s="184" t="s">
        <v>127</v>
      </c>
      <c r="B34" s="93" t="s">
        <v>120</v>
      </c>
      <c r="C34" s="93" t="s">
        <v>121</v>
      </c>
      <c r="D34" s="93" t="s">
        <v>122</v>
      </c>
      <c r="E34" s="245"/>
      <c r="F34" s="29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</row>
    <row r="35" spans="1:24">
      <c r="A35" s="185" t="s">
        <v>123</v>
      </c>
      <c r="B35" s="186"/>
      <c r="C35" s="186"/>
      <c r="D35" s="183" t="s">
        <v>124</v>
      </c>
      <c r="E35" s="245"/>
      <c r="F35" s="29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</row>
    <row r="36" spans="1:24" customHeight="1" ht="14.4">
      <c r="A36" s="202" t="s">
        <v>125</v>
      </c>
      <c r="B36" s="202" t="s">
        <v>125</v>
      </c>
      <c r="C36" s="202" t="s">
        <v>125</v>
      </c>
      <c r="D36" s="203" t="s">
        <v>126</v>
      </c>
      <c r="E36" s="245"/>
      <c r="F36" s="28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</row>
    <row r="37" spans="1:24">
      <c r="A37" s="212" t="e">
        <f>RIGHT(B14,LEN(B14)-FIND("/",B14))</f>
        <v>#VALUE!</v>
      </c>
      <c r="B37" s="213" t="e">
        <f>AVERAGE(C16:C25)</f>
        <v>#DIV/0!</v>
      </c>
      <c r="C37" s="241" t="e">
        <f>STDEV(C16:C25)</f>
        <v>#DIV/0!</v>
      </c>
      <c r="D37" s="229" t="e">
        <f>C37/SQRT(10)</f>
        <v>#DIV/0!</v>
      </c>
      <c r="E37" s="182"/>
      <c r="F37" s="28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</row>
    <row r="38" spans="1:24">
      <c r="A38" s="31" t="e">
        <f>RIGHT(D14,LEN(D14)-FIND("/",D14))</f>
        <v>#VALUE!</v>
      </c>
      <c r="B38" s="211" t="e">
        <f>AVERAGE(E16:E25)</f>
        <v>#DIV/0!</v>
      </c>
      <c r="C38" s="242" t="e">
        <f>STDEV(E16:E25)</f>
        <v>#DIV/0!</v>
      </c>
      <c r="D38" s="229" t="e">
        <f>C38/SQRT(10)</f>
        <v>#DIV/0!</v>
      </c>
      <c r="E38" s="30"/>
      <c r="F38" s="28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</row>
    <row r="39" spans="1:24">
      <c r="A39" s="31" t="e">
        <f>RIGHT(F14,LEN(F14)-FIND("/",F14))</f>
        <v>#VALUE!</v>
      </c>
      <c r="B39" s="211" t="e">
        <f>AVERAGE(G16:G25)</f>
        <v>#DIV/0!</v>
      </c>
      <c r="C39" s="242" t="e">
        <f>STDEV(G16:G25)</f>
        <v>#DIV/0!</v>
      </c>
      <c r="D39" s="229" t="e">
        <f>C39/SQRT(10)</f>
        <v>#DIV/0!</v>
      </c>
      <c r="E39" s="30"/>
      <c r="F39" s="28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</row>
    <row r="40" spans="1:24">
      <c r="A40" s="95"/>
      <c r="B40" s="95"/>
      <c r="C40" s="95"/>
      <c r="D40" s="95"/>
      <c r="E40" s="95"/>
      <c r="F40" s="95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</row>
    <row r="41" spans="1:24">
      <c r="A41" s="95"/>
      <c r="B41" s="95"/>
      <c r="C41" s="95"/>
      <c r="D41" s="95"/>
      <c r="E41" s="95"/>
      <c r="F41" s="95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</row>
    <row r="42" spans="1:24">
      <c r="A42" s="95"/>
      <c r="B42" s="95"/>
      <c r="C42" s="95"/>
      <c r="D42" s="95"/>
      <c r="E42" s="95"/>
      <c r="F42" s="95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</row>
    <row r="43" spans="1:24">
      <c r="A43" s="95"/>
      <c r="B43" s="95"/>
      <c r="C43" s="95"/>
      <c r="D43" s="95"/>
      <c r="E43" s="95"/>
      <c r="F43" s="95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</row>
    <row r="44" spans="1:24">
      <c r="A44" s="95"/>
      <c r="B44" s="95"/>
      <c r="C44" s="95"/>
      <c r="D44" s="95"/>
      <c r="E44" s="95"/>
      <c r="F44" s="95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</row>
    <row r="45" spans="1:24">
      <c r="A45" s="95"/>
      <c r="B45" s="95"/>
      <c r="C45" s="95"/>
      <c r="D45" s="95"/>
      <c r="E45" s="95"/>
      <c r="F45" s="95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</row>
    <row r="46" spans="1:24">
      <c r="A46" s="95"/>
      <c r="B46" s="95"/>
      <c r="C46" s="95"/>
      <c r="D46" s="95"/>
      <c r="E46" s="95"/>
      <c r="F46" s="95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</row>
    <row r="47" spans="1:24">
      <c r="A47" s="95"/>
      <c r="B47" s="95"/>
      <c r="C47" s="95"/>
      <c r="D47" s="95"/>
      <c r="E47" s="95"/>
      <c r="F47" s="95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</row>
    <row r="48" spans="1:24">
      <c r="A48" s="95"/>
      <c r="B48" s="95"/>
      <c r="C48" s="95"/>
      <c r="D48" s="95"/>
      <c r="E48" s="95"/>
      <c r="F48" s="95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</row>
    <row r="49" spans="1:24">
      <c r="A49" s="95"/>
      <c r="B49" s="95"/>
      <c r="C49" s="95"/>
      <c r="D49" s="95"/>
      <c r="E49" s="95"/>
      <c r="F49" s="95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</row>
    <row r="50" spans="1:24">
      <c r="A50" s="95"/>
      <c r="B50" s="95"/>
      <c r="C50" s="95"/>
      <c r="D50" s="95"/>
      <c r="E50" s="95"/>
      <c r="F50" s="95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</row>
    <row r="51" spans="1:24">
      <c r="A51" s="95"/>
      <c r="B51" s="95"/>
      <c r="C51" s="95"/>
      <c r="D51" s="95"/>
      <c r="E51" s="95"/>
      <c r="F51" s="95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</row>
    <row r="52" spans="1:24">
      <c r="A52" s="95"/>
      <c r="B52" s="95"/>
      <c r="C52" s="95"/>
      <c r="D52" s="95"/>
      <c r="E52" s="95"/>
      <c r="F52" s="95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</row>
    <row r="53" spans="1:24">
      <c r="A53" s="95"/>
      <c r="B53" s="95"/>
      <c r="C53" s="95"/>
      <c r="D53" s="95"/>
      <c r="E53" s="95"/>
      <c r="F53" s="95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</row>
    <row r="54" spans="1:24">
      <c r="A54" s="95"/>
      <c r="B54" s="95"/>
      <c r="C54" s="95"/>
      <c r="D54" s="95"/>
      <c r="E54" s="95"/>
      <c r="F54" s="95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</row>
    <row r="55" spans="1:24">
      <c r="A55" s="95"/>
      <c r="B55" s="95"/>
      <c r="C55" s="95"/>
      <c r="D55" s="95"/>
      <c r="E55" s="95"/>
      <c r="F55" s="95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</row>
    <row r="56" spans="1:24">
      <c r="A56" s="95"/>
      <c r="B56" s="95"/>
      <c r="C56" s="95"/>
      <c r="D56" s="95"/>
      <c r="E56" s="95"/>
      <c r="F56" s="95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</row>
    <row r="57" spans="1:24">
      <c r="A57" s="95"/>
      <c r="B57" s="95"/>
      <c r="C57" s="95"/>
      <c r="D57" s="95"/>
      <c r="E57" s="95"/>
      <c r="F57" s="95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</row>
    <row r="58" spans="1:24">
      <c r="A58" s="95"/>
      <c r="B58" s="95"/>
      <c r="C58" s="95"/>
      <c r="D58" s="95"/>
      <c r="E58" s="95"/>
      <c r="F58" s="95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</row>
    <row r="59" spans="1:24">
      <c r="A59" s="95"/>
      <c r="B59" s="95"/>
      <c r="C59" s="95"/>
      <c r="D59" s="95"/>
      <c r="E59" s="95"/>
      <c r="F59" s="95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</row>
    <row r="60" spans="1:24">
      <c r="A60" s="95"/>
      <c r="B60" s="95"/>
      <c r="C60" s="95"/>
      <c r="D60" s="95"/>
      <c r="E60" s="95"/>
      <c r="F60" s="95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</row>
    <row r="61" spans="1:24">
      <c r="A61" s="95"/>
      <c r="B61" s="95"/>
      <c r="C61" s="95"/>
      <c r="D61" s="95"/>
      <c r="E61" s="95"/>
      <c r="F61" s="95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</row>
    <row r="62" spans="1:24">
      <c r="A62" s="95"/>
      <c r="B62" s="95"/>
      <c r="C62" s="95"/>
      <c r="D62" s="95"/>
      <c r="E62" s="95"/>
      <c r="F62" s="95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</row>
    <row r="63" spans="1:24">
      <c r="A63" s="95"/>
      <c r="B63" s="95"/>
      <c r="C63" s="95"/>
      <c r="D63" s="95"/>
      <c r="E63" s="95"/>
      <c r="F63" s="95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</row>
    <row r="64" spans="1:24">
      <c r="A64" s="95"/>
      <c r="B64" s="95"/>
      <c r="C64" s="95"/>
      <c r="D64" s="95"/>
      <c r="E64" s="95"/>
      <c r="F64" s="95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</row>
    <row r="65" spans="1:24">
      <c r="A65" s="95"/>
      <c r="B65" s="95"/>
      <c r="C65" s="95"/>
      <c r="D65" s="95"/>
      <c r="E65" s="95"/>
      <c r="F65" s="95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</row>
    <row r="66" spans="1:24">
      <c r="A66" s="95"/>
      <c r="B66" s="95"/>
      <c r="C66" s="95"/>
      <c r="D66" s="95"/>
      <c r="E66" s="95"/>
      <c r="F66" s="95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</row>
    <row r="67" spans="1:24">
      <c r="A67" s="95"/>
      <c r="B67" s="95"/>
      <c r="C67" s="95"/>
      <c r="D67" s="95"/>
      <c r="E67" s="95"/>
      <c r="F67" s="95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</row>
    <row r="68" spans="1:24">
      <c r="A68" s="95"/>
      <c r="B68" s="95"/>
      <c r="C68" s="95"/>
      <c r="D68" s="95"/>
      <c r="E68" s="95"/>
      <c r="F68" s="95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</row>
    <row r="69" spans="1:24">
      <c r="A69" s="95"/>
      <c r="B69" s="95"/>
      <c r="C69" s="95"/>
      <c r="D69" s="95"/>
      <c r="E69" s="95"/>
      <c r="F69" s="95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</row>
    <row r="70" spans="1:24">
      <c r="A70" s="95"/>
      <c r="B70" s="95"/>
      <c r="C70" s="95"/>
      <c r="D70" s="95"/>
      <c r="E70" s="95"/>
      <c r="F70" s="95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</row>
    <row r="71" spans="1:24">
      <c r="A71" s="95"/>
      <c r="B71" s="95"/>
      <c r="C71" s="95"/>
      <c r="D71" s="95"/>
      <c r="E71" s="95"/>
      <c r="F71" s="95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</row>
    <row r="72" spans="1:24">
      <c r="A72" s="95"/>
      <c r="B72" s="95"/>
      <c r="C72" s="95"/>
      <c r="D72" s="95"/>
      <c r="E72" s="95"/>
      <c r="F72" s="95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</row>
    <row r="73" spans="1:24">
      <c r="A73" s="95"/>
      <c r="B73" s="95"/>
      <c r="C73" s="95"/>
      <c r="D73" s="95"/>
      <c r="E73" s="95"/>
      <c r="F73" s="95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</row>
    <row r="74" spans="1:24">
      <c r="A74" s="95"/>
      <c r="B74" s="95"/>
      <c r="C74" s="95"/>
      <c r="D74" s="95"/>
      <c r="E74" s="95"/>
      <c r="F74" s="95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</row>
    <row r="75" spans="1:24">
      <c r="A75" s="95"/>
      <c r="B75" s="95"/>
      <c r="C75" s="95"/>
      <c r="D75" s="95"/>
      <c r="E75" s="95"/>
      <c r="F75" s="95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</row>
    <row r="76" spans="1:24">
      <c r="A76" s="95"/>
      <c r="B76" s="95"/>
      <c r="C76" s="95"/>
      <c r="D76" s="95"/>
      <c r="E76" s="95"/>
      <c r="F76" s="95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</row>
    <row r="77" spans="1:24">
      <c r="A77" s="95"/>
      <c r="B77" s="95"/>
      <c r="C77" s="95"/>
      <c r="D77" s="95"/>
      <c r="E77" s="95"/>
      <c r="F77" s="95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</row>
    <row r="78" spans="1:24">
      <c r="A78" s="95"/>
      <c r="B78" s="95"/>
      <c r="C78" s="95"/>
      <c r="D78" s="95"/>
      <c r="E78" s="95"/>
      <c r="F78" s="95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</row>
    <row r="79" spans="1:24">
      <c r="A79" s="95"/>
      <c r="B79" s="95"/>
      <c r="C79" s="95"/>
      <c r="D79" s="95"/>
      <c r="E79" s="95"/>
      <c r="F79" s="95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</row>
    <row r="80" spans="1:24">
      <c r="A80" s="95"/>
      <c r="B80" s="95"/>
      <c r="C80" s="95"/>
      <c r="D80" s="95"/>
      <c r="E80" s="95"/>
      <c r="F80" s="95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</row>
    <row r="81" spans="1:24">
      <c r="A81" s="95"/>
      <c r="B81" s="95"/>
      <c r="C81" s="95"/>
      <c r="D81" s="95"/>
      <c r="E81" s="95"/>
      <c r="F81" s="95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</row>
    <row r="82" spans="1:24">
      <c r="A82" s="95"/>
      <c r="B82" s="95"/>
      <c r="C82" s="95"/>
      <c r="D82" s="95"/>
      <c r="E82" s="95"/>
      <c r="F82" s="95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</row>
    <row r="83" spans="1:24">
      <c r="A83" s="95"/>
      <c r="B83" s="95"/>
      <c r="C83" s="95"/>
      <c r="D83" s="95"/>
      <c r="E83" s="95"/>
      <c r="F83" s="95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</row>
    <row r="84" spans="1:24">
      <c r="A84" s="95"/>
      <c r="B84" s="95"/>
      <c r="C84" s="95"/>
      <c r="D84" s="95"/>
      <c r="E84" s="95"/>
      <c r="F84" s="95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</row>
    <row r="85" spans="1:24">
      <c r="A85" s="95"/>
      <c r="B85" s="95"/>
      <c r="C85" s="95"/>
      <c r="D85" s="95"/>
      <c r="E85" s="95"/>
      <c r="F85" s="95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</row>
    <row r="86" spans="1:24">
      <c r="A86" s="95"/>
      <c r="B86" s="95"/>
      <c r="C86" s="95"/>
      <c r="D86" s="95"/>
      <c r="E86" s="95"/>
      <c r="F86" s="95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</row>
    <row r="87" spans="1:24">
      <c r="A87" s="95"/>
      <c r="B87" s="95"/>
      <c r="C87" s="95"/>
      <c r="D87" s="95"/>
      <c r="E87" s="95"/>
      <c r="F87" s="95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</row>
    <row r="88" spans="1:24">
      <c r="A88" s="95"/>
      <c r="B88" s="95"/>
      <c r="C88" s="95"/>
      <c r="D88" s="95"/>
      <c r="E88" s="95"/>
      <c r="F88" s="95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</row>
    <row r="89" spans="1:24">
      <c r="A89" s="95"/>
      <c r="B89" s="95"/>
      <c r="C89" s="95"/>
      <c r="D89" s="95"/>
      <c r="E89" s="95"/>
      <c r="F89" s="95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</row>
    <row r="90" spans="1:24">
      <c r="A90" s="95"/>
      <c r="B90" s="95"/>
      <c r="C90" s="95"/>
      <c r="D90" s="95"/>
      <c r="E90" s="95"/>
      <c r="F90" s="95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</row>
    <row r="91" spans="1:24">
      <c r="A91" s="95"/>
      <c r="B91" s="95"/>
      <c r="C91" s="95"/>
      <c r="D91" s="95"/>
      <c r="E91" s="95"/>
      <c r="F91" s="95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</row>
    <row r="92" spans="1:24">
      <c r="A92" s="95"/>
      <c r="B92" s="95"/>
      <c r="C92" s="95"/>
      <c r="D92" s="95"/>
      <c r="E92" s="95"/>
      <c r="F92" s="95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</row>
    <row r="93" spans="1:24">
      <c r="A93" s="95"/>
      <c r="B93" s="95"/>
      <c r="C93" s="95"/>
      <c r="D93" s="95"/>
      <c r="E93" s="95"/>
      <c r="F93" s="95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</row>
    <row r="94" spans="1:24">
      <c r="A94" s="95"/>
      <c r="B94" s="95"/>
      <c r="C94" s="95"/>
      <c r="D94" s="95"/>
      <c r="E94" s="95"/>
      <c r="F94" s="95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</row>
    <row r="95" spans="1:24">
      <c r="A95" s="95"/>
      <c r="B95" s="95"/>
      <c r="C95" s="95"/>
      <c r="D95" s="95"/>
      <c r="E95" s="95"/>
      <c r="F95" s="95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</row>
    <row r="96" spans="1:24">
      <c r="A96" s="95"/>
      <c r="B96" s="95"/>
      <c r="C96" s="95"/>
      <c r="D96" s="95"/>
      <c r="E96" s="95"/>
      <c r="F96" s="95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</row>
    <row r="97" spans="1:24">
      <c r="A97" s="95"/>
      <c r="B97" s="95"/>
      <c r="C97" s="95"/>
      <c r="D97" s="95"/>
      <c r="E97" s="95"/>
      <c r="F97" s="95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</row>
    <row r="98" spans="1:24">
      <c r="A98" s="95"/>
      <c r="B98" s="95"/>
      <c r="C98" s="95"/>
      <c r="D98" s="95"/>
      <c r="E98" s="95"/>
      <c r="F98" s="95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</row>
    <row r="99" spans="1:24">
      <c r="A99" s="95"/>
      <c r="B99" s="95"/>
      <c r="C99" s="95"/>
      <c r="D99" s="95"/>
      <c r="E99" s="95"/>
      <c r="F99" s="95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</row>
    <row r="100" spans="1:24">
      <c r="A100" s="95"/>
      <c r="B100" s="95"/>
      <c r="C100" s="95"/>
      <c r="D100" s="95"/>
      <c r="E100" s="95"/>
      <c r="F100" s="95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</row>
    <row r="101" spans="1:24">
      <c r="A101" s="95"/>
      <c r="B101" s="95"/>
      <c r="C101" s="95"/>
      <c r="D101" s="95"/>
      <c r="E101" s="95"/>
      <c r="F101" s="95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</row>
    <row r="102" spans="1:24">
      <c r="A102" s="95"/>
      <c r="B102" s="95"/>
      <c r="C102" s="95"/>
      <c r="D102" s="95"/>
      <c r="E102" s="95"/>
      <c r="F102" s="95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</row>
    <row r="103" spans="1:24">
      <c r="A103" s="95"/>
      <c r="B103" s="95"/>
      <c r="C103" s="95"/>
      <c r="D103" s="95"/>
      <c r="E103" s="95"/>
      <c r="F103" s="95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</row>
    <row r="104" spans="1:24">
      <c r="A104" s="95"/>
      <c r="B104" s="95"/>
      <c r="C104" s="95"/>
      <c r="D104" s="95"/>
      <c r="E104" s="95"/>
      <c r="F104" s="95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</row>
    <row r="105" spans="1:24">
      <c r="A105" s="95"/>
      <c r="B105" s="95"/>
      <c r="C105" s="95"/>
      <c r="D105" s="95"/>
      <c r="E105" s="95"/>
      <c r="F105" s="95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</row>
    <row r="106" spans="1:24">
      <c r="A106" s="95"/>
      <c r="B106" s="95"/>
      <c r="C106" s="95"/>
      <c r="D106" s="95"/>
      <c r="E106" s="95"/>
      <c r="F106" s="95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</row>
    <row r="107" spans="1:24">
      <c r="A107" s="95"/>
      <c r="B107" s="95"/>
      <c r="C107" s="95"/>
      <c r="D107" s="95"/>
      <c r="E107" s="95"/>
      <c r="F107" s="95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</row>
    <row r="108" spans="1:24">
      <c r="A108" s="95"/>
      <c r="B108" s="95"/>
      <c r="C108" s="95"/>
      <c r="D108" s="95"/>
      <c r="E108" s="95"/>
      <c r="F108" s="95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</row>
    <row r="109" spans="1:24">
      <c r="A109" s="95"/>
      <c r="B109" s="95"/>
      <c r="C109" s="95"/>
      <c r="D109" s="95"/>
      <c r="E109" s="95"/>
      <c r="F109" s="95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</row>
    <row r="110" spans="1:24">
      <c r="A110" s="95"/>
      <c r="B110" s="95"/>
      <c r="C110" s="95"/>
      <c r="D110" s="95"/>
      <c r="E110" s="95"/>
      <c r="F110" s="95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</row>
    <row r="111" spans="1:24">
      <c r="A111" s="95"/>
      <c r="B111" s="95"/>
      <c r="C111" s="95"/>
      <c r="D111" s="95"/>
      <c r="E111" s="95"/>
      <c r="F111" s="95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</row>
    <row r="112" spans="1:24">
      <c r="A112" s="95"/>
      <c r="B112" s="95"/>
      <c r="C112" s="95"/>
      <c r="D112" s="95"/>
      <c r="E112" s="95"/>
      <c r="F112" s="95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</row>
    <row r="113" spans="1:24">
      <c r="A113" s="95"/>
      <c r="B113" s="95"/>
      <c r="C113" s="95"/>
      <c r="D113" s="95"/>
      <c r="E113" s="95"/>
      <c r="F113" s="95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</row>
    <row r="114" spans="1:24">
      <c r="A114" s="95"/>
      <c r="B114" s="95"/>
      <c r="C114" s="95"/>
      <c r="D114" s="95"/>
      <c r="E114" s="95"/>
      <c r="F114" s="95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</row>
    <row r="115" spans="1:24">
      <c r="A115" s="95"/>
      <c r="B115" s="95"/>
      <c r="C115" s="95"/>
      <c r="D115" s="95"/>
      <c r="E115" s="95"/>
      <c r="F115" s="95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</row>
    <row r="116" spans="1:24">
      <c r="A116" s="95"/>
      <c r="B116" s="95"/>
      <c r="C116" s="95"/>
      <c r="D116" s="95"/>
      <c r="E116" s="95"/>
      <c r="F116" s="95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</row>
    <row r="117" spans="1:24">
      <c r="A117" s="95"/>
      <c r="B117" s="95"/>
      <c r="C117" s="95"/>
      <c r="D117" s="95"/>
      <c r="E117" s="95"/>
      <c r="F117" s="95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</row>
    <row r="118" spans="1:24">
      <c r="A118" s="95"/>
      <c r="B118" s="95"/>
      <c r="C118" s="95"/>
      <c r="D118" s="95"/>
      <c r="E118" s="95"/>
      <c r="F118" s="95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</row>
    <row r="119" spans="1:24">
      <c r="A119" s="95"/>
      <c r="B119" s="95"/>
      <c r="C119" s="95"/>
      <c r="D119" s="95"/>
      <c r="E119" s="95"/>
      <c r="F119" s="95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</row>
    <row r="120" spans="1:24">
      <c r="A120" s="95"/>
      <c r="B120" s="95"/>
      <c r="C120" s="95"/>
      <c r="D120" s="95"/>
      <c r="E120" s="95"/>
      <c r="F120" s="95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</row>
    <row r="121" spans="1:24">
      <c r="A121" s="95"/>
      <c r="B121" s="95"/>
      <c r="C121" s="95"/>
      <c r="D121" s="95"/>
      <c r="E121" s="95"/>
      <c r="F121" s="95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</row>
    <row r="122" spans="1:24">
      <c r="A122" s="95"/>
      <c r="B122" s="95"/>
      <c r="C122" s="95"/>
      <c r="D122" s="95"/>
      <c r="E122" s="95"/>
      <c r="F122" s="95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</row>
    <row r="123" spans="1:24">
      <c r="A123" s="95"/>
      <c r="B123" s="95"/>
      <c r="C123" s="95"/>
      <c r="D123" s="95"/>
      <c r="E123" s="95"/>
      <c r="F123" s="95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</row>
    <row r="124" spans="1:24">
      <c r="A124" s="95"/>
      <c r="B124" s="95"/>
      <c r="C124" s="95"/>
      <c r="D124" s="95"/>
      <c r="E124" s="95"/>
      <c r="F124" s="95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</row>
    <row r="125" spans="1:24">
      <c r="A125" s="95"/>
      <c r="B125" s="95"/>
      <c r="C125" s="95"/>
      <c r="D125" s="95"/>
      <c r="E125" s="95"/>
      <c r="F125" s="95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</row>
    <row r="126" spans="1:24">
      <c r="A126" s="95"/>
      <c r="B126" s="95"/>
      <c r="C126" s="95"/>
      <c r="D126" s="95"/>
      <c r="E126" s="95"/>
      <c r="F126" s="95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</row>
    <row r="127" spans="1:24">
      <c r="A127" s="95"/>
      <c r="B127" s="95"/>
      <c r="C127" s="95"/>
      <c r="D127" s="95"/>
      <c r="E127" s="95"/>
      <c r="F127" s="95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</row>
    <row r="128" spans="1:24">
      <c r="A128" s="95"/>
      <c r="B128" s="95"/>
      <c r="C128" s="95"/>
      <c r="D128" s="95"/>
      <c r="E128" s="95"/>
      <c r="F128" s="95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</row>
    <row r="129" spans="1:24">
      <c r="A129" s="95"/>
      <c r="B129" s="95"/>
      <c r="C129" s="95"/>
      <c r="D129" s="95"/>
      <c r="E129" s="95"/>
      <c r="F129" s="95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</row>
    <row r="130" spans="1:24">
      <c r="A130" s="95"/>
      <c r="B130" s="95"/>
      <c r="C130" s="95"/>
      <c r="D130" s="95"/>
      <c r="E130" s="95"/>
      <c r="F130" s="95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</row>
    <row r="131" spans="1:24">
      <c r="A131" s="95"/>
      <c r="B131" s="95"/>
      <c r="C131" s="95"/>
      <c r="D131" s="95"/>
      <c r="E131" s="95"/>
      <c r="F131" s="95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</row>
    <row r="132" spans="1:24">
      <c r="A132" s="95"/>
      <c r="B132" s="95"/>
      <c r="C132" s="95"/>
      <c r="D132" s="95"/>
      <c r="E132" s="95"/>
      <c r="F132" s="95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</row>
    <row r="133" spans="1:24">
      <c r="A133" s="95"/>
      <c r="B133" s="95"/>
      <c r="C133" s="95"/>
      <c r="D133" s="95"/>
      <c r="E133" s="95"/>
      <c r="F133" s="95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</row>
    <row r="134" spans="1:24">
      <c r="A134" s="95"/>
      <c r="B134" s="95"/>
      <c r="C134" s="95"/>
      <c r="D134" s="95"/>
      <c r="E134" s="95"/>
      <c r="F134" s="95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</row>
    <row r="135" spans="1:24">
      <c r="A135" s="95"/>
      <c r="B135" s="95"/>
      <c r="C135" s="95"/>
      <c r="D135" s="95"/>
      <c r="E135" s="95"/>
      <c r="F135" s="95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</row>
    <row r="136" spans="1:24">
      <c r="A136" s="95"/>
      <c r="B136" s="95"/>
      <c r="C136" s="95"/>
      <c r="D136" s="95"/>
      <c r="E136" s="95"/>
      <c r="F136" s="95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</row>
    <row r="137" spans="1:24">
      <c r="A137" s="95"/>
      <c r="B137" s="95"/>
      <c r="C137" s="95"/>
      <c r="D137" s="95"/>
      <c r="E137" s="95"/>
      <c r="F137" s="95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</row>
    <row r="138" spans="1:24">
      <c r="A138" s="95"/>
      <c r="B138" s="95"/>
      <c r="C138" s="95"/>
      <c r="D138" s="95"/>
      <c r="E138" s="95"/>
      <c r="F138" s="95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</row>
    <row r="139" spans="1:24">
      <c r="A139" s="95"/>
      <c r="B139" s="95"/>
      <c r="C139" s="95"/>
      <c r="D139" s="95"/>
      <c r="E139" s="95"/>
      <c r="F139" s="95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</row>
    <row r="140" spans="1:24">
      <c r="A140" s="95"/>
      <c r="B140" s="95"/>
      <c r="C140" s="95"/>
      <c r="D140" s="95"/>
      <c r="E140" s="95"/>
      <c r="F140" s="95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</row>
    <row r="141" spans="1:24">
      <c r="A141" s="95"/>
      <c r="B141" s="95"/>
      <c r="C141" s="95"/>
      <c r="D141" s="95"/>
      <c r="E141" s="95"/>
      <c r="F141" s="95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</row>
    <row r="142" spans="1:24">
      <c r="A142" s="95"/>
      <c r="B142" s="95"/>
      <c r="C142" s="95"/>
      <c r="D142" s="95"/>
      <c r="E142" s="95"/>
      <c r="F142" s="95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</row>
    <row r="143" spans="1:24">
      <c r="A143" s="95"/>
      <c r="B143" s="95"/>
      <c r="C143" s="95"/>
      <c r="D143" s="95"/>
      <c r="E143" s="95"/>
      <c r="F143" s="95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</row>
    <row r="144" spans="1:24">
      <c r="A144" s="95"/>
      <c r="B144" s="95"/>
      <c r="C144" s="95"/>
      <c r="D144" s="95"/>
      <c r="E144" s="95"/>
      <c r="F144" s="95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</row>
    <row r="145" spans="1:24">
      <c r="A145" s="95"/>
      <c r="B145" s="95"/>
      <c r="C145" s="95"/>
      <c r="D145" s="95"/>
      <c r="E145" s="95"/>
      <c r="F145" s="95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</row>
    <row r="146" spans="1:24">
      <c r="A146" s="95"/>
      <c r="B146" s="95"/>
      <c r="C146" s="95"/>
      <c r="D146" s="95"/>
      <c r="E146" s="95"/>
      <c r="F146" s="95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</row>
    <row r="147" spans="1:24">
      <c r="A147" s="95"/>
      <c r="B147" s="95"/>
      <c r="C147" s="95"/>
      <c r="D147" s="95"/>
      <c r="E147" s="95"/>
      <c r="F147" s="95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</row>
    <row r="148" spans="1:24">
      <c r="A148" s="95"/>
      <c r="B148" s="95"/>
      <c r="C148" s="95"/>
      <c r="D148" s="95"/>
      <c r="E148" s="95"/>
      <c r="F148" s="95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</row>
    <row r="149" spans="1:24">
      <c r="A149" s="95"/>
      <c r="B149" s="95"/>
      <c r="C149" s="95"/>
      <c r="D149" s="95"/>
      <c r="E149" s="95"/>
      <c r="F149" s="95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</row>
    <row r="150" spans="1:24">
      <c r="A150" s="95"/>
      <c r="B150" s="95"/>
      <c r="C150" s="95"/>
      <c r="D150" s="95"/>
      <c r="E150" s="95"/>
      <c r="F150" s="95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</row>
    <row r="151" spans="1:24">
      <c r="A151" s="95"/>
      <c r="B151" s="95"/>
      <c r="C151" s="95"/>
      <c r="D151" s="95"/>
      <c r="E151" s="95"/>
      <c r="F151" s="95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</row>
    <row r="152" spans="1:24">
      <c r="A152" s="95"/>
      <c r="B152" s="95"/>
      <c r="C152" s="95"/>
      <c r="D152" s="95"/>
      <c r="E152" s="95"/>
      <c r="F152" s="95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</row>
    <row r="153" spans="1:24">
      <c r="A153" s="95"/>
      <c r="B153" s="95"/>
      <c r="C153" s="95"/>
      <c r="D153" s="95"/>
      <c r="E153" s="95"/>
      <c r="F153" s="95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</row>
    <row r="154" spans="1:24">
      <c r="A154" s="95"/>
      <c r="B154" s="95"/>
      <c r="C154" s="95"/>
      <c r="D154" s="95"/>
      <c r="E154" s="95"/>
      <c r="F154" s="95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</row>
    <row r="155" spans="1:24">
      <c r="A155" s="95"/>
      <c r="B155" s="95"/>
      <c r="C155" s="95"/>
      <c r="D155" s="95"/>
      <c r="E155" s="95"/>
      <c r="F155" s="95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</row>
    <row r="156" spans="1:24">
      <c r="A156" s="95"/>
      <c r="B156" s="95"/>
      <c r="C156" s="95"/>
      <c r="D156" s="95"/>
      <c r="E156" s="95"/>
      <c r="F156" s="95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</row>
    <row r="157" spans="1:24">
      <c r="A157" s="95"/>
      <c r="B157" s="95"/>
      <c r="C157" s="95"/>
      <c r="D157" s="95"/>
      <c r="E157" s="95"/>
      <c r="F157" s="95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</row>
    <row r="158" spans="1:24">
      <c r="A158" s="95"/>
      <c r="B158" s="95"/>
      <c r="C158" s="95"/>
      <c r="D158" s="95"/>
      <c r="E158" s="95"/>
      <c r="F158" s="95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</row>
    <row r="159" spans="1:24">
      <c r="A159" s="95"/>
      <c r="B159" s="95"/>
      <c r="C159" s="95"/>
      <c r="D159" s="95"/>
      <c r="E159" s="95"/>
      <c r="F159" s="95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</row>
    <row r="160" spans="1:24">
      <c r="A160" s="95"/>
      <c r="B160" s="95"/>
      <c r="C160" s="95"/>
      <c r="D160" s="95"/>
      <c r="E160" s="95"/>
      <c r="F160" s="95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</row>
    <row r="161" spans="1:24">
      <c r="A161" s="95"/>
      <c r="B161" s="95"/>
      <c r="C161" s="95"/>
      <c r="D161" s="95"/>
      <c r="E161" s="95"/>
      <c r="F161" s="95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</row>
    <row r="162" spans="1:24">
      <c r="A162" s="95"/>
      <c r="B162" s="95"/>
      <c r="C162" s="95"/>
      <c r="D162" s="95"/>
      <c r="E162" s="95"/>
      <c r="F162" s="95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</row>
    <row r="163" spans="1:24">
      <c r="A163" s="95"/>
      <c r="B163" s="95"/>
      <c r="C163" s="95"/>
      <c r="D163" s="95"/>
      <c r="E163" s="95"/>
      <c r="F163" s="95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</row>
    <row r="164" spans="1:24">
      <c r="A164" s="95"/>
      <c r="B164" s="95"/>
      <c r="C164" s="95"/>
      <c r="D164" s="95"/>
      <c r="E164" s="95"/>
      <c r="F164" s="95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</row>
    <row r="165" spans="1:24">
      <c r="A165" s="95"/>
      <c r="B165" s="95"/>
      <c r="C165" s="95"/>
      <c r="D165" s="95"/>
      <c r="E165" s="95"/>
      <c r="F165" s="95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</row>
    <row r="166" spans="1:24">
      <c r="A166" s="95"/>
      <c r="B166" s="95"/>
      <c r="C166" s="95"/>
      <c r="D166" s="95"/>
      <c r="E166" s="95"/>
      <c r="F166" s="95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</row>
    <row r="167" spans="1:24">
      <c r="A167" s="95"/>
      <c r="B167" s="95"/>
      <c r="C167" s="95"/>
      <c r="D167" s="95"/>
      <c r="E167" s="95"/>
      <c r="F167" s="95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</row>
    <row r="168" spans="1:24">
      <c r="A168" s="95"/>
      <c r="B168" s="95"/>
      <c r="C168" s="95"/>
      <c r="D168" s="95"/>
      <c r="E168" s="95"/>
      <c r="F168" s="95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</row>
    <row r="169" spans="1:24">
      <c r="A169" s="95"/>
      <c r="B169" s="95"/>
      <c r="C169" s="95"/>
      <c r="D169" s="95"/>
      <c r="E169" s="95"/>
      <c r="F169" s="95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</row>
    <row r="170" spans="1:24">
      <c r="A170" s="95"/>
      <c r="B170" s="95"/>
      <c r="C170" s="95"/>
      <c r="D170" s="95"/>
      <c r="E170" s="95"/>
      <c r="F170" s="95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</row>
    <row r="171" spans="1:24">
      <c r="A171" s="95"/>
      <c r="B171" s="95"/>
      <c r="C171" s="95"/>
      <c r="D171" s="95"/>
      <c r="E171" s="95"/>
      <c r="F171" s="95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</row>
    <row r="172" spans="1:24">
      <c r="A172" s="95"/>
      <c r="B172" s="95"/>
      <c r="C172" s="95"/>
      <c r="D172" s="95"/>
      <c r="E172" s="95"/>
      <c r="F172" s="95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</row>
    <row r="173" spans="1:24">
      <c r="A173" s="95"/>
      <c r="B173" s="95"/>
      <c r="C173" s="95"/>
      <c r="D173" s="95"/>
      <c r="E173" s="95"/>
      <c r="F173" s="95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</row>
    <row r="174" spans="1:24">
      <c r="A174" s="95"/>
      <c r="B174" s="95"/>
      <c r="C174" s="95"/>
      <c r="D174" s="95"/>
      <c r="E174" s="95"/>
      <c r="F174" s="95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</row>
    <row r="175" spans="1:24">
      <c r="A175" s="95"/>
      <c r="B175" s="95"/>
      <c r="C175" s="95"/>
      <c r="D175" s="95"/>
      <c r="E175" s="95"/>
      <c r="F175" s="95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</row>
    <row r="176" spans="1:24">
      <c r="A176" s="95"/>
      <c r="B176" s="95"/>
      <c r="C176" s="95"/>
      <c r="D176" s="95"/>
      <c r="E176" s="95"/>
      <c r="F176" s="95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</row>
    <row r="177" spans="1:24">
      <c r="A177" s="95"/>
      <c r="B177" s="95"/>
      <c r="C177" s="95"/>
      <c r="D177" s="95"/>
      <c r="E177" s="95"/>
      <c r="F177" s="95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</row>
    <row r="178" spans="1:24">
      <c r="A178" s="95"/>
      <c r="B178" s="95"/>
      <c r="C178" s="95"/>
      <c r="D178" s="95"/>
      <c r="E178" s="95"/>
      <c r="F178" s="95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</row>
    <row r="179" spans="1:24">
      <c r="A179" s="95"/>
      <c r="B179" s="95"/>
      <c r="C179" s="95"/>
      <c r="D179" s="95"/>
      <c r="E179" s="95"/>
      <c r="F179" s="95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</row>
    <row r="180" spans="1:24">
      <c r="A180" s="95"/>
      <c r="B180" s="95"/>
      <c r="C180" s="95"/>
      <c r="D180" s="95"/>
      <c r="E180" s="95"/>
      <c r="F180" s="95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</row>
    <row r="181" spans="1:24">
      <c r="A181" s="95"/>
      <c r="B181" s="95"/>
      <c r="C181" s="95"/>
      <c r="D181" s="95"/>
      <c r="E181" s="95"/>
      <c r="F181" s="95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</row>
    <row r="182" spans="1:24">
      <c r="A182" s="95"/>
      <c r="B182" s="95"/>
      <c r="C182" s="95"/>
      <c r="D182" s="95"/>
      <c r="E182" s="95"/>
      <c r="F182" s="95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</row>
    <row r="183" spans="1:24">
      <c r="A183" s="95"/>
      <c r="B183" s="95"/>
      <c r="C183" s="95"/>
      <c r="D183" s="95"/>
      <c r="E183" s="95"/>
      <c r="F183" s="95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</row>
    <row r="184" spans="1:24">
      <c r="A184" s="95"/>
      <c r="B184" s="95"/>
      <c r="C184" s="95"/>
      <c r="D184" s="95"/>
      <c r="E184" s="95"/>
      <c r="F184" s="95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</row>
    <row r="185" spans="1:24">
      <c r="A185" s="95"/>
      <c r="B185" s="95"/>
      <c r="C185" s="95"/>
      <c r="D185" s="95"/>
      <c r="E185" s="95"/>
      <c r="F185" s="95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</row>
    <row r="186" spans="1:24">
      <c r="A186" s="95"/>
      <c r="B186" s="95"/>
      <c r="C186" s="95"/>
      <c r="D186" s="95"/>
      <c r="E186" s="95"/>
      <c r="F186" s="95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</row>
    <row r="187" spans="1:24">
      <c r="A187" s="95"/>
      <c r="B187" s="95"/>
      <c r="C187" s="95"/>
      <c r="D187" s="95"/>
      <c r="E187" s="95"/>
      <c r="F187" s="95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</row>
    <row r="188" spans="1:24">
      <c r="A188" s="95"/>
      <c r="B188" s="95"/>
      <c r="C188" s="95"/>
      <c r="D188" s="95"/>
      <c r="E188" s="95"/>
      <c r="F188" s="95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</row>
    <row r="189" spans="1:24">
      <c r="A189" s="95"/>
      <c r="B189" s="95"/>
      <c r="C189" s="95"/>
      <c r="D189" s="95"/>
      <c r="E189" s="95"/>
      <c r="F189" s="95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</row>
    <row r="190" spans="1:24">
      <c r="A190" s="95"/>
      <c r="B190" s="95"/>
      <c r="C190" s="95"/>
      <c r="D190" s="95"/>
      <c r="E190" s="95"/>
      <c r="F190" s="95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</row>
    <row r="191" spans="1:24">
      <c r="A191" s="95"/>
      <c r="B191" s="95"/>
      <c r="C191" s="95"/>
      <c r="D191" s="95"/>
      <c r="E191" s="95"/>
      <c r="F191" s="95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</row>
  </sheetData>
  <mergeCells>
    <mergeCell ref="F14:G14"/>
    <mergeCell ref="A2:F2"/>
    <mergeCell ref="B14:C14"/>
    <mergeCell ref="D14:E14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E120"/>
  <sheetViews>
    <sheetView tabSelected="1" workbookViewId="0" showGridLines="true" showRowColHeaders="1">
      <selection activeCell="A9" sqref="A9"/>
    </sheetView>
  </sheetViews>
  <sheetFormatPr defaultRowHeight="14.4" defaultColWidth="9" outlineLevelRow="0" outlineLevelCol="0"/>
  <cols>
    <col min="1" max="1" width="15.69921875" customWidth="true" style="95"/>
    <col min="2" max="2" width="13.3984375" customWidth="true" style="95"/>
    <col min="3" max="3" width="14.19921875" customWidth="true" style="95"/>
    <col min="4" max="4" width="13.296875" customWidth="true" style="95"/>
    <col min="5" max="5" width="14.09765625" customWidth="true" style="95"/>
    <col min="6" max="6" width="14.69921875" customWidth="true" style="95"/>
    <col min="7" max="7" width="14" customWidth="true" style="95"/>
    <col min="8" max="8" width="15.69921875" customWidth="true" style="95"/>
    <col min="9" max="9" width="15.69921875" customWidth="true" style="95"/>
    <col min="10" max="10" width="15.69921875" customWidth="true" style="95"/>
    <col min="11" max="11" width="15.69921875" customWidth="true" style="95"/>
    <col min="12" max="12" width="15.69921875" customWidth="true" style="95"/>
    <col min="13" max="13" width="9" style="95"/>
  </cols>
  <sheetData>
    <row r="2" spans="1:57" customHeight="1" ht="24.6" s="215" customFormat="1">
      <c r="A2" s="426" t="s">
        <v>41</v>
      </c>
      <c r="B2" s="426"/>
      <c r="C2" s="426"/>
      <c r="D2" s="426"/>
      <c r="E2" s="426"/>
      <c r="F2" s="426"/>
      <c r="G2" s="426"/>
      <c r="H2" s="214"/>
      <c r="I2" s="214"/>
      <c r="J2" s="214"/>
      <c r="K2" s="214"/>
      <c r="L2" s="214"/>
    </row>
    <row r="3" spans="1:57" customHeight="1" ht="24.6" s="215" customFormat="1">
      <c r="A3" s="426" t="s">
        <v>42</v>
      </c>
      <c r="B3" s="426"/>
      <c r="C3" s="426"/>
      <c r="D3" s="426"/>
      <c r="E3" s="426"/>
      <c r="F3" s="426"/>
      <c r="G3" s="426"/>
      <c r="H3" s="214"/>
      <c r="I3" s="214"/>
      <c r="J3" s="214"/>
      <c r="K3" s="214"/>
      <c r="L3" s="214"/>
    </row>
    <row r="4" spans="1:57" customHeight="1" ht="24.6" s="215" customFormat="1">
      <c r="A4" s="426" t="s">
        <v>189</v>
      </c>
      <c r="B4" s="426"/>
      <c r="C4" s="426"/>
      <c r="D4" s="426"/>
      <c r="E4" s="426"/>
      <c r="F4" s="426"/>
      <c r="G4" s="426"/>
      <c r="H4" s="214"/>
      <c r="I4" s="214"/>
      <c r="J4" s="214"/>
      <c r="K4" s="214"/>
      <c r="L4" s="214"/>
    </row>
    <row r="5" spans="1:57" customHeight="1" ht="24.6" s="215" customFormat="1">
      <c r="A5" s="216"/>
      <c r="B5" s="216"/>
      <c r="C5" s="216"/>
      <c r="D5" s="216"/>
      <c r="E5" s="216"/>
      <c r="F5" s="216"/>
      <c r="G5" s="216"/>
      <c r="H5" s="216"/>
      <c r="I5" s="216"/>
      <c r="J5" s="216"/>
      <c r="K5" s="216"/>
      <c r="L5" s="216"/>
    </row>
    <row r="6" spans="1:57" customHeight="1" ht="24.6" s="215" customFormat="1">
      <c r="A6" s="434" t="s">
        <v>190</v>
      </c>
      <c r="B6" s="435"/>
      <c r="C6" s="435"/>
      <c r="D6" s="435"/>
      <c r="E6" s="435"/>
      <c r="F6" s="435"/>
      <c r="G6" s="436"/>
      <c r="H6" s="216"/>
      <c r="I6" s="216"/>
      <c r="J6" s="216"/>
      <c r="K6" s="216"/>
      <c r="L6" s="216"/>
    </row>
    <row r="7" spans="1:57" customHeight="1" ht="24.9" s="215" customFormat="1">
      <c r="A7" s="95"/>
      <c r="B7" s="95"/>
      <c r="C7" s="95"/>
      <c r="D7" s="95"/>
      <c r="F7" s="439" t="str">
        <f>CONCATENATE(ข้อมูลดิบหลัก!E5," 23ATP",ข้อมูลดิบหลัก!F5)</f>
        <v>Cert. No. : 23ATP10195</v>
      </c>
      <c r="G7" s="439"/>
      <c r="H7" s="94"/>
      <c r="I7" s="94"/>
      <c r="J7" s="94"/>
      <c r="K7" s="94"/>
      <c r="L7" s="94"/>
    </row>
    <row r="8" spans="1:57" customHeight="1" ht="14.1" s="215" customFormat="1">
      <c r="A8" s="95"/>
      <c r="B8" s="95"/>
      <c r="C8" s="95"/>
      <c r="D8" s="95"/>
      <c r="F8" s="440" t="s">
        <v>191</v>
      </c>
      <c r="G8" s="440"/>
      <c r="I8" s="215" t="s">
        <v>87</v>
      </c>
    </row>
    <row r="9" spans="1:57" customHeight="1" ht="20.1" s="215" customFormat="1">
      <c r="A9" s="225" t="str">
        <f>CONCATENATE(ข้อมูลดิบหลัก!A7,ข้อมูลดิบหลัก!B7)</f>
        <v>Equipment : Digital Blood Pressure</v>
      </c>
      <c r="B9" s="225"/>
      <c r="E9" s="268" t="str">
        <f>CONCATENATE(ข้อมูลดิบหลัก!A5,ข้อมูลดิบหลัก!B5)</f>
        <v>Department :โรงพยาบาลเปือยน้อย</v>
      </c>
      <c r="F9" s="255"/>
    </row>
    <row r="10" spans="1:57" customHeight="1" ht="18.9" s="215" customFormat="1">
      <c r="A10" s="437" t="str">
        <f>CONCATENATE(ข้อมูลดิบหลัก!A8,ข้อมูลดิบหลัก!B8)</f>
        <v>Manufacture : Union Technology</v>
      </c>
      <c r="B10" s="437"/>
      <c r="E10" s="268" t="str">
        <f>CONCATENATE(ข้อมูลดิบหลัก!A6,ข้อมูลดิบหลัก!B6)</f>
        <v>Addresse :ขอนแก่น</v>
      </c>
      <c r="F10" s="255"/>
    </row>
    <row r="11" spans="1:57" customHeight="1" ht="18.9" s="215" customFormat="1">
      <c r="A11" s="437" t="str">
        <f>CONCATENATE(ข้อมูลดิบหลัก!A9,ข้อมูลดิบหลัก!B9)</f>
        <v>Model :U82 RH</v>
      </c>
      <c r="B11" s="437"/>
      <c r="E11" s="441" t="str">
        <f>CONCATENATE(ข้อมูลดิบหลัก!C8,ข้อมูลดิบหลัก!D8)</f>
        <v>Section : แพทย์แผนไทย</v>
      </c>
      <c r="F11" s="441"/>
      <c r="G11" s="441"/>
    </row>
    <row r="12" spans="1:57" customHeight="1" ht="18.9" s="215" customFormat="1">
      <c r="A12" s="437" t="str">
        <f>CONCATENATE(ข้อมูลดิบหลัก!E7,ข้อมูลดิบหลัก!F7)</f>
        <v>Serial No : -</v>
      </c>
      <c r="B12" s="437"/>
      <c r="E12" s="268" t="str">
        <f>CONCATENATE(ข้อมูลดิบหลัก!C6,ข้อมูลดิบหลัก!D6," °C")</f>
        <v>Temparature : 25.4 °C</v>
      </c>
      <c r="F12" s="255"/>
    </row>
    <row r="13" spans="1:57" customHeight="1" ht="18.9" s="215" customFormat="1">
      <c r="A13" s="437" t="str">
        <f>CONCATENATE(ข้อมูลดิบหลัก!E6,ข้อมูลดิบหลัก!F6)</f>
        <v>ID. No : BPD-TTM-001</v>
      </c>
      <c r="B13" s="437"/>
      <c r="E13" s="269" t="str">
        <f>CONCATENATE(ข้อมูลดิบหลัก!C5,ข้อมูลดิบหลัก!D5,"%")</f>
        <v>Humidity : 65%</v>
      </c>
      <c r="F13" s="256"/>
    </row>
    <row r="14" spans="1:57" customHeight="1" ht="18.9" s="215" customFormat="1">
      <c r="A14" s="437" t="str">
        <f>CONCATENATE(ข้อมูลดิบหลัก!E8,ข้อมูลดิบหลัก!F8)</f>
        <v>Test Date :  10 July 2023</v>
      </c>
      <c r="B14" s="437"/>
      <c r="E14" s="270" t="str">
        <f>CONCATENATE(ข้อมูลดิบหลัก!E10,ข้อมูลดิบหลัก!F10)</f>
        <v>Approve Date :</v>
      </c>
      <c r="F14" s="257"/>
    </row>
    <row r="15" spans="1:57" customHeight="1" ht="21" s="215" customFormat="1">
      <c r="A15" s="254" t="s">
        <v>192</v>
      </c>
      <c r="B15" s="225"/>
      <c r="C15" s="225"/>
      <c r="D15" s="95"/>
      <c r="E15" s="95"/>
      <c r="F15" s="95"/>
      <c r="G15" s="95"/>
    </row>
    <row r="16" spans="1:57" customHeight="1" ht="21" s="215" customFormat="1">
      <c r="A16" s="198" t="s">
        <v>111</v>
      </c>
      <c r="B16" s="225"/>
      <c r="C16" s="225"/>
      <c r="D16" s="95"/>
      <c r="E16" s="95"/>
      <c r="F16" s="95"/>
      <c r="G16" s="95"/>
    </row>
    <row r="17" spans="1:57" customHeight="1" ht="21" s="215" customFormat="1">
      <c r="A17" s="218" t="s">
        <v>193</v>
      </c>
      <c r="B17" s="219" t="s">
        <v>194</v>
      </c>
      <c r="C17" s="219" t="s">
        <v>195</v>
      </c>
      <c r="D17" s="219" t="s">
        <v>196</v>
      </c>
      <c r="E17" s="431" t="s">
        <v>122</v>
      </c>
      <c r="F17" s="431" t="s">
        <v>197</v>
      </c>
    </row>
    <row r="18" spans="1:57" customHeight="1" ht="17.25" s="215" customFormat="1">
      <c r="A18" s="218" t="s">
        <v>198</v>
      </c>
      <c r="B18" s="219" t="s">
        <v>117</v>
      </c>
      <c r="C18" s="219" t="s">
        <v>198</v>
      </c>
      <c r="D18" s="219" t="s">
        <v>198</v>
      </c>
      <c r="E18" s="433"/>
      <c r="F18" s="432"/>
    </row>
    <row r="19" spans="1:57" customHeight="1" ht="18" s="215" customFormat="1">
      <c r="A19" s="220" t="s">
        <v>125</v>
      </c>
      <c r="B19" s="221" t="s">
        <v>125</v>
      </c>
      <c r="C19" s="221" t="s">
        <v>125</v>
      </c>
      <c r="D19" s="221" t="s">
        <v>125</v>
      </c>
      <c r="E19" s="222" t="s">
        <v>199</v>
      </c>
      <c r="F19" s="433"/>
      <c r="G19" s="95"/>
      <c r="H19" s="95"/>
      <c r="I19" s="95"/>
      <c r="J19" s="95"/>
      <c r="K19" s="95"/>
    </row>
    <row r="20" spans="1:57" customHeight="1" ht="18" s="215" customFormat="1">
      <c r="A20" s="197">
        <v>80</v>
      </c>
      <c r="B20" s="197">
        <f>A20</f>
        <v>80</v>
      </c>
      <c r="C20" s="248" t="e">
        <f>ข้อมูลดิบหลัก!B30</f>
        <v>#DIV/0!</v>
      </c>
      <c r="D20" s="253" t="e">
        <f>C20-B20</f>
        <v>#DIV/0!</v>
      </c>
      <c r="E20" s="249" t="e">
        <f>'Uncer Budget'!J10</f>
        <v>#DIV/0!</v>
      </c>
      <c r="F20" s="249" t="s">
        <v>200</v>
      </c>
      <c r="G20" s="95"/>
      <c r="H20" s="95"/>
      <c r="I20" s="95"/>
      <c r="J20" s="95"/>
      <c r="K20" s="95"/>
    </row>
    <row r="21" spans="1:57" customHeight="1" ht="18" s="215" customFormat="1">
      <c r="A21" s="197">
        <v>120</v>
      </c>
      <c r="B21" s="197">
        <f>A21</f>
        <v>120</v>
      </c>
      <c r="C21" s="248" t="e">
        <f>ข้อมูลดิบหลัก!B31</f>
        <v>#DIV/0!</v>
      </c>
      <c r="D21" s="253" t="e">
        <f>C21-B21</f>
        <v>#DIV/0!</v>
      </c>
      <c r="E21" s="249" t="e">
        <f>'Uncer Budget'!J20</f>
        <v>#DIV/0!</v>
      </c>
      <c r="F21" s="249" t="s">
        <v>200</v>
      </c>
      <c r="G21" s="95"/>
      <c r="H21" s="95"/>
      <c r="I21" s="95"/>
      <c r="J21" s="95"/>
      <c r="K21" s="95"/>
    </row>
    <row r="22" spans="1:57" customHeight="1" ht="18" s="215" customFormat="1">
      <c r="A22" s="197">
        <v>190</v>
      </c>
      <c r="B22" s="197">
        <f>A22</f>
        <v>190</v>
      </c>
      <c r="C22" s="248" t="e">
        <f>ข้อมูลดิบหลัก!B32</f>
        <v>#DIV/0!</v>
      </c>
      <c r="D22" s="253" t="e">
        <f>C22-B22</f>
        <v>#DIV/0!</v>
      </c>
      <c r="E22" s="249" t="e">
        <f>'Uncer Budget'!J30</f>
        <v>#DIV/0!</v>
      </c>
      <c r="F22" s="249" t="s">
        <v>200</v>
      </c>
    </row>
    <row r="23" spans="1:57" customHeight="1" ht="19.5" s="215" customFormat="1">
      <c r="A23" s="261" t="s">
        <v>201</v>
      </c>
      <c r="B23" s="217"/>
      <c r="C23" s="250"/>
      <c r="D23" s="251"/>
      <c r="E23" s="252"/>
      <c r="F23" s="192"/>
    </row>
    <row r="24" spans="1:57" customHeight="1" ht="8.25" s="215" customFormat="1">
      <c r="B24" s="230"/>
      <c r="C24" s="230"/>
      <c r="D24" s="230"/>
      <c r="E24" s="230"/>
      <c r="F24" s="192"/>
    </row>
    <row r="25" spans="1:57" customHeight="1" ht="20.25" s="231" customFormat="1">
      <c r="A25" s="218" t="s">
        <v>193</v>
      </c>
      <c r="B25" s="219" t="s">
        <v>194</v>
      </c>
      <c r="C25" s="219" t="s">
        <v>195</v>
      </c>
      <c r="D25" s="219" t="s">
        <v>196</v>
      </c>
      <c r="E25" s="431" t="s">
        <v>122</v>
      </c>
      <c r="F25" s="431" t="s">
        <v>197</v>
      </c>
    </row>
    <row r="26" spans="1:57" customHeight="1" ht="18.75" s="215" customFormat="1">
      <c r="A26" s="218" t="s">
        <v>202</v>
      </c>
      <c r="B26" s="219" t="s">
        <v>202</v>
      </c>
      <c r="C26" s="219" t="s">
        <v>202</v>
      </c>
      <c r="D26" s="219" t="s">
        <v>202</v>
      </c>
      <c r="E26" s="433"/>
      <c r="F26" s="432"/>
    </row>
    <row r="27" spans="1:57" customHeight="1" ht="17.25" s="215" customFormat="1">
      <c r="A27" s="220" t="s">
        <v>125</v>
      </c>
      <c r="B27" s="221" t="s">
        <v>125</v>
      </c>
      <c r="C27" s="221" t="s">
        <v>125</v>
      </c>
      <c r="D27" s="221" t="s">
        <v>125</v>
      </c>
      <c r="E27" s="222" t="s">
        <v>199</v>
      </c>
      <c r="F27" s="433"/>
    </row>
    <row r="28" spans="1:57" customHeight="1" ht="17.25" s="215" customFormat="1">
      <c r="A28" s="197">
        <v>40</v>
      </c>
      <c r="B28" s="197">
        <f>A28</f>
        <v>40</v>
      </c>
      <c r="C28" s="248" t="e">
        <f>ข้อมูลดิบหลัก!B37</f>
        <v>#DIV/0!</v>
      </c>
      <c r="D28" s="253" t="e">
        <f>C28-B28</f>
        <v>#DIV/0!</v>
      </c>
      <c r="E28" s="249" t="e">
        <f>'Uncer Budget'!J43</f>
        <v>#DIV/0!</v>
      </c>
      <c r="F28" s="249" t="s">
        <v>200</v>
      </c>
    </row>
    <row r="29" spans="1:57" customHeight="1" ht="17.25" s="215" customFormat="1">
      <c r="A29" s="197">
        <v>80</v>
      </c>
      <c r="B29" s="197">
        <f>A29</f>
        <v>80</v>
      </c>
      <c r="C29" s="248" t="e">
        <f>ข้อมูลดิบหลัก!B38</f>
        <v>#DIV/0!</v>
      </c>
      <c r="D29" s="253" t="e">
        <f>C29-B29</f>
        <v>#DIV/0!</v>
      </c>
      <c r="E29" s="249" t="e">
        <f>'Uncer Budget'!J53</f>
        <v>#DIV/0!</v>
      </c>
      <c r="F29" s="249" t="s">
        <v>200</v>
      </c>
    </row>
    <row r="30" spans="1:57" customHeight="1" ht="17.25" s="215" customFormat="1">
      <c r="A30" s="197">
        <v>120</v>
      </c>
      <c r="B30" s="197">
        <f>A30</f>
        <v>120</v>
      </c>
      <c r="C30" s="248" t="e">
        <f>ข้อมูลดิบหลัก!B39</f>
        <v>#DIV/0!</v>
      </c>
      <c r="D30" s="253" t="e">
        <f>C30-B30</f>
        <v>#DIV/0!</v>
      </c>
      <c r="E30" s="249" t="e">
        <f>'Uncer Budget'!J63</f>
        <v>#DIV/0!</v>
      </c>
      <c r="F30" s="249" t="s">
        <v>200</v>
      </c>
    </row>
    <row r="31" spans="1:57" customHeight="1" ht="18.75" s="215" customFormat="1">
      <c r="A31" s="97" t="s">
        <v>201</v>
      </c>
      <c r="B31" s="230"/>
      <c r="C31" s="230"/>
      <c r="D31" s="230"/>
      <c r="E31" s="230"/>
    </row>
    <row r="32" spans="1:57" customHeight="1" ht="22.5" s="215" customFormat="1">
      <c r="A32" s="97" t="s">
        <v>203</v>
      </c>
      <c r="B32" s="224"/>
      <c r="C32" s="224"/>
      <c r="D32" s="224"/>
      <c r="E32" s="224"/>
    </row>
    <row r="33" spans="1:57" customHeight="1" ht="20.25" s="215" customFormat="1">
      <c r="A33" s="438" t="s">
        <v>204</v>
      </c>
      <c r="B33" s="438"/>
      <c r="C33" s="95"/>
      <c r="D33" s="95"/>
      <c r="E33" s="95"/>
    </row>
    <row r="34" spans="1:57" customHeight="1" ht="21" s="215" customFormat="1">
      <c r="A34" s="96" t="s">
        <v>205</v>
      </c>
      <c r="B34" s="95"/>
      <c r="C34" s="95"/>
      <c r="D34" s="95"/>
      <c r="E34" s="95"/>
      <c r="F34" s="224"/>
    </row>
    <row r="35" spans="1:57" customHeight="1" ht="21.75">
      <c r="A35" s="96" t="s">
        <v>206</v>
      </c>
      <c r="F35" s="224"/>
    </row>
    <row r="36" spans="1:57" customHeight="1" ht="18"/>
    <row r="37" spans="1:57" customHeight="1" ht="18"/>
    <row r="38" spans="1:57" customHeight="1" ht="18"/>
    <row r="39" spans="1:57" customHeight="1" ht="18" s="215" customFormat="1"/>
    <row r="40" spans="1:57" customHeight="1" ht="18" s="215" customFormat="1"/>
    <row r="41" spans="1:57" customHeight="1" ht="13.2" s="215" customFormat="1"/>
    <row r="42" spans="1:57" customHeight="1" ht="13.2" s="215" customFormat="1"/>
    <row r="43" spans="1:57" customHeight="1" ht="13.2" s="215" customFormat="1"/>
    <row r="44" spans="1:57" customHeight="1" ht="13.2" s="215" customFormat="1"/>
    <row r="45" spans="1:57" customHeight="1" ht="13.2" s="215" customFormat="1"/>
    <row r="46" spans="1:57" customHeight="1" ht="13.2" s="215" customFormat="1"/>
    <row r="47" spans="1:57" customHeight="1" ht="13.2" s="215" customFormat="1"/>
    <row r="48" spans="1:57" customHeight="1" ht="13.2" s="215" customFormat="1"/>
    <row r="49" spans="1:57" customHeight="1" ht="29.25" s="215" customFormat="1">
      <c r="F49" s="440" t="str">
        <f>F7</f>
        <v>Cert. No. : 23ATP10195</v>
      </c>
      <c r="G49" s="440"/>
    </row>
    <row r="50" spans="1:57" customHeight="1" ht="15.9" s="223" customFormat="1">
      <c r="F50" s="440" t="s">
        <v>207</v>
      </c>
      <c r="G50" s="440"/>
    </row>
    <row r="51" spans="1:57" customHeight="1" ht="27" s="223" customFormat="1">
      <c r="A51" s="225" t="s">
        <v>208</v>
      </c>
      <c r="B51" s="95"/>
      <c r="C51" s="195"/>
      <c r="D51" s="195"/>
      <c r="E51" s="195"/>
      <c r="F51" s="96"/>
    </row>
    <row r="52" spans="1:57" customHeight="1" ht="6" s="215" customFormat="1">
      <c r="C52" s="95"/>
      <c r="D52" s="95"/>
      <c r="E52" s="95"/>
      <c r="F52" s="96"/>
    </row>
    <row r="53" spans="1:57" customHeight="1" ht="21.75" s="215" customFormat="1">
      <c r="A53" s="258" t="s">
        <v>209</v>
      </c>
      <c r="B53" s="258" t="s">
        <v>5</v>
      </c>
      <c r="C53" s="427" t="s">
        <v>210</v>
      </c>
      <c r="D53" s="428"/>
      <c r="E53" s="258" t="s">
        <v>211</v>
      </c>
      <c r="F53" s="258" t="s">
        <v>212</v>
      </c>
    </row>
    <row r="54" spans="1:57" customHeight="1" ht="17.25" s="215" customFormat="1">
      <c r="A54" s="259" t="s">
        <v>213</v>
      </c>
      <c r="B54" s="259" t="s">
        <v>214</v>
      </c>
      <c r="C54" s="429" t="s">
        <v>215</v>
      </c>
      <c r="D54" s="430"/>
      <c r="E54" s="271" t="s">
        <v>216</v>
      </c>
      <c r="F54" s="272" t="s">
        <v>217</v>
      </c>
    </row>
    <row r="55" spans="1:57" customHeight="1" ht="17.25" s="215" customFormat="1">
      <c r="A55" s="96" t="s">
        <v>218</v>
      </c>
      <c r="B55" s="96"/>
      <c r="C55" s="96"/>
      <c r="D55" s="96"/>
      <c r="E55" s="96"/>
      <c r="F55" s="225"/>
    </row>
    <row r="56" spans="1:57" customHeight="1" ht="17.25">
      <c r="A56" s="96" t="s">
        <v>219</v>
      </c>
      <c r="B56" s="96"/>
      <c r="C56" s="96"/>
      <c r="D56" s="96"/>
      <c r="E56" s="96"/>
      <c r="F56" s="195"/>
    </row>
    <row r="57" spans="1:57" customHeight="1" ht="17.25">
      <c r="A57" s="96" t="s">
        <v>220</v>
      </c>
      <c r="B57" s="96"/>
      <c r="C57" s="96"/>
      <c r="D57" s="96"/>
      <c r="E57" s="96"/>
      <c r="F57" s="107"/>
    </row>
    <row r="58" spans="1:57" customHeight="1" ht="17.25">
      <c r="A58" s="226" t="s">
        <v>221</v>
      </c>
      <c r="B58" s="195"/>
      <c r="C58" s="195"/>
      <c r="D58" s="195"/>
      <c r="E58" s="195"/>
      <c r="F58" s="96"/>
    </row>
    <row r="59" spans="1:57" customHeight="1" ht="17.25">
      <c r="A59" s="226" t="s">
        <v>222</v>
      </c>
      <c r="B59" s="195"/>
      <c r="C59" s="195"/>
      <c r="D59" s="195"/>
      <c r="E59" s="195"/>
      <c r="F59" s="96"/>
    </row>
    <row r="60" spans="1:57" customHeight="1" ht="17.25">
      <c r="A60" s="96" t="s">
        <v>223</v>
      </c>
      <c r="B60" s="96"/>
      <c r="C60" s="96"/>
      <c r="D60" s="96"/>
      <c r="E60" s="96"/>
      <c r="F60" s="107"/>
    </row>
    <row r="61" spans="1:57" customHeight="1" ht="17.25" s="223" customFormat="1">
      <c r="A61" s="226" t="s">
        <v>224</v>
      </c>
      <c r="B61" s="195"/>
      <c r="C61" s="195"/>
      <c r="D61" s="195"/>
      <c r="E61" s="195"/>
      <c r="F61" s="96"/>
      <c r="M61" s="228"/>
      <c r="N61" s="228"/>
      <c r="O61" s="228"/>
      <c r="P61" s="228"/>
      <c r="Q61" s="228"/>
      <c r="R61" s="228"/>
      <c r="S61" s="228"/>
      <c r="T61" s="228"/>
      <c r="U61" s="228"/>
      <c r="V61" s="228"/>
      <c r="W61" s="228"/>
      <c r="X61" s="228"/>
      <c r="Y61" s="228"/>
      <c r="Z61" s="228"/>
      <c r="AA61" s="228"/>
      <c r="AB61" s="228"/>
      <c r="AC61" s="228"/>
      <c r="AD61" s="228"/>
      <c r="AE61" s="228"/>
      <c r="AF61" s="228"/>
      <c r="AG61" s="228"/>
      <c r="AH61" s="228"/>
      <c r="AI61" s="228"/>
      <c r="AJ61" s="228"/>
      <c r="AK61" s="228"/>
      <c r="AL61" s="228"/>
      <c r="AM61" s="228"/>
      <c r="AN61" s="228"/>
      <c r="AO61" s="228"/>
      <c r="AP61" s="228"/>
      <c r="AQ61" s="228"/>
      <c r="AR61" s="228"/>
      <c r="AS61" s="228"/>
      <c r="AT61" s="228"/>
      <c r="AU61" s="228"/>
      <c r="AV61" s="228"/>
      <c r="AW61" s="228"/>
      <c r="AX61" s="228"/>
      <c r="AY61" s="228"/>
      <c r="AZ61" s="228"/>
      <c r="BA61" s="228"/>
      <c r="BB61" s="228"/>
      <c r="BC61" s="228"/>
      <c r="BD61" s="228"/>
      <c r="BE61" s="228"/>
    </row>
    <row r="69" spans="1:57">
      <c r="A69" s="247"/>
      <c r="B69" s="247"/>
      <c r="C69" s="247"/>
      <c r="D69" s="247"/>
      <c r="E69" s="247"/>
      <c r="F69" s="247"/>
    </row>
    <row r="70" spans="1:57">
      <c r="A70" s="247"/>
      <c r="B70" s="247"/>
      <c r="C70" s="247"/>
      <c r="D70" s="247"/>
      <c r="E70" s="247"/>
      <c r="F70" s="247"/>
    </row>
    <row r="71" spans="1:57">
      <c r="A71" s="247"/>
      <c r="B71" s="247"/>
      <c r="C71" s="247"/>
      <c r="D71" s="247"/>
      <c r="E71" s="247"/>
      <c r="F71" s="247"/>
    </row>
    <row r="72" spans="1:57">
      <c r="A72" s="247"/>
      <c r="B72" s="247"/>
      <c r="C72" s="247"/>
      <c r="D72" s="247"/>
      <c r="E72" s="247"/>
      <c r="F72" s="247"/>
    </row>
    <row r="73" spans="1:57">
      <c r="A73" s="247"/>
      <c r="B73" s="247"/>
      <c r="C73" s="247"/>
      <c r="D73" s="247"/>
      <c r="E73" s="247"/>
      <c r="F73" s="247"/>
    </row>
    <row r="74" spans="1:57">
      <c r="A74" s="247"/>
      <c r="B74" s="247"/>
      <c r="C74" s="247"/>
      <c r="D74" s="247"/>
      <c r="E74" s="247"/>
      <c r="F74" s="247"/>
    </row>
    <row r="75" spans="1:57">
      <c r="A75" s="247"/>
      <c r="B75" s="247"/>
      <c r="C75" s="247"/>
      <c r="D75" s="247"/>
      <c r="E75" s="247"/>
      <c r="F75" s="247"/>
    </row>
    <row r="76" spans="1:57">
      <c r="A76" s="247"/>
      <c r="B76" s="247"/>
      <c r="C76" s="247"/>
      <c r="D76" s="247"/>
      <c r="E76" s="247"/>
      <c r="F76" s="247"/>
    </row>
    <row r="77" spans="1:57">
      <c r="A77" s="247"/>
      <c r="B77" s="247"/>
      <c r="C77" s="247"/>
      <c r="D77" s="247"/>
      <c r="E77" s="247"/>
      <c r="F77" s="247"/>
    </row>
    <row r="78" spans="1:57">
      <c r="A78" s="247"/>
      <c r="B78" s="247"/>
      <c r="C78" s="247"/>
      <c r="D78" s="247"/>
      <c r="E78" s="247"/>
      <c r="F78" s="247"/>
    </row>
    <row r="79" spans="1:57">
      <c r="A79" s="247"/>
      <c r="B79" s="247"/>
      <c r="C79" s="247"/>
      <c r="D79" s="247"/>
      <c r="E79" s="247"/>
      <c r="F79" s="247"/>
    </row>
    <row r="80" spans="1:57">
      <c r="A80" s="247"/>
      <c r="B80" s="247"/>
      <c r="C80" s="247"/>
      <c r="D80" s="247"/>
      <c r="E80" s="247"/>
      <c r="F80" s="247"/>
    </row>
    <row r="81" spans="1:57">
      <c r="A81" s="247"/>
      <c r="B81" s="247"/>
      <c r="C81" s="247"/>
      <c r="D81" s="247"/>
      <c r="E81" s="247"/>
      <c r="F81" s="247"/>
    </row>
    <row r="82" spans="1:57">
      <c r="A82" s="247"/>
      <c r="B82" s="247"/>
      <c r="C82" s="247"/>
      <c r="D82" s="247"/>
      <c r="E82" s="247"/>
      <c r="F82" s="247"/>
    </row>
    <row r="83" spans="1:57">
      <c r="A83" s="247"/>
      <c r="B83" s="247"/>
      <c r="C83" s="247"/>
      <c r="D83" s="247"/>
      <c r="E83" s="247"/>
      <c r="F83" s="247"/>
    </row>
    <row r="84" spans="1:57">
      <c r="A84" s="247"/>
      <c r="B84" s="247"/>
      <c r="C84" s="247"/>
      <c r="D84" s="247"/>
      <c r="E84" s="247"/>
      <c r="F84" s="247"/>
    </row>
    <row r="85" spans="1:57">
      <c r="A85" s="247"/>
      <c r="B85" s="247"/>
      <c r="C85" s="247"/>
      <c r="D85" s="247"/>
      <c r="E85" s="247"/>
      <c r="F85" s="247"/>
    </row>
    <row r="86" spans="1:57">
      <c r="A86" s="247"/>
      <c r="B86" s="247"/>
      <c r="C86" s="247"/>
      <c r="D86" s="247"/>
      <c r="E86" s="247"/>
      <c r="F86" s="247"/>
    </row>
    <row r="87" spans="1:57">
      <c r="A87" s="247"/>
      <c r="B87" s="247"/>
      <c r="C87" s="247"/>
      <c r="D87" s="247"/>
      <c r="E87" s="247"/>
      <c r="F87" s="247"/>
    </row>
    <row r="88" spans="1:57">
      <c r="A88" s="247"/>
      <c r="B88" s="247"/>
      <c r="C88" s="247"/>
      <c r="D88" s="247"/>
      <c r="E88" s="247"/>
      <c r="F88" s="247"/>
    </row>
    <row r="89" spans="1:57">
      <c r="A89" s="247"/>
      <c r="B89" s="247"/>
      <c r="C89" s="247"/>
      <c r="D89" s="247"/>
      <c r="E89" s="247"/>
      <c r="F89" s="247"/>
    </row>
    <row r="90" spans="1:57">
      <c r="A90" s="247"/>
      <c r="B90" s="247"/>
      <c r="C90" s="247"/>
      <c r="D90" s="247"/>
      <c r="E90" s="247"/>
      <c r="F90" s="247"/>
    </row>
    <row r="91" spans="1:57">
      <c r="A91" s="247"/>
      <c r="B91" s="247"/>
      <c r="C91" s="247"/>
      <c r="D91" s="247"/>
      <c r="E91" s="247"/>
      <c r="F91" s="247"/>
    </row>
    <row r="92" spans="1:57">
      <c r="A92" s="247"/>
      <c r="B92" s="247"/>
      <c r="C92" s="247"/>
      <c r="D92" s="247"/>
      <c r="E92" s="247"/>
      <c r="F92" s="247"/>
    </row>
    <row r="93" spans="1:57" customHeight="1" ht="9">
      <c r="A93" s="247"/>
      <c r="B93" s="247"/>
      <c r="C93" s="247"/>
      <c r="D93" s="247"/>
      <c r="E93" s="247"/>
      <c r="F93" s="247"/>
    </row>
    <row r="94" spans="1:57">
      <c r="A94" s="247"/>
      <c r="B94" s="247"/>
      <c r="C94" s="247"/>
      <c r="D94" s="247"/>
      <c r="E94" s="247"/>
      <c r="F94" s="247"/>
    </row>
    <row r="95" spans="1:57">
      <c r="A95" s="247"/>
      <c r="B95" s="247"/>
      <c r="C95" s="247"/>
      <c r="D95" s="247"/>
      <c r="E95" s="247"/>
      <c r="F95" s="247"/>
    </row>
    <row r="96" spans="1:57">
      <c r="A96" s="247"/>
      <c r="B96" s="247"/>
      <c r="C96" s="247"/>
      <c r="D96" s="247"/>
      <c r="E96" s="247"/>
      <c r="F96" s="247"/>
    </row>
    <row r="97" spans="1:57">
      <c r="A97" s="247"/>
      <c r="B97" s="247"/>
      <c r="C97" s="247"/>
      <c r="D97" s="247"/>
      <c r="E97" s="247"/>
      <c r="F97" s="247"/>
    </row>
    <row r="98" spans="1:57">
      <c r="A98" s="247"/>
      <c r="B98" s="247"/>
      <c r="C98" s="247"/>
      <c r="D98" s="247"/>
      <c r="E98" s="247"/>
      <c r="F98" s="247"/>
    </row>
    <row r="99" spans="1:57">
      <c r="A99" s="247"/>
      <c r="B99" s="247"/>
      <c r="C99" s="247"/>
      <c r="D99" s="247"/>
      <c r="E99" s="247"/>
      <c r="F99" s="247"/>
    </row>
    <row r="100" spans="1:57">
      <c r="A100" s="247"/>
      <c r="B100" s="247"/>
      <c r="C100" s="247"/>
      <c r="D100" s="247"/>
      <c r="E100" s="247"/>
      <c r="F100" s="247"/>
    </row>
    <row r="101" spans="1:57">
      <c r="A101" s="247"/>
      <c r="B101" s="247"/>
      <c r="C101" s="247"/>
      <c r="D101" s="247"/>
      <c r="E101" s="247"/>
      <c r="F101" s="247"/>
    </row>
    <row r="102" spans="1:57">
      <c r="A102" s="247"/>
      <c r="B102" s="247"/>
      <c r="C102" s="247"/>
      <c r="D102" s="247"/>
      <c r="E102" s="247"/>
      <c r="F102" s="247"/>
    </row>
    <row r="103" spans="1:57">
      <c r="A103" s="247"/>
      <c r="B103" s="247"/>
      <c r="C103" s="247"/>
      <c r="D103" s="247"/>
      <c r="E103" s="247"/>
      <c r="F103" s="247"/>
    </row>
    <row r="104" spans="1:57">
      <c r="A104" s="247"/>
      <c r="B104" s="247"/>
      <c r="C104" s="247"/>
      <c r="D104" s="247"/>
      <c r="E104" s="247"/>
      <c r="F104" s="247"/>
    </row>
    <row r="105" spans="1:57" customHeight="1" ht="18" s="215" customFormat="1">
      <c r="A105" s="262" t="s">
        <v>225</v>
      </c>
      <c r="B105" s="262"/>
      <c r="C105" s="262"/>
      <c r="D105" s="263"/>
      <c r="E105" s="264" t="s">
        <v>226</v>
      </c>
      <c r="F105" s="264"/>
      <c r="G105" s="264"/>
      <c r="H105" s="265"/>
      <c r="I105" s="265"/>
      <c r="J105" s="265"/>
      <c r="K105" s="263"/>
      <c r="L105" s="263"/>
      <c r="M105" s="260"/>
      <c r="N105" s="260"/>
      <c r="O105" s="260"/>
      <c r="P105" s="260"/>
      <c r="Q105" s="260"/>
      <c r="R105" s="260"/>
      <c r="S105" s="260"/>
      <c r="T105" s="260"/>
      <c r="U105" s="260"/>
      <c r="V105" s="260"/>
      <c r="W105" s="260"/>
      <c r="X105" s="260"/>
      <c r="Y105" s="260"/>
      <c r="Z105" s="260"/>
      <c r="AA105" s="260"/>
      <c r="AB105" s="260"/>
      <c r="AC105" s="260"/>
      <c r="AD105" s="260"/>
      <c r="AE105" s="260"/>
      <c r="AF105" s="260"/>
      <c r="AG105" s="260"/>
      <c r="AH105" s="260"/>
      <c r="AI105" s="260"/>
      <c r="AJ105" s="260"/>
      <c r="AK105" s="260"/>
      <c r="AL105" s="260"/>
      <c r="AM105" s="260"/>
      <c r="AN105" s="260"/>
      <c r="AO105" s="260"/>
      <c r="AP105" s="260"/>
      <c r="AQ105" s="260"/>
      <c r="AR105" s="260"/>
      <c r="AS105" s="260"/>
      <c r="AT105" s="260"/>
      <c r="AU105" s="260"/>
      <c r="AV105" s="260"/>
      <c r="AW105" s="260"/>
      <c r="AX105" s="260"/>
      <c r="AY105" s="260"/>
      <c r="AZ105" s="260"/>
      <c r="BA105" s="260"/>
      <c r="BB105" s="260"/>
      <c r="BC105" s="260"/>
      <c r="BD105" s="260"/>
      <c r="BE105" s="260"/>
    </row>
    <row r="106" spans="1:57" customHeight="1" ht="18" s="215" customFormat="1">
      <c r="A106" s="266" t="s">
        <v>227</v>
      </c>
      <c r="B106" s="266"/>
      <c r="C106" s="266"/>
      <c r="D106" s="263"/>
      <c r="E106" s="267" t="s">
        <v>228</v>
      </c>
      <c r="F106" s="267"/>
      <c r="G106" s="265"/>
      <c r="H106" s="265"/>
      <c r="I106" s="265"/>
      <c r="J106" s="265"/>
      <c r="K106" s="263"/>
      <c r="L106" s="263"/>
      <c r="M106" s="260"/>
      <c r="N106" s="260"/>
      <c r="O106" s="260"/>
      <c r="P106" s="260"/>
      <c r="Q106" s="260"/>
      <c r="R106" s="260"/>
      <c r="S106" s="260"/>
      <c r="T106" s="260"/>
      <c r="U106" s="260"/>
      <c r="V106" s="260"/>
      <c r="W106" s="260"/>
      <c r="X106" s="260"/>
      <c r="Y106" s="260"/>
      <c r="Z106" s="260"/>
      <c r="AA106" s="260"/>
      <c r="AB106" s="260"/>
      <c r="AC106" s="260"/>
      <c r="AD106" s="260"/>
      <c r="AE106" s="260"/>
      <c r="AF106" s="260"/>
      <c r="AG106" s="260"/>
      <c r="AH106" s="260"/>
      <c r="AI106" s="260"/>
      <c r="AJ106" s="260"/>
      <c r="AK106" s="260"/>
      <c r="AL106" s="260"/>
      <c r="AM106" s="260"/>
      <c r="AN106" s="260"/>
      <c r="AO106" s="260"/>
      <c r="AP106" s="260"/>
      <c r="AQ106" s="260"/>
      <c r="AR106" s="260"/>
      <c r="AS106" s="260"/>
      <c r="AT106" s="260"/>
      <c r="AU106" s="260"/>
      <c r="AV106" s="260"/>
      <c r="AW106" s="260"/>
      <c r="AX106" s="260"/>
      <c r="AY106" s="260"/>
      <c r="AZ106" s="260"/>
      <c r="BA106" s="260"/>
      <c r="BB106" s="260"/>
      <c r="BC106" s="260"/>
      <c r="BD106" s="260"/>
      <c r="BE106" s="260"/>
    </row>
    <row r="109" spans="1:57">
      <c r="A109" s="215"/>
      <c r="B109" s="215"/>
      <c r="C109" s="215"/>
      <c r="D109" s="215"/>
      <c r="E109" s="215"/>
      <c r="F109" s="215"/>
    </row>
    <row r="110" spans="1:57" customHeight="1" ht="13.2" s="215" customFormat="1"/>
    <row r="111" spans="1:57" customHeight="1" ht="11.25" s="215" customFormat="1"/>
    <row r="112" spans="1:57" customHeight="1" ht="13.2" s="215" customFormat="1"/>
    <row r="113" spans="1:57" s="215" customFormat="1">
      <c r="A113" s="95"/>
      <c r="B113" s="95"/>
      <c r="C113" s="95"/>
      <c r="D113" s="95"/>
      <c r="E113" s="95"/>
      <c r="F113" s="95"/>
    </row>
    <row r="120" spans="1:57" customHeight="1" ht="14.4">
      <c r="H120" s="227"/>
    </row>
  </sheetData>
  <mergeCells>
    <mergeCell ref="F50:G50"/>
    <mergeCell ref="E17:E18"/>
    <mergeCell ref="E25:E26"/>
    <mergeCell ref="A4:G4"/>
    <mergeCell ref="A3:G3"/>
    <mergeCell ref="A2:G2"/>
    <mergeCell ref="C53:D53"/>
    <mergeCell ref="C54:D54"/>
    <mergeCell ref="F17:F19"/>
    <mergeCell ref="A6:G6"/>
    <mergeCell ref="F25:F27"/>
    <mergeCell ref="A11:B11"/>
    <mergeCell ref="A12:B12"/>
    <mergeCell ref="A33:B33"/>
    <mergeCell ref="A13:B13"/>
    <mergeCell ref="A14:B14"/>
    <mergeCell ref="A10:B10"/>
    <mergeCell ref="F7:G7"/>
    <mergeCell ref="F8:G8"/>
    <mergeCell ref="F49:G49"/>
    <mergeCell ref="E11:G11"/>
  </mergeCells>
  <printOptions gridLines="false" gridLinesSet="true" horizontalCentered="true"/>
  <pageMargins left="0.39370078740157" right="0.39370078740157" top="0.59055118110236" bottom="0.59055118110236" header="0.31496062992126" footer="0.31496062992126"/>
  <pageSetup paperSize="9" orientation="portrait" scale="85" fitToHeight="1" fitToWidth="1" pageOrder="downThenOver" r:id="rId1ps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Job Cal</vt:lpstr>
      <vt:lpstr>PM Sheet</vt:lpstr>
      <vt:lpstr>Equipment</vt:lpstr>
      <vt:lpstr>ข้อมูลดิบ</vt:lpstr>
      <vt:lpstr>Uncer Budget</vt:lpstr>
      <vt:lpstr>ข้อมูลดิบหลัก</vt:lpstr>
      <vt:lpstr>Cer Rusult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WINSEVEN</dc:creator>
  <cp:lastModifiedBy>Pongsaguy Rungrapeepornphong</cp:lastModifiedBy>
  <dcterms:created xsi:type="dcterms:W3CDTF">2016-11-09T05:21:07+01:00</dcterms:created>
  <dcterms:modified xsi:type="dcterms:W3CDTF">2024-04-19T19:23:11+02:00</dcterms:modified>
  <dc:title/>
  <dc:description/>
  <dc:subject/>
  <cp:keywords/>
  <cp:category/>
</cp:coreProperties>
</file>