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en fortress math" sheetId="1" r:id="rId4"/>
  </sheets>
  <definedNames/>
  <calcPr/>
</workbook>
</file>

<file path=xl/sharedStrings.xml><?xml version="1.0" encoding="utf-8"?>
<sst xmlns="http://schemas.openxmlformats.org/spreadsheetml/2006/main" count="43" uniqueCount="43">
  <si>
    <t>armySize</t>
  </si>
  <si>
    <t>enemy_pats</t>
  </si>
  <si>
    <t>base dead (armySize - remain)</t>
  </si>
  <si>
    <t xml:space="preserve">randbetween(0,H3) result </t>
  </si>
  <si>
    <t>real new remain</t>
  </si>
  <si>
    <t>patrols</t>
  </si>
  <si>
    <t>remain</t>
  </si>
  <si>
    <t>detector/2</t>
  </si>
  <si>
    <t>dead+roll result</t>
  </si>
  <si>
    <t>troops value</t>
  </si>
  <si>
    <t>camouflage</t>
  </si>
  <si>
    <t>use else?</t>
  </si>
  <si>
    <t>actual cap for dead rolls</t>
  </si>
  <si>
    <t>armor roll</t>
  </si>
  <si>
    <t>damage roll</t>
  </si>
  <si>
    <t>armor</t>
  </si>
  <si>
    <t>max armor reduction</t>
  </si>
  <si>
    <t>dead after armor</t>
  </si>
  <si>
    <t xml:space="preserve">actual damage </t>
  </si>
  <si>
    <t>soldier CR</t>
  </si>
  <si>
    <t>max dead after clamp</t>
  </si>
  <si>
    <t>final clamped dead</t>
  </si>
  <si>
    <t>average damage roll</t>
  </si>
  <si>
    <t>min possible dead(base-max armor)</t>
  </si>
  <si>
    <t>new remain best case</t>
  </si>
  <si>
    <t>max possible dead(base+max roll)</t>
  </si>
  <si>
    <t>new remain worst case</t>
  </si>
  <si>
    <t>minimum dead roll for any suvivors</t>
  </si>
  <si>
    <t>troops max value</t>
  </si>
  <si>
    <t>max damage</t>
  </si>
  <si>
    <t>average armor benefit</t>
  </si>
  <si>
    <t>troops min value</t>
  </si>
  <si>
    <t>min damage</t>
  </si>
  <si>
    <t>armor result probability</t>
  </si>
  <si>
    <t>expected damage per remain</t>
  </si>
  <si>
    <t>probability of any survivors</t>
  </si>
  <si>
    <t>average damage per attack</t>
  </si>
  <si>
    <t>average survivors</t>
  </si>
  <si>
    <t>aggregate expected armor benefit</t>
  </si>
  <si>
    <t>probability of survivors</t>
  </si>
  <si>
    <t>aggregate sum of counts pre-armor</t>
  </si>
  <si>
    <t>per armor sum of successful counts</t>
  </si>
  <si>
    <t xml:space="preserve">per armor probability divisor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</si>
</sst>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0.88"/>
    <col customWidth="1" min="3" max="3" width="5.63"/>
    <col customWidth="1" min="4" max="4" width="10.75"/>
    <col customWidth="1" min="5" max="5" width="9.5"/>
    <col customWidth="1" min="6" max="6" width="5.88"/>
    <col customWidth="1" min="7" max="7" width="27.5"/>
    <col customWidth="1" min="8" max="8" width="10.75"/>
    <col customWidth="1" min="9" max="9" width="6.0"/>
    <col customWidth="1" min="10" max="10" width="20.75"/>
    <col customWidth="1" min="11" max="11" width="11.38"/>
    <col customWidth="1" min="12" max="12" width="10.25"/>
    <col customWidth="1" min="13" max="13" width="23.0"/>
    <col customWidth="1" min="14" max="14" width="14.25"/>
    <col customWidth="1" min="15" max="15" width="15.25"/>
    <col customWidth="1" min="16" max="17" width="16.0"/>
  </cols>
  <sheetData>
    <row r="1">
      <c r="A1" s="1" t="s">
        <v>0</v>
      </c>
      <c r="B1" s="1">
        <v>50.0</v>
      </c>
      <c r="C1" s="1"/>
      <c r="D1" s="1" t="s">
        <v>1</v>
      </c>
      <c r="E1" s="2">
        <f>B3*2.5</f>
        <v>37.5</v>
      </c>
      <c r="G1" s="1" t="s">
        <v>2</v>
      </c>
      <c r="H1" s="2">
        <f>B1-E3</f>
        <v>37</v>
      </c>
      <c r="J1" s="1" t="s">
        <v>3</v>
      </c>
      <c r="K1" s="2">
        <f>floor(RANDBETWEEN(0,H5),1)</f>
        <v>16</v>
      </c>
      <c r="M1" s="1" t="s">
        <v>4</v>
      </c>
      <c r="N1" s="2">
        <f>B1-K9</f>
        <v>0</v>
      </c>
    </row>
    <row r="2">
      <c r="G2" s="1"/>
    </row>
    <row r="3">
      <c r="A3" s="1" t="s">
        <v>5</v>
      </c>
      <c r="B3" s="1">
        <v>15.0</v>
      </c>
      <c r="D3" s="1" t="s">
        <v>6</v>
      </c>
      <c r="E3" s="2">
        <f>CEILING(B1-E1,1)</f>
        <v>13</v>
      </c>
      <c r="G3" s="1" t="s">
        <v>7</v>
      </c>
      <c r="H3" s="1">
        <f>((100-(B5*10))/2)</f>
        <v>40</v>
      </c>
      <c r="J3" s="1" t="s">
        <v>8</v>
      </c>
      <c r="K3" s="2">
        <f>H1+K1</f>
        <v>53</v>
      </c>
      <c r="M3" s="1" t="s">
        <v>9</v>
      </c>
      <c r="N3" s="2">
        <f>N1*B9</f>
        <v>0</v>
      </c>
    </row>
    <row r="5">
      <c r="A5" s="1" t="s">
        <v>10</v>
      </c>
      <c r="B5" s="1">
        <v>2.0</v>
      </c>
      <c r="D5" s="1" t="s">
        <v>11</v>
      </c>
      <c r="E5" s="2" t="b">
        <f>E3&gt;0</f>
        <v>1</v>
      </c>
      <c r="G5" s="1" t="s">
        <v>12</v>
      </c>
      <c r="H5" s="2">
        <f>H3-1</f>
        <v>39</v>
      </c>
      <c r="J5" s="1" t="s">
        <v>13</v>
      </c>
      <c r="K5" s="2">
        <f>RANDBETWEEN(0,H7)</f>
        <v>2</v>
      </c>
      <c r="M5" s="1" t="s">
        <v>14</v>
      </c>
      <c r="N5" s="2">
        <f>RANDBETWEEN(0,N3)</f>
        <v>0</v>
      </c>
    </row>
    <row r="7">
      <c r="A7" s="1" t="s">
        <v>15</v>
      </c>
      <c r="B7" s="1">
        <v>4.0</v>
      </c>
      <c r="G7" s="1" t="s">
        <v>16</v>
      </c>
      <c r="H7" s="2">
        <f>B7-1</f>
        <v>3</v>
      </c>
      <c r="J7" s="1" t="s">
        <v>17</v>
      </c>
      <c r="K7" s="2">
        <f>K3-K5</f>
        <v>51</v>
      </c>
      <c r="L7" s="1"/>
      <c r="M7" s="1" t="s">
        <v>18</v>
      </c>
      <c r="N7" s="2">
        <f>FLOOR(N5/50,1)</f>
        <v>0</v>
      </c>
    </row>
    <row r="9">
      <c r="A9" s="1" t="s">
        <v>19</v>
      </c>
      <c r="B9" s="1">
        <v>244.0</v>
      </c>
      <c r="G9" s="1" t="s">
        <v>20</v>
      </c>
      <c r="H9" s="2">
        <f>min(50,H13)</f>
        <v>50</v>
      </c>
      <c r="J9" s="1" t="s">
        <v>21</v>
      </c>
      <c r="K9" s="2">
        <f>min(50, MAX(0, K7))</f>
        <v>50</v>
      </c>
      <c r="M9" s="1" t="s">
        <v>22</v>
      </c>
      <c r="N9" s="2">
        <f>FLOOR((N3/2)/50,1)</f>
        <v>0</v>
      </c>
    </row>
    <row r="10">
      <c r="O10" s="1"/>
    </row>
    <row r="11">
      <c r="A11" s="1"/>
      <c r="B11" s="1"/>
      <c r="G11" s="1" t="s">
        <v>23</v>
      </c>
      <c r="H11" s="2">
        <f>H1-H7</f>
        <v>34</v>
      </c>
      <c r="J11" s="1" t="s">
        <v>24</v>
      </c>
      <c r="K11" s="2">
        <f>B1-H11</f>
        <v>16</v>
      </c>
    </row>
    <row r="13">
      <c r="G13" s="1" t="s">
        <v>25</v>
      </c>
      <c r="H13" s="2">
        <f>H1+H5-0</f>
        <v>76</v>
      </c>
      <c r="I13" s="1"/>
      <c r="J13" s="1" t="s">
        <v>26</v>
      </c>
      <c r="K13" s="2">
        <f>MAX(0,B1-H9)</f>
        <v>0</v>
      </c>
    </row>
    <row r="15">
      <c r="G15" s="1" t="s">
        <v>27</v>
      </c>
      <c r="H15" s="2">
        <f>E3-1</f>
        <v>12</v>
      </c>
      <c r="J15" s="1" t="s">
        <v>28</v>
      </c>
      <c r="K15" s="2">
        <f>B9*K11</f>
        <v>3904</v>
      </c>
      <c r="M15" s="1" t="s">
        <v>29</v>
      </c>
      <c r="N15" s="2">
        <f>FLOOR(K15/50,1)</f>
        <v>78</v>
      </c>
    </row>
    <row r="17">
      <c r="G17" s="1" t="s">
        <v>30</v>
      </c>
      <c r="H17" s="2">
        <f>H7/2</f>
        <v>1.5</v>
      </c>
      <c r="J17" s="1" t="s">
        <v>31</v>
      </c>
      <c r="K17" s="1">
        <f>K13*B9</f>
        <v>0</v>
      </c>
      <c r="M17" s="1" t="s">
        <v>32</v>
      </c>
      <c r="N17" s="2">
        <f>FLOOR(K17/50,1)</f>
        <v>0</v>
      </c>
    </row>
    <row r="19">
      <c r="J19" s="1" t="s">
        <v>33</v>
      </c>
      <c r="K19" s="2">
        <f>1/B7</f>
        <v>0.25</v>
      </c>
      <c r="M19" s="1" t="s">
        <v>34</v>
      </c>
      <c r="N19" s="2">
        <f>FLOOR((B9/2)/50,1)</f>
        <v>2</v>
      </c>
    </row>
    <row r="20">
      <c r="M20" s="1"/>
    </row>
    <row r="21">
      <c r="J21" s="1" t="s">
        <v>35</v>
      </c>
      <c r="K21" s="2">
        <f>(E3+H17)/(H3)</f>
        <v>0.3625</v>
      </c>
      <c r="M21" s="1" t="s">
        <v>36</v>
      </c>
      <c r="N21" s="2">
        <f>N19*K23</f>
        <v>0</v>
      </c>
    </row>
    <row r="23">
      <c r="J23" s="1" t="s">
        <v>37</v>
      </c>
    </row>
    <row r="34">
      <c r="G34" s="1" t="s">
        <v>38</v>
      </c>
      <c r="H34" s="2">
        <f>H17*B7</f>
        <v>6</v>
      </c>
      <c r="J34" s="1" t="s">
        <v>39</v>
      </c>
      <c r="K34" s="2">
        <f>H38/H40</f>
        <v>0.3625</v>
      </c>
    </row>
    <row r="36">
      <c r="G36" s="1" t="s">
        <v>40</v>
      </c>
      <c r="H36" s="2">
        <f>(H15+1)*B7</f>
        <v>52</v>
      </c>
    </row>
    <row r="38">
      <c r="G38" s="1" t="s">
        <v>41</v>
      </c>
      <c r="H38" s="2">
        <f>H36+H34</f>
        <v>58</v>
      </c>
    </row>
    <row r="40">
      <c r="G40" s="1" t="s">
        <v>42</v>
      </c>
      <c r="H40" s="2">
        <f>(H3*B7)</f>
        <v>160</v>
      </c>
    </row>
    <row r="50">
      <c r="R50" s="2">
        <f t="array" ref="R50:R53">SEQUENCE(H7+1,1,0,1)</f>
        <v>0</v>
      </c>
      <c r="S50" s="2">
        <f>1/(B7)</f>
        <v>0.25</v>
      </c>
    </row>
    <row r="51">
      <c r="R51" s="2">
        <v>1.0</v>
      </c>
      <c r="S51" s="2">
        <f>1/(H7+1)</f>
        <v>0.25</v>
      </c>
    </row>
    <row r="52">
      <c r="R52" s="2">
        <v>2.0</v>
      </c>
      <c r="S52" s="2">
        <f>1/(H7+1)</f>
        <v>0.25</v>
      </c>
    </row>
    <row r="53">
      <c r="R53" s="2">
        <v>3.0</v>
      </c>
      <c r="S53" s="2">
        <f>1/(H7+1)</f>
        <v>0.25</v>
      </c>
    </row>
  </sheetData>
  <drawing r:id="rId1"/>
</worksheet>
</file>