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ylew\Documents\GitHub\Lifting-Body\Forerunner-Cubic\"/>
    </mc:Choice>
  </mc:AlternateContent>
  <xr:revisionPtr revIDLastSave="0" documentId="13_ncr:1_{39BF3430-81C7-4B6E-ABA5-020BDADAE9BF}" xr6:coauthVersionLast="47" xr6:coauthVersionMax="47" xr10:uidLastSave="{00000000-0000-0000-0000-000000000000}"/>
  <bookViews>
    <workbookView xWindow="6930" yWindow="2880" windowWidth="22440" windowHeight="13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R17" i="1"/>
  <c r="R14" i="1"/>
  <c r="P15" i="1"/>
  <c r="P12" i="1"/>
  <c r="O15" i="1"/>
  <c r="O12" i="1"/>
  <c r="D20" i="1"/>
  <c r="E20" i="1"/>
  <c r="E23" i="1"/>
  <c r="E24" i="1"/>
  <c r="E27" i="1"/>
  <c r="O13" i="1"/>
  <c r="E12" i="1"/>
  <c r="P14" i="1" s="1"/>
  <c r="D12" i="1"/>
  <c r="O14" i="1" s="1"/>
  <c r="P13" i="1" l="1"/>
</calcChain>
</file>

<file path=xl/sharedStrings.xml><?xml version="1.0" encoding="utf-8"?>
<sst xmlns="http://schemas.openxmlformats.org/spreadsheetml/2006/main" count="129" uniqueCount="89">
  <si>
    <t>Board</t>
  </si>
  <si>
    <t>Device</t>
  </si>
  <si>
    <t>Voltage</t>
  </si>
  <si>
    <t>RF</t>
  </si>
  <si>
    <t>NRF24 - TX</t>
  </si>
  <si>
    <t>3V3</t>
  </si>
  <si>
    <t>NRF24 - RX</t>
  </si>
  <si>
    <t>LoRa module</t>
  </si>
  <si>
    <t>I_Nom (mA)</t>
  </si>
  <si>
    <t>I_MAX (mA)</t>
  </si>
  <si>
    <t>Note</t>
  </si>
  <si>
    <t>Assuming RFM95 - may not be good assumption</t>
  </si>
  <si>
    <t>Flight Sense</t>
  </si>
  <si>
    <t>Mainboard</t>
  </si>
  <si>
    <t>ESP32</t>
  </si>
  <si>
    <t>MAX-8Q</t>
  </si>
  <si>
    <t>BMX160</t>
  </si>
  <si>
    <t>H3LIS</t>
  </si>
  <si>
    <t>uSD</t>
  </si>
  <si>
    <t>FLASH1</t>
  </si>
  <si>
    <t>FLASH2</t>
  </si>
  <si>
    <t>Magnetometer</t>
  </si>
  <si>
    <t>ADIN1110</t>
  </si>
  <si>
    <t>PoDL budget</t>
  </si>
  <si>
    <t>24V</t>
  </si>
  <si>
    <t>1.36A max per TE PoDL note</t>
  </si>
  <si>
    <t>Pitot Port</t>
  </si>
  <si>
    <t>5V</t>
  </si>
  <si>
    <t>3V3/5V</t>
  </si>
  <si>
    <t>50 mA * 2 channels</t>
  </si>
  <si>
    <t>Analog Input</t>
  </si>
  <si>
    <t>MAX31856</t>
  </si>
  <si>
    <t>multiplied by 4 assuming 4 channels</t>
  </si>
  <si>
    <t>Recommended per datasheet</t>
  </si>
  <si>
    <t>BMS</t>
  </si>
  <si>
    <t>Runcam Port</t>
  </si>
  <si>
    <t>Not on Forerunner Cubic block 1</t>
  </si>
  <si>
    <t>Pyro Channels</t>
  </si>
  <si>
    <t>VBATT</t>
  </si>
  <si>
    <t>2 channels, but only single fire at a time</t>
  </si>
  <si>
    <t>SG90 Servo x 9</t>
  </si>
  <si>
    <t>Assuming 50% duty cycle plus 10mA quiescent draw</t>
  </si>
  <si>
    <t>Battery</t>
  </si>
  <si>
    <t>Vnom</t>
  </si>
  <si>
    <t>Vmax</t>
  </si>
  <si>
    <t>3s LiPo</t>
  </si>
  <si>
    <t>4s LiPo</t>
  </si>
  <si>
    <t>Vnom ~= 15% capacity</t>
  </si>
  <si>
    <t>Indicator LEDs</t>
  </si>
  <si>
    <t>Vbatt LED</t>
  </si>
  <si>
    <t>5V LED</t>
  </si>
  <si>
    <t>3V3 LED</t>
  </si>
  <si>
    <t>USB LED</t>
  </si>
  <si>
    <t>Indicator NeoPixel</t>
  </si>
  <si>
    <t>Safety Factor</t>
  </si>
  <si>
    <t>accounting 50mA for active antenna</t>
  </si>
  <si>
    <t>HTU20D(F)</t>
  </si>
  <si>
    <t>assuming near negligible</t>
  </si>
  <si>
    <t>assuming 25% duty cycle</t>
  </si>
  <si>
    <t>assuming 50% duty cycle</t>
  </si>
  <si>
    <t>assuming constant on</t>
  </si>
  <si>
    <t>assuming worst case</t>
  </si>
  <si>
    <t>includes 8mA LED drive current</t>
  </si>
  <si>
    <t>assumes 100% duty cycle</t>
  </si>
  <si>
    <t>Notes</t>
  </si>
  <si>
    <t>Only VBATT device is pyros; create VPYRO and tie in w/6A fuses</t>
  </si>
  <si>
    <t>Total W:</t>
  </si>
  <si>
    <t>Final Bus Design Point</t>
  </si>
  <si>
    <t>Bus</t>
  </si>
  <si>
    <t>24V PoDL</t>
  </si>
  <si>
    <t>Defined, no spare needed</t>
  </si>
  <si>
    <t>ESP32 major driver; can solve with caps</t>
  </si>
  <si>
    <t>Servo overdraw is a devastating failure mode; worth designing to max</t>
  </si>
  <si>
    <t>133W is nothing for a 3S or 4S LiPo, no concerns</t>
  </si>
  <si>
    <t>Design Bus Config:</t>
  </si>
  <si>
    <t>Design Current</t>
  </si>
  <si>
    <t>Use</t>
  </si>
  <si>
    <t>12A</t>
  </si>
  <si>
    <t>Feeds pyros and all other bus converters</t>
  </si>
  <si>
    <t>5VA</t>
  </si>
  <si>
    <t>11.1V-16.8V</t>
  </si>
  <si>
    <t>Feeds servos, caps to cover spikes</t>
  </si>
  <si>
    <t>5VB</t>
  </si>
  <si>
    <t>1A</t>
  </si>
  <si>
    <t>Logic bus on backplane</t>
  </si>
  <si>
    <t>3.3V</t>
  </si>
  <si>
    <t>24V_PoDL</t>
  </si>
  <si>
    <t>1.5A</t>
  </si>
  <si>
    <t>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</si>
</sst>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D8BCD7-05F9-4211-8093-7AD7081F1547}" name="Table1" displayName="Table1" ref="A1:E30" totalsRowShown="0">
  <autoFilter ref="A1:E30" xr:uid="{E1D8BCD7-05F9-4211-8093-7AD7081F1547}"/>
  <tableColumns count="5">
    <tableColumn id="1" xr3:uid="{CA306571-21F7-418D-9CCE-D5CEAAFA0FAC}" name="Board"/>
    <tableColumn id="2" xr3:uid="{4F51FE4B-77C4-4AE5-9839-E615001E342B}" name="Device"/>
    <tableColumn id="3" xr3:uid="{00F032B9-4A51-4DAE-916F-274B7564770C}" name="Voltage"/>
    <tableColumn id="4" xr3:uid="{B9814206-C9F7-4D19-B79B-CA730629CE27}" name="I_MAX (mA)"/>
    <tableColumn id="5" xr3:uid="{8942ACAA-30BB-4D42-8742-3D913552C07E}" name="I_Nom (m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topLeftCell="B1" workbookViewId="0">
      <selection activeCell="N32" sqref="N32"/>
    </sheetView>
  </sheetViews>
  <sheetFormatPr defaultRowHeight="14.5" x14ac:dyDescent="0.35"/>
  <cols>
    <col min="1" max="1" width="12.36328125" customWidth="1"/>
    <col min="2" max="2" width="16.453125" bestFit="1" customWidth="1"/>
    <col min="3" max="3" width="9.453125" customWidth="1"/>
    <col min="4" max="5" width="13.08984375" customWidth="1"/>
    <col min="13" max="13" width="16.7265625" bestFit="1" customWidth="1"/>
    <col min="14" max="14" width="19.6328125" bestFit="1" customWidth="1"/>
    <col min="15" max="15" width="13.6328125" bestFit="1" customWidth="1"/>
    <col min="16" max="16" width="11.1796875" bestFit="1" customWidth="1"/>
    <col min="17" max="17" width="11.81640625" bestFit="1" customWidth="1"/>
    <col min="18" max="18" width="19.7265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9</v>
      </c>
      <c r="E1" t="s">
        <v>8</v>
      </c>
      <c r="F1" t="s">
        <v>10</v>
      </c>
    </row>
    <row r="2" spans="1:19" x14ac:dyDescent="0.35">
      <c r="A2" t="s">
        <v>3</v>
      </c>
      <c r="B2" t="s">
        <v>4</v>
      </c>
      <c r="C2" t="s">
        <v>5</v>
      </c>
      <c r="D2">
        <v>11.3</v>
      </c>
      <c r="E2">
        <v>8</v>
      </c>
      <c r="N2" t="s">
        <v>47</v>
      </c>
    </row>
    <row r="3" spans="1:19" x14ac:dyDescent="0.35">
      <c r="B3" t="s">
        <v>6</v>
      </c>
      <c r="C3" t="s">
        <v>5</v>
      </c>
      <c r="D3">
        <v>13.5</v>
      </c>
      <c r="E3">
        <v>8.9</v>
      </c>
    </row>
    <row r="4" spans="1:19" x14ac:dyDescent="0.35">
      <c r="B4" t="s">
        <v>7</v>
      </c>
      <c r="C4" t="s">
        <v>5</v>
      </c>
      <c r="D4">
        <v>140</v>
      </c>
      <c r="E4">
        <v>12.5</v>
      </c>
      <c r="F4" t="s">
        <v>11</v>
      </c>
      <c r="N4" t="s">
        <v>42</v>
      </c>
      <c r="O4" t="s">
        <v>43</v>
      </c>
      <c r="P4" t="s">
        <v>44</v>
      </c>
    </row>
    <row r="5" spans="1:19" x14ac:dyDescent="0.35">
      <c r="N5" t="s">
        <v>45</v>
      </c>
      <c r="O5">
        <v>11.1</v>
      </c>
      <c r="P5">
        <v>12.6</v>
      </c>
    </row>
    <row r="6" spans="1:19" x14ac:dyDescent="0.35">
      <c r="A6" t="s">
        <v>12</v>
      </c>
      <c r="B6" t="s">
        <v>15</v>
      </c>
      <c r="C6" t="s">
        <v>5</v>
      </c>
      <c r="D6">
        <v>70</v>
      </c>
      <c r="E6">
        <v>20</v>
      </c>
      <c r="F6" t="s">
        <v>55</v>
      </c>
      <c r="N6" t="s">
        <v>46</v>
      </c>
      <c r="O6">
        <v>14.8</v>
      </c>
      <c r="P6">
        <v>16.8</v>
      </c>
    </row>
    <row r="7" spans="1:19" x14ac:dyDescent="0.35">
      <c r="B7" t="s">
        <v>16</v>
      </c>
      <c r="C7" t="s">
        <v>5</v>
      </c>
      <c r="D7">
        <v>15</v>
      </c>
      <c r="E7">
        <v>5</v>
      </c>
    </row>
    <row r="8" spans="1:19" x14ac:dyDescent="0.35">
      <c r="B8" t="s">
        <v>17</v>
      </c>
      <c r="C8" t="s">
        <v>5</v>
      </c>
      <c r="D8">
        <v>0.3</v>
      </c>
      <c r="E8">
        <v>0.3</v>
      </c>
    </row>
    <row r="9" spans="1:19" x14ac:dyDescent="0.35">
      <c r="B9" t="s">
        <v>21</v>
      </c>
      <c r="C9" t="s">
        <v>5</v>
      </c>
      <c r="D9">
        <v>3</v>
      </c>
      <c r="E9">
        <v>3</v>
      </c>
      <c r="F9" t="s">
        <v>57</v>
      </c>
    </row>
    <row r="10" spans="1:19" x14ac:dyDescent="0.35">
      <c r="B10" t="s">
        <v>26</v>
      </c>
      <c r="C10" t="s">
        <v>27</v>
      </c>
      <c r="D10">
        <v>100</v>
      </c>
      <c r="E10">
        <v>100</v>
      </c>
    </row>
    <row r="11" spans="1:19" x14ac:dyDescent="0.35">
      <c r="B11" t="s">
        <v>30</v>
      </c>
      <c r="C11" t="s">
        <v>28</v>
      </c>
      <c r="D11">
        <v>100</v>
      </c>
      <c r="E11">
        <v>100</v>
      </c>
      <c r="F11" t="s">
        <v>29</v>
      </c>
      <c r="M11" t="s">
        <v>68</v>
      </c>
      <c r="N11" t="s">
        <v>2</v>
      </c>
      <c r="O11" t="s">
        <v>9</v>
      </c>
      <c r="P11" t="s">
        <v>8</v>
      </c>
      <c r="Q11" t="s">
        <v>54</v>
      </c>
      <c r="R11" t="s">
        <v>67</v>
      </c>
      <c r="S11" t="s">
        <v>64</v>
      </c>
    </row>
    <row r="12" spans="1:19" x14ac:dyDescent="0.35">
      <c r="B12" t="s">
        <v>31</v>
      </c>
      <c r="C12" t="s">
        <v>5</v>
      </c>
      <c r="D12">
        <f>2*4</f>
        <v>8</v>
      </c>
      <c r="E12">
        <f>1.2*4</f>
        <v>4.8</v>
      </c>
      <c r="F12" t="s">
        <v>32</v>
      </c>
      <c r="M12" t="s">
        <v>38</v>
      </c>
      <c r="N12">
        <v>14.8</v>
      </c>
      <c r="O12">
        <f>SUM(D26,D28)</f>
        <v>5010</v>
      </c>
      <c r="P12">
        <f>SUM(E26,E28)</f>
        <v>10</v>
      </c>
      <c r="Q12">
        <v>1</v>
      </c>
      <c r="R12">
        <v>5000</v>
      </c>
      <c r="S12" t="s">
        <v>65</v>
      </c>
    </row>
    <row r="13" spans="1:19" x14ac:dyDescent="0.35">
      <c r="B13" t="s">
        <v>56</v>
      </c>
      <c r="C13" t="s">
        <v>5</v>
      </c>
      <c r="D13">
        <v>0.5</v>
      </c>
      <c r="E13">
        <v>0.45</v>
      </c>
      <c r="M13" t="s">
        <v>27</v>
      </c>
      <c r="N13">
        <v>5</v>
      </c>
      <c r="O13">
        <f>SUM(D10,D14,D22,D23,D24,D27,D29,D11)</f>
        <v>3990</v>
      </c>
      <c r="P13">
        <f>SUM(E10,E14,E22,E23,E24,E27,E29,E11)</f>
        <v>1975</v>
      </c>
      <c r="R13">
        <v>4000</v>
      </c>
      <c r="S13" t="s">
        <v>72</v>
      </c>
    </row>
    <row r="14" spans="1:19" x14ac:dyDescent="0.35">
      <c r="B14" t="s">
        <v>48</v>
      </c>
      <c r="C14" t="s">
        <v>27</v>
      </c>
      <c r="D14">
        <v>30</v>
      </c>
      <c r="E14">
        <v>30</v>
      </c>
      <c r="M14" t="s">
        <v>5</v>
      </c>
      <c r="N14">
        <v>3.3</v>
      </c>
      <c r="O14">
        <f>SUM(D2,D3,D4,D6,D7,D9,D8,D12,D13,D16,D17,D18,D19,D20,D30)</f>
        <v>1613.6</v>
      </c>
      <c r="P14">
        <f>SUM(E2,E3,E4,E6,E7,E9,E8,E12,E13,E16,E17,E18,E19,E20,E30)</f>
        <v>740.95</v>
      </c>
      <c r="Q14">
        <v>1.25</v>
      </c>
      <c r="R14">
        <f>P14*Q14</f>
        <v>926.1875</v>
      </c>
      <c r="S14" t="s">
        <v>71</v>
      </c>
    </row>
    <row r="15" spans="1:19" x14ac:dyDescent="0.35">
      <c r="M15" t="s">
        <v>69</v>
      </c>
      <c r="N15">
        <v>24</v>
      </c>
      <c r="O15">
        <f>D21</f>
        <v>1500</v>
      </c>
      <c r="P15">
        <f>E21</f>
        <v>1000</v>
      </c>
      <c r="Q15">
        <v>1</v>
      </c>
      <c r="R15">
        <v>1500</v>
      </c>
      <c r="S15" t="s">
        <v>70</v>
      </c>
    </row>
    <row r="16" spans="1:19" x14ac:dyDescent="0.35">
      <c r="A16" t="s">
        <v>13</v>
      </c>
      <c r="B16" t="s">
        <v>14</v>
      </c>
      <c r="C16" t="s">
        <v>5</v>
      </c>
      <c r="D16">
        <v>1100</v>
      </c>
      <c r="E16">
        <v>500</v>
      </c>
      <c r="F16" t="s">
        <v>33</v>
      </c>
    </row>
    <row r="17" spans="1:19" x14ac:dyDescent="0.35">
      <c r="B17" t="s">
        <v>18</v>
      </c>
      <c r="C17" t="s">
        <v>5</v>
      </c>
      <c r="D17">
        <v>150</v>
      </c>
      <c r="E17">
        <v>100</v>
      </c>
      <c r="F17" t="s">
        <v>61</v>
      </c>
      <c r="N17" t="s">
        <v>66</v>
      </c>
      <c r="R17">
        <f>(N12*R12/1000)+(N13*R13/1000)+(N14*R14/1000)+(N15*R15/1000)</f>
        <v>133.05641875000001</v>
      </c>
      <c r="S17" t="s">
        <v>73</v>
      </c>
    </row>
    <row r="18" spans="1:19" x14ac:dyDescent="0.35">
      <c r="B18" t="s">
        <v>19</v>
      </c>
      <c r="C18" t="s">
        <v>5</v>
      </c>
      <c r="D18">
        <v>20</v>
      </c>
      <c r="E18">
        <v>12</v>
      </c>
      <c r="F18" t="s">
        <v>63</v>
      </c>
    </row>
    <row r="19" spans="1:19" x14ac:dyDescent="0.35">
      <c r="B19" t="s">
        <v>20</v>
      </c>
      <c r="C19" t="s">
        <v>5</v>
      </c>
      <c r="D19">
        <v>20</v>
      </c>
      <c r="E19">
        <v>12</v>
      </c>
      <c r="F19" t="s">
        <v>63</v>
      </c>
      <c r="M19" s="2" t="s">
        <v>74</v>
      </c>
      <c r="N19" s="2"/>
      <c r="O19" s="2"/>
      <c r="P19" s="2"/>
      <c r="Q19" s="2"/>
    </row>
    <row r="20" spans="1:19" x14ac:dyDescent="0.35">
      <c r="B20" t="s">
        <v>22</v>
      </c>
      <c r="C20" t="s">
        <v>5</v>
      </c>
      <c r="D20">
        <f>44+8</f>
        <v>52</v>
      </c>
      <c r="E20">
        <f>36+8</f>
        <v>44</v>
      </c>
      <c r="F20" t="s">
        <v>62</v>
      </c>
      <c r="M20" s="2" t="s">
        <v>68</v>
      </c>
      <c r="N20" s="2" t="s">
        <v>2</v>
      </c>
      <c r="O20" s="2" t="s">
        <v>75</v>
      </c>
      <c r="P20" s="2" t="s">
        <v>76</v>
      </c>
      <c r="Q20" s="2"/>
    </row>
    <row r="21" spans="1:19" x14ac:dyDescent="0.35">
      <c r="B21" t="s">
        <v>23</v>
      </c>
      <c r="C21" t="s">
        <v>24</v>
      </c>
      <c r="D21">
        <v>1500</v>
      </c>
      <c r="E21">
        <v>1000</v>
      </c>
      <c r="F21" t="s">
        <v>25</v>
      </c>
      <c r="M21" s="2" t="s">
        <v>38</v>
      </c>
      <c r="N21" s="2" t="s">
        <v>80</v>
      </c>
      <c r="O21" s="2" t="s">
        <v>77</v>
      </c>
      <c r="P21" s="2" t="s">
        <v>78</v>
      </c>
      <c r="Q21" s="2"/>
    </row>
    <row r="22" spans="1:19" x14ac:dyDescent="0.35">
      <c r="B22" s="1" t="s">
        <v>35</v>
      </c>
      <c r="C22" s="1" t="s">
        <v>27</v>
      </c>
      <c r="D22" s="1">
        <v>450</v>
      </c>
      <c r="E22" s="1"/>
      <c r="F22" s="1" t="s">
        <v>36</v>
      </c>
      <c r="M22" s="2" t="s">
        <v>79</v>
      </c>
      <c r="N22" s="2" t="s">
        <v>27</v>
      </c>
      <c r="O22" s="2" t="s">
        <v>88</v>
      </c>
      <c r="P22" s="2" t="s">
        <v>81</v>
      </c>
      <c r="Q22" s="2"/>
    </row>
    <row r="23" spans="1:19" x14ac:dyDescent="0.35">
      <c r="B23" t="s">
        <v>52</v>
      </c>
      <c r="C23" t="s">
        <v>27</v>
      </c>
      <c r="D23">
        <v>20</v>
      </c>
      <c r="E23">
        <f>20*0.25</f>
        <v>5</v>
      </c>
      <c r="F23" t="s">
        <v>58</v>
      </c>
      <c r="M23" s="2" t="s">
        <v>82</v>
      </c>
      <c r="N23" s="2" t="s">
        <v>27</v>
      </c>
      <c r="O23" s="2" t="s">
        <v>83</v>
      </c>
      <c r="P23" s="2" t="s">
        <v>84</v>
      </c>
      <c r="Q23" s="2"/>
    </row>
    <row r="24" spans="1:19" x14ac:dyDescent="0.35">
      <c r="B24" t="s">
        <v>53</v>
      </c>
      <c r="C24" t="s">
        <v>27</v>
      </c>
      <c r="D24">
        <v>40</v>
      </c>
      <c r="E24">
        <f>40*0.5</f>
        <v>20</v>
      </c>
      <c r="F24" t="s">
        <v>59</v>
      </c>
      <c r="M24" s="2" t="s">
        <v>5</v>
      </c>
      <c r="N24" s="2" t="s">
        <v>85</v>
      </c>
      <c r="O24" s="2" t="s">
        <v>83</v>
      </c>
      <c r="P24" s="2" t="s">
        <v>84</v>
      </c>
      <c r="Q24" s="2"/>
    </row>
    <row r="25" spans="1:19" x14ac:dyDescent="0.35">
      <c r="M25" s="2" t="s">
        <v>86</v>
      </c>
      <c r="N25" s="2" t="s">
        <v>24</v>
      </c>
      <c r="O25" s="2" t="s">
        <v>87</v>
      </c>
      <c r="P25" s="2" t="s">
        <v>84</v>
      </c>
      <c r="Q25" s="2"/>
    </row>
    <row r="26" spans="1:19" x14ac:dyDescent="0.35">
      <c r="A26" t="s">
        <v>34</v>
      </c>
      <c r="B26" t="s">
        <v>37</v>
      </c>
      <c r="C26" t="s">
        <v>38</v>
      </c>
      <c r="D26">
        <v>5000</v>
      </c>
      <c r="E26">
        <v>0</v>
      </c>
      <c r="F26" t="s">
        <v>39</v>
      </c>
    </row>
    <row r="27" spans="1:19" x14ac:dyDescent="0.35">
      <c r="B27" t="s">
        <v>40</v>
      </c>
      <c r="C27" t="s">
        <v>27</v>
      </c>
      <c r="D27">
        <f>9*360</f>
        <v>3240</v>
      </c>
      <c r="E27">
        <f>9*10 + 0.5*9*360</f>
        <v>1710</v>
      </c>
      <c r="F27" t="s">
        <v>41</v>
      </c>
    </row>
    <row r="28" spans="1:19" x14ac:dyDescent="0.35">
      <c r="B28" t="s">
        <v>49</v>
      </c>
      <c r="C28" t="s">
        <v>38</v>
      </c>
      <c r="D28">
        <v>10</v>
      </c>
      <c r="E28">
        <v>10</v>
      </c>
      <c r="F28" t="s">
        <v>60</v>
      </c>
    </row>
    <row r="29" spans="1:19" x14ac:dyDescent="0.35">
      <c r="B29" t="s">
        <v>50</v>
      </c>
      <c r="C29" t="s">
        <v>27</v>
      </c>
      <c r="D29">
        <v>10</v>
      </c>
      <c r="E29">
        <v>10</v>
      </c>
      <c r="F29" t="s">
        <v>60</v>
      </c>
    </row>
    <row r="30" spans="1:19" x14ac:dyDescent="0.35">
      <c r="B30" t="s">
        <v>51</v>
      </c>
      <c r="C30" t="s">
        <v>5</v>
      </c>
      <c r="D30">
        <v>10</v>
      </c>
      <c r="E30">
        <v>10</v>
      </c>
      <c r="F30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Lundberg</dc:creator>
  <cp:lastModifiedBy>Kyle Lundberg</cp:lastModifiedBy>
  <dcterms:created xsi:type="dcterms:W3CDTF">2015-06-05T18:17:20Z</dcterms:created>
  <dcterms:modified xsi:type="dcterms:W3CDTF">2023-09-27T13:19:36Z</dcterms:modified>
</cp:coreProperties>
</file>