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1.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3.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15.xml" ContentType="application/vnd.openxmlformats-officedocument.spreadsheetml.worksheet+xml"/>
  <Override PartName="/xl/drawings/vmlDrawing2.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comments6.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xl/comments7.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450" windowHeight="8192" windowWidth="16384" xWindow="0" yWindow="0"/>
  </bookViews>
  <sheets>
    <sheet name="New Product Estimated Profit" sheetId="1" state="visible" r:id="rId2"/>
    <sheet name="Notes about characteristics" sheetId="2" state="visible" r:id="rId3"/>
    <sheet name="Warranty Scale" sheetId="3" state="visible" r:id="rId4"/>
    <sheet name="Potential New Product List" sheetId="4" state="visible" r:id="rId5"/>
    <sheet name="Existing Product List" sheetId="5" state="visible" r:id="rId6"/>
    <sheet name="Product 171 Analysis" sheetId="6" state="visible" r:id="rId7"/>
    <sheet name="Product 172 Analysis" sheetId="7" state="visible" r:id="rId8"/>
    <sheet name="Product 173 Analysis" sheetId="8" state="visible" r:id="rId9"/>
    <sheet name="Product 175 Analysis" sheetId="9" state="visible" r:id="rId10"/>
    <sheet name="Product 176 Analysis" sheetId="10" state="visible" r:id="rId11"/>
    <sheet name="Product 178 Analysis" sheetId="11" state="visible" r:id="rId12"/>
    <sheet name="Product 180 Analysis" sheetId="12" state="visible" r:id="rId13"/>
    <sheet name="Product 181 Analysis" sheetId="13" state="visible" r:id="rId14"/>
    <sheet name="Product 183 Analysis" sheetId="14" state="visible" r:id="rId15"/>
    <sheet name="Product 186 Analysis" sheetId="15" state="visible" r:id="rId16"/>
    <sheet name="Product 187 Analysis" sheetId="16" state="visible" r:id="rId17"/>
    <sheet name="Product 193 Analysis" sheetId="17" state="visible" r:id="rId18"/>
    <sheet name="Product 194 Analysis" sheetId="18" state="visible" r:id="rId19"/>
    <sheet name="Product 195 Analysis" sheetId="19" state="visible" r:id="rId20"/>
    <sheet name="Product 196 Analysis" sheetId="20" state="visible" r:id="rId21"/>
    <sheet name="Product 199 Analysis" sheetId="21" state="visible" r:id="rId22"/>
    <sheet name="Product 201 Analysis" sheetId="22" state="visible" r:id="rId23"/>
  </sheets>
  <definedNames>
    <definedName function="false" hidden="false" name="__shared_4_0_0" vbProcedure="false">ABS(A$19-A1)</definedName>
    <definedName function="false" hidden="false" name="__shared_4_10_0" vbProcedure="false">A1*A$37</definedName>
    <definedName function="false" hidden="false" name="__shared_4_11_0" vbProcedure="false">A1*A$37</definedName>
    <definedName function="false" hidden="false" name="__shared_4_1_0" vbProcedure="false">IF(A$19=A1,0,1)</definedName>
    <definedName function="false" hidden="false" name="__shared_4_2_0" vbProcedure="false">ABS(A$19-A1)</definedName>
    <definedName function="false" hidden="false" name="__shared_4_3_0" vbProcedure="false">ABS($G$19-A1)</definedName>
    <definedName function="false" hidden="false" name="__shared_4_4_0" vbProcedure="false">ABS(A$19-A1)</definedName>
    <definedName function="false" hidden="false" name="__shared_4_5_0" vbProcedure="false">ABS(A$19-A1)</definedName>
    <definedName function="false" hidden="false" name="__shared_4_6_0" vbProcedure="false">ABS(A$19-A1)</definedName>
    <definedName function="false" hidden="false" name="__shared_4_7_0" vbProcedure="false">A1*A8</definedName>
    <definedName function="false" hidden="false" name="__shared_4_8_0" vbProcedure="false">A1*A$37</definedName>
    <definedName function="false" hidden="false" name="__shared_4_9_0" vbProcedure="false">A1*A$37</definedName>
    <definedName function="false" hidden="false" localSheetId="3" name="Z_0E60F5D3_6264_4CC1_A007_66AE815EFEE7_.wvu.FilterData" vbProcedure="false">'Product 171 Analysis'!$A$2:$U$19</definedName>
    <definedName function="false" hidden="false" localSheetId="3" name="_xlnm._FilterDatabase" vbProcedure="false">'Product 171 Analysis'!$A$2:$U$19</definedName>
    <definedName function="false" hidden="false" localSheetId="4" name="Z_0E60F5D3_6264_4CC1_A007_66AE815EFEE7_.wvu.FilterData" vbProcedure="false">$#REF!.$A$2:$U$39</definedName>
    <definedName function="false" hidden="false" localSheetId="4" name="_xlnm._FilterDatabase" vbProcedure="false">$#REF!.$A$2:$U$39</definedName>
  </definedNames>
  <calcPr iterateCount="100" refMode="A1" iterate="false" iterateDelta="0.0001"/>
</workbook>
</file>

<file path=xl/comments6.xml><?xml version="1.0" encoding="utf-8"?>
<comments xmlns="http://schemas.openxmlformats.org/spreadsheetml/2006/main" xmlns:xdr="http://schemas.openxmlformats.org/drawingml/2006/spreadsheetDrawing">
  <authors>
    <author/>
  </authors>
  <commentList>
    <comment authorId="0" ref="A8">
      <text>
        <r>
          <rPr>
            <rFont val="Tahoma"/>
            <family val="2"/>
            <b val="true"/>
            <color rgb="FF000000"/>
            <sz val="9"/>
          </rPr>
          <t xml:space="preserve">Danielle: </t>
        </r>
        <r>
          <rPr>
            <rFont val="Tahoma"/>
            <family val="2"/>
            <color rgb="FF000000"/>
            <sz val="9"/>
          </rPr>
          <t xml:space="preserve">Team, I decided to compare potential new products only to existing products in the same category.</t>
        </r>
        <r>
          <rPr>
            <rFont val="Tahoma"/>
            <family val="2"/>
            <b val="true"/>
            <color rgb="FF000000"/>
            <sz val="9"/>
          </rPr>
          <t xml:space="preserve"> 
</t>
        </r>
        <r>
          <rPr>
            <rFont val="Tahoma"/>
            <family val="2"/>
            <color rgb="FF000000"/>
            <sz val="9"/>
          </rPr>
          <t xml:space="preserve">
I have labeled this data raw, because I have not converted any of the labels to nominal data, nor have I applied any weightings. 
</t>
        </r>
      </text>
    </comment>
    <comment authorId="0" ref="A15">
      <text>
        <r>
          <rPr>
            <rFont val="Tahoma"/>
            <family val="2"/>
            <b val="true"/>
            <color rgb="FF000000"/>
            <sz val="9"/>
          </rPr>
          <t xml:space="preserve">Danielle:
</t>
        </r>
        <r>
          <rPr>
            <rFont val="Tahoma"/>
            <family val="2"/>
            <color rgb="FF000000"/>
            <sz val="9"/>
          </rPr>
          <t xml:space="preserve">Team, I changed the form of the data in the review columns to the percentage of each type of review on the web.  
I didn't think the total number of 5 star reviews was comparable--a low number could indicate that this product was not reviewed as often as other products. 
It seem more relevant to compare of all "starred" reviews on the web about this product, what percentage are really positive, what percentage are moderately positive etc.  I also calculated the percentage of positive and the percentage of negative service reviews of all service reviews on the web. 
</t>
        </r>
      </text>
    </comment>
    <comment authorId="0" ref="A35">
      <text>
        <r>
          <rPr>
            <rFont val="Tahoma"/>
            <family val="2"/>
            <b val="true"/>
            <color rgb="FF000000"/>
            <sz val="9"/>
          </rPr>
          <t xml:space="preserve">Danielle: </t>
        </r>
        <r>
          <rPr>
            <rFont val="Tahoma"/>
            <family val="2"/>
            <color rgb="FF000000"/>
            <sz val="9"/>
          </rPr>
          <t xml:space="preserve">Team I set the weighting of all characteristics to 1, except for best sellers rank which I set to 0. I wanted to discount this characteristic entirely
</t>
        </r>
      </text>
    </comment>
    <comment authorId="0" ref="C28">
      <text>
        <r>
          <rPr>
            <rFont val="Tahoma"/>
            <family val="2"/>
            <b val="true"/>
            <color rgb="FF000000"/>
            <sz val="9"/>
          </rPr>
          <t xml:space="preserve">Danielle: </t>
        </r>
        <r>
          <rPr>
            <rFont val="Tahoma"/>
            <family val="2"/>
            <color rgb="FF000000"/>
            <sz val="9"/>
          </rPr>
          <t xml:space="preserve">Team, I just compared if the brand, color and shipment method was the same or not. I did not apply a scale to any of these characteristics. 
</t>
        </r>
      </text>
    </comment>
    <comment authorId="0" ref="G18">
      <text>
        <r>
          <rPr>
            <rFont val="Tahoma"/>
            <family val="2"/>
            <b val="true"/>
            <color rgb="FF000000"/>
            <sz val="9"/>
          </rPr>
          <t xml:space="preserve">Danielle:</t>
        </r>
        <r>
          <rPr>
            <rFont val="Tahoma"/>
            <family val="2"/>
            <color rgb="FF000000"/>
            <sz val="9"/>
          </rPr>
          <t xml:space="preserve"> Team I ranked the warranty types and assigned a numeral to each rank, then I applied the calculated the difference in the rank. See the Warranty Scale tab for rankings. If you don't feel comfortable with the vlookup function, you can enter the values manually.
</t>
        </r>
      </text>
    </comment>
    <comment authorId="0" ref="P36">
      <text>
        <r>
          <rPr>
            <rFont val="Tahoma"/>
            <family val="2"/>
            <b val="true"/>
            <color rgb="FF000000"/>
            <sz val="9"/>
          </rPr>
          <t xml:space="preserve">Danielle: </t>
        </r>
        <r>
          <rPr>
            <rFont val="Tahoma"/>
            <family val="2"/>
            <color rgb="FF000000"/>
            <sz val="9"/>
          </rPr>
          <t xml:space="preserve">By setting the weight to 0--I have excluded this characteristic. My intuition is that these values are not comparable across products, and furthermore it is such a large number in comparison to the other characteristics that it will skew the results
</t>
        </r>
      </text>
    </comment>
  </commentList>
</comments>
</file>

<file path=xl/comments7.xml><?xml version="1.0" encoding="utf-8"?>
<comments xmlns="http://schemas.openxmlformats.org/spreadsheetml/2006/main" xmlns:xdr="http://schemas.openxmlformats.org/drawingml/2006/spreadsheetDrawing">
  <authors>
    <author/>
  </authors>
  <commentList>
    <comment authorId="0" ref="P36">
      <text>
        <r>
          <rPr>
            <rFont val="Tahoma"/>
            <family val="2"/>
            <b val="true"/>
            <color rgb="FF000000"/>
            <sz val="9"/>
          </rPr>
          <t xml:space="preserve">Danielle: </t>
        </r>
        <r>
          <rPr>
            <rFont val="Tahoma"/>
            <family val="2"/>
            <color rgb="FF000000"/>
            <sz val="9"/>
          </rPr>
          <t xml:space="preserve">By setting the weight to 0--I have excluded this characteristic. My intuition is that these values are not comparable across products, and furthermore it is such a large number in comparison to the other characteristics that it will skew the results
</t>
        </r>
      </text>
    </comment>
  </commentList>
</comments>
</file>

<file path=xl/sharedStrings.xml><?xml version="1.0" encoding="utf-8"?>
<sst xmlns="http://schemas.openxmlformats.org/spreadsheetml/2006/main" count="3474" uniqueCount="174">
  <si>
    <t>Potential New Product List</t>
  </si>
  <si>
    <t>Product Type</t>
  </si>
  <si>
    <t>Product #</t>
  </si>
  <si>
    <t>Brand Name</t>
  </si>
  <si>
    <t>Est. Profit</t>
  </si>
  <si>
    <t>Laptop</t>
  </si>
  <si>
    <t>Apple</t>
  </si>
  <si>
    <t>Razer</t>
  </si>
  <si>
    <t>Tablet</t>
  </si>
  <si>
    <t>Toshiba</t>
  </si>
  <si>
    <t>PC</t>
  </si>
  <si>
    <t>Dell</t>
  </si>
  <si>
    <t>Amazon</t>
  </si>
  <si>
    <t>Netbook</t>
  </si>
  <si>
    <t>Asus</t>
  </si>
  <si>
    <t>Smartphone</t>
  </si>
  <si>
    <t>Motorola</t>
  </si>
  <si>
    <t>Acer</t>
  </si>
  <si>
    <t>Game Console</t>
  </si>
  <si>
    <t>Sony</t>
  </si>
  <si>
    <t>Monitor</t>
  </si>
  <si>
    <t>Samsung</t>
  </si>
  <si>
    <t>HTC</t>
  </si>
  <si>
    <t>HP</t>
  </si>
  <si>
    <t>Data Notes</t>
  </si>
  <si>
    <t>5 star reviews, 4 star reviews, 3 star reviews, 2 star reviews, 1 star reviews</t>
  </si>
  <si>
    <t>The value in the cell is the number of reviews level found on the web for the given product</t>
  </si>
  <si>
    <t>Positive Service Review</t>
  </si>
  <si>
    <t>The value in the cell is the number of positive service reviews  found on the web for the given product</t>
  </si>
  <si>
    <t>Negative Service Review</t>
  </si>
  <si>
    <t>The value in the cell is the number of negative service reviews  found on the web for the given product</t>
  </si>
  <si>
    <t>Would consumer recommend product</t>
  </si>
  <si>
    <t>The value in the cell is the percentage of customers who would recommend the product</t>
  </si>
  <si>
    <t>Best Sellers Rank</t>
  </si>
  <si>
    <t>The best sellers rank on Amazon</t>
  </si>
  <si>
    <t>See my comment in the example, I did not factor in this characteristic to the similarity analysis. </t>
  </si>
  <si>
    <t>Warranty Type</t>
  </si>
  <si>
    <t>Coded Value</t>
  </si>
  <si>
    <t>None</t>
  </si>
  <si>
    <t>Limited</t>
  </si>
  <si>
    <t>Hardware</t>
  </si>
  <si>
    <t>Parts/Labor</t>
  </si>
  <si>
    <t>Rapid Replacement</t>
  </si>
  <si>
    <t>Notes</t>
  </si>
  <si>
    <t>This scale is applied to the Warranty Type column.</t>
  </si>
  <si>
    <t>I have assumed that a limited warranty is better that no warranty, hardware warranty is better than a limited warranty, but worse than a Parts/Labor Warranty and so on. </t>
  </si>
  <si>
    <t>Color</t>
  </si>
  <si>
    <t>Price</t>
  </si>
  <si>
    <t>Warranty Length (year)</t>
  </si>
  <si>
    <t>5 Star Reviews</t>
  </si>
  <si>
    <t>4 Star Reviews</t>
  </si>
  <si>
    <t>3 Star Reviews</t>
  </si>
  <si>
    <t>2 Star Reviews</t>
  </si>
  <si>
    <t>1 Star Reviews</t>
  </si>
  <si>
    <t>Shipping Weight (lbs)</t>
  </si>
  <si>
    <t>Product Depth</t>
  </si>
  <si>
    <t>Product Width</t>
  </si>
  <si>
    <t>Product Height</t>
  </si>
  <si>
    <t>Shipment</t>
  </si>
  <si>
    <t>Profit margin</t>
  </si>
  <si>
    <t>Sales Volume</t>
  </si>
  <si>
    <t>Black</t>
  </si>
  <si>
    <t>Dropship</t>
  </si>
  <si>
    <t>?</t>
  </si>
  <si>
    <t>White</t>
  </si>
  <si>
    <t>Inventory</t>
  </si>
  <si>
    <t>Existing Product List</t>
  </si>
  <si>
    <t>Product Category</t>
  </si>
  <si>
    <t>Profit Margin</t>
  </si>
  <si>
    <t>Silver Aluminum</t>
  </si>
  <si>
    <t>ViewSonic</t>
  </si>
  <si>
    <t>Printer</t>
  </si>
  <si>
    <t>Gray</t>
  </si>
  <si>
    <t>Brother</t>
  </si>
  <si>
    <t>Printer Supplies</t>
  </si>
  <si>
    <t>V4INK</t>
  </si>
  <si>
    <t>iPower</t>
  </si>
  <si>
    <t>Silver Mist</t>
  </si>
  <si>
    <t>Projectors</t>
  </si>
  <si>
    <t>Epson</t>
  </si>
  <si>
    <t>Silver</t>
  </si>
  <si>
    <t>LG</t>
  </si>
  <si>
    <t>Dark Gray</t>
  </si>
  <si>
    <t>Lexmark</t>
  </si>
  <si>
    <t>Xerox</t>
  </si>
  <si>
    <t>Canon</t>
  </si>
  <si>
    <t>Lenovo</t>
  </si>
  <si>
    <t>Nokia</t>
  </si>
  <si>
    <t>Nintendo</t>
  </si>
  <si>
    <t>Microsoft</t>
  </si>
  <si>
    <t>Similarity Analysis for Product 171</t>
  </si>
  <si>
    <t>Raw Data</t>
  </si>
  <si>
    <t>Potential New Products (Raw Data)</t>
  </si>
  <si>
    <t>Relevant Existing Products (Raw Data)</t>
  </si>
  <si>
    <t>Converted raw review data to a percentage of reviews and applied code to warranty type</t>
  </si>
  <si>
    <t>Potential New Products (percentage of reviews applied)</t>
  </si>
  <si>
    <t>Existing Products (percentage of reviews applied)</t>
  </si>
  <si>
    <t>Calculation of distance of between characteristics of new products and existing products in PC category (weighting scheme not applied)</t>
  </si>
  <si>
    <t>New Product 171</t>
  </si>
  <si>
    <t>Weighting Scheme for Characteristics</t>
  </si>
  <si>
    <t>n/a</t>
  </si>
  <si>
    <r>
      <t xml:space="preserve">Calculation of distance of between characteristics of new products and existing products in PC class with </t>
    </r>
    <r>
      <rPr>
        <rFont val="Calibri"/>
        <family val="2"/>
        <b val="true"/>
        <color rgb="FFFF0000"/>
        <sz val="11"/>
      </rPr>
      <t xml:space="preserve">weighting scheme applied</t>
    </r>
  </si>
  <si>
    <t>Sum of difference between all characteristics with weighting scheme applied</t>
  </si>
  <si>
    <t>Euclidean Distance</t>
  </si>
  <si>
    <t>Sales Volume (avg. units per month)</t>
  </si>
  <si>
    <t>Prediction of profits for Potential New Product 171</t>
  </si>
  <si>
    <t>Predicted Sales Volume</t>
  </si>
  <si>
    <t>sales volume of the product with the smallest Euclidean difference from product 171</t>
  </si>
  <si>
    <t>Unit Price of Product</t>
  </si>
  <si>
    <r>
      <t xml:space="preserve">provided in the </t>
    </r>
    <r>
      <rPr>
        <rFont val="Calibri"/>
        <family val="2"/>
        <b val="true"/>
        <i val="true"/>
        <color rgb="FF000000"/>
        <sz val="11"/>
      </rPr>
      <t xml:space="preserve">Potential New Product List</t>
    </r>
    <r>
      <rPr>
        <rFont val="Calibri"/>
        <family val="2"/>
        <color rgb="FF000000"/>
        <sz val="11"/>
      </rPr>
      <t xml:space="preserve"> tab</t>
    </r>
  </si>
  <si>
    <t>Total Sales Revenue</t>
  </si>
  <si>
    <t>(predicted sales volume X price of product)</t>
  </si>
  <si>
    <t>Total Profits</t>
  </si>
  <si>
    <t>(predicted sales revenue X profit margin)</t>
  </si>
  <si>
    <t>Similarity Analysis for Product 172</t>
  </si>
  <si>
    <t>New Product 172</t>
  </si>
  <si>
    <t>Prediction of profits for Potential New Product 172</t>
  </si>
  <si>
    <t>sales volume of the product with the smallest Euclidean difference from product 172</t>
  </si>
  <si>
    <t>Similarity Analysis for Product 173</t>
  </si>
  <si>
    <t>New Product 173</t>
  </si>
  <si>
    <t>Prediction of profits for Potential New Product 173</t>
  </si>
  <si>
    <t>sales volume of the product with the smallest Euclidean difference from product 173</t>
  </si>
  <si>
    <t>Similarity Analysis for Product 175</t>
  </si>
  <si>
    <t>New Product 175</t>
  </si>
  <si>
    <t>Prediction of profits for Potential New Product 175</t>
  </si>
  <si>
    <t>sales volume of the product with the smallest Euclidean difference from product 175</t>
  </si>
  <si>
    <t>Similarity Analysis for Product 176</t>
  </si>
  <si>
    <t>New Product 176</t>
  </si>
  <si>
    <t>Prediction of profits for Potential New Product 176</t>
  </si>
  <si>
    <t>sales volume of the product with the smallest Euclidean difference from product 176</t>
  </si>
  <si>
    <t>Similarity Analysis for Product 178</t>
  </si>
  <si>
    <t>New Product 178</t>
  </si>
  <si>
    <t>Prediction of profits for Potential New Product 178</t>
  </si>
  <si>
    <t>sales volume of the product with the smallest Euclidean difference from product 178</t>
  </si>
  <si>
    <t>Similarity Analysis for Product 180</t>
  </si>
  <si>
    <t>New Product 180</t>
  </si>
  <si>
    <t>Prediction of profits for Potential New Product 180</t>
  </si>
  <si>
    <t>sales volume of the product with the smallest Euclidean difference from product 180</t>
  </si>
  <si>
    <t>Similarity Analysis for Product 181</t>
  </si>
  <si>
    <t>New Product 181</t>
  </si>
  <si>
    <t>Prediction of profits for Potential New Product 181</t>
  </si>
  <si>
    <t>sales volume of the product with the smallest Euclidean difference from product 181</t>
  </si>
  <si>
    <t>Similarity Analysis for Product 183</t>
  </si>
  <si>
    <t>New Product 183</t>
  </si>
  <si>
    <t>Prediction of profits for Potential New Product 183</t>
  </si>
  <si>
    <t>sales volume of the product with the smallest Euclidean difference from product 183</t>
  </si>
  <si>
    <t>Similarity Analysis for Product 186</t>
  </si>
  <si>
    <t>New Product 186</t>
  </si>
  <si>
    <t>Prediction of profits for Potential New Product 186</t>
  </si>
  <si>
    <t>sales volume of the product with the smallest Euclidean difference from product 186</t>
  </si>
  <si>
    <t>Similarity Analysis for Product 187</t>
  </si>
  <si>
    <t>New Product 187</t>
  </si>
  <si>
    <t>Prediction of profits for Potential New Product 187</t>
  </si>
  <si>
    <t>sales volume of the product with the smallest Euclidean difference from product 187</t>
  </si>
  <si>
    <t>Similarity Analysis for Product 193</t>
  </si>
  <si>
    <t>New Product 193</t>
  </si>
  <si>
    <t>Prediction of profits for Potential New Product 193</t>
  </si>
  <si>
    <t>sales volume of the product with the smallest Euclidean difference from product 193</t>
  </si>
  <si>
    <t>Similarity Analysis for Product 194</t>
  </si>
  <si>
    <t>New Product 194</t>
  </si>
  <si>
    <t>Prediction of profits for Potential New Product 194</t>
  </si>
  <si>
    <t>sales volume of the product with the smallest Euclidean difference from product 194</t>
  </si>
  <si>
    <t>Similarity Analysis for Product 195</t>
  </si>
  <si>
    <t>New Product 195</t>
  </si>
  <si>
    <t>Prediction of profits for Potential New Product 195</t>
  </si>
  <si>
    <t>sales volume of the product with the smallest Euclidean difference from product 195</t>
  </si>
  <si>
    <t>Similarity Analysis for Product 196</t>
  </si>
  <si>
    <t>New Product 196</t>
  </si>
  <si>
    <t>Prediction of profits for Potential New Product 196</t>
  </si>
  <si>
    <t>Similarity Analysis for Product 199</t>
  </si>
  <si>
    <t>New Product 199</t>
  </si>
  <si>
    <t>Similarity Analysis for Product 201</t>
  </si>
  <si>
    <t>New Product 201</t>
  </si>
  <si>
    <t>Prediction of profits for Potential New Product 201</t>
  </si>
</sst>
</file>

<file path=xl/styles.xml><?xml version="1.0" encoding="utf-8"?>
<styleSheet xmlns="http://schemas.openxmlformats.org/spreadsheetml/2006/main">
  <numFmts count="8">
    <numFmt formatCode="GENERAL" numFmtId="164"/>
    <numFmt formatCode="\$#,##0.00" numFmtId="165"/>
    <numFmt formatCode="[$$-409]#,##0.00;[RED]\-[$$-409]#,##0.00" numFmtId="166"/>
    <numFmt formatCode="#,##0" numFmtId="167"/>
    <numFmt formatCode="@" numFmtId="168"/>
    <numFmt formatCode="GENERAL" numFmtId="169"/>
    <numFmt formatCode="0.00" numFmtId="170"/>
    <numFmt formatCode="\$#,##0" numFmtId="171"/>
  </numFmts>
  <fonts count="11">
    <font>
      <name val="Calibri"/>
      <family val="2"/>
      <color rgb="FF000000"/>
      <sz val="11"/>
    </font>
    <font>
      <name val="Arial"/>
      <family val="0"/>
      <sz val="10"/>
    </font>
    <font>
      <name val="Arial"/>
      <family val="0"/>
      <sz val="10"/>
    </font>
    <font>
      <name val="Arial"/>
      <family val="0"/>
      <sz val="10"/>
    </font>
    <font>
      <name val="Calibri"/>
      <family val="2"/>
      <b val="true"/>
      <color rgb="FF1F497D"/>
      <sz val="12"/>
    </font>
    <font>
      <name val="Calibri"/>
      <family val="2"/>
      <b val="true"/>
      <color rgb="FF000000"/>
      <sz val="11"/>
    </font>
    <font>
      <name val="Calibri"/>
      <family val="2"/>
      <b val="true"/>
      <color rgb="FF000000"/>
      <sz val="12"/>
    </font>
    <font>
      <name val="Calibri"/>
      <family val="2"/>
      <b val="true"/>
      <color rgb="FFFF0000"/>
      <sz val="11"/>
    </font>
    <font>
      <name val="Calibri"/>
      <family val="2"/>
      <b val="true"/>
      <i val="true"/>
      <color rgb="FF000000"/>
      <sz val="11"/>
    </font>
    <font>
      <name val="Tahoma"/>
      <family val="2"/>
      <b val="true"/>
      <color rgb="FF000000"/>
      <sz val="9"/>
    </font>
    <font>
      <name val="Tahoma"/>
      <family val="2"/>
      <color rgb="FF000000"/>
      <sz val="9"/>
    </font>
  </fonts>
  <fills count="5">
    <fill>
      <patternFill patternType="none"/>
    </fill>
    <fill>
      <patternFill patternType="gray125"/>
    </fill>
    <fill>
      <patternFill patternType="solid">
        <fgColor rgb="FFD9D9D9"/>
        <bgColor rgb="FFEEECE1"/>
      </patternFill>
    </fill>
    <fill>
      <patternFill patternType="solid">
        <fgColor rgb="FFEEECE1"/>
        <bgColor rgb="FFD9D9D9"/>
      </patternFill>
    </fill>
    <fill>
      <patternFill patternType="solid">
        <fgColor rgb="FFFFFFFF"/>
        <bgColor rgb="FFEEECE1"/>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7">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false" applyBorder="false" applyFont="false" applyProtection="false" borderId="0" fillId="0" fontId="0" numFmtId="165" xfId="0">
      <alignment horizontal="general" indent="0" shrinkToFit="false" textRotation="0" vertical="bottom" wrapText="fals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false" applyBorder="false" applyFont="true" applyProtection="false" borderId="0" fillId="0" fontId="5" numFmtId="165" xfId="0">
      <alignment horizontal="general" indent="0" shrinkToFit="false" textRotation="0" vertical="bottom" wrapText="false"/>
      <protection hidden="false" locked="true"/>
    </xf>
    <xf applyAlignment="false" applyBorder="false" applyFont="false" applyProtection="false" borderId="0" fillId="0" fontId="0" numFmtId="166" xfId="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false" applyFont="false" applyProtection="false" borderId="0" fillId="0" fontId="0" numFmtId="167" xfId="0">
      <alignment horizontal="general" indent="0" shrinkToFit="false" textRotation="0" vertical="bottom" wrapText="false"/>
      <protection hidden="false" locked="true"/>
    </xf>
    <xf applyAlignment="false" applyBorder="false" applyFont="true" applyProtection="false" borderId="0" fillId="0" fontId="6" numFmtId="168" xfId="0">
      <alignment horizontal="general" indent="0" shrinkToFit="false" textRotation="0" vertical="bottom" wrapText="false"/>
      <protection hidden="false" locked="true"/>
    </xf>
    <xf applyAlignment="false" applyBorder="false" applyFont="true" applyProtection="false" borderId="0" fillId="2" fontId="0" numFmtId="164" xfId="0">
      <alignment horizontal="general" indent="0" shrinkToFit="false" textRotation="0" vertical="bottom" wrapText="false"/>
      <protection hidden="false" locked="true"/>
    </xf>
    <xf applyAlignment="false" applyBorder="false" applyFont="true" applyProtection="false" borderId="0" fillId="3" fontId="5" numFmtId="164" xfId="0">
      <alignment horizontal="general" indent="0" shrinkToFit="false" textRotation="0" vertical="bottom" wrapText="false"/>
      <protection hidden="false" locked="true"/>
    </xf>
    <xf applyAlignment="false" applyBorder="false" applyFont="false" applyProtection="false" borderId="0" fillId="3" fontId="0" numFmtId="164" xfId="0">
      <alignment horizontal="general" indent="0" shrinkToFit="false" textRotation="0" vertical="bottom" wrapText="false"/>
      <protection hidden="false" locked="true"/>
    </xf>
    <xf applyAlignment="false" applyBorder="false" applyFont="false" applyProtection="false" borderId="0" fillId="4" fontId="0" numFmtId="164" xfId="0">
      <alignment horizontal="general" indent="0" shrinkToFit="false" textRotation="0" vertical="bottom" wrapText="false"/>
      <protection hidden="false" locked="true"/>
    </xf>
    <xf applyAlignment="false" applyBorder="false" applyFont="false" applyProtection="false" borderId="0" fillId="0" fontId="0" numFmtId="169" xfId="0">
      <alignment horizontal="general" indent="0" shrinkToFit="false" textRotation="0" vertical="bottom" wrapText="false"/>
      <protection hidden="false" locked="true"/>
    </xf>
    <xf applyAlignment="false" applyBorder="false" applyFont="false" applyProtection="false" borderId="0" fillId="0" fontId="0" numFmtId="170" xfId="0">
      <alignment horizontal="general" indent="0" shrinkToFit="false" textRotation="0" vertical="bottom" wrapText="false"/>
      <protection hidden="false" locked="true"/>
    </xf>
    <xf applyAlignment="false" applyBorder="false" applyFont="true" applyProtection="false" borderId="0" fillId="2" fontId="5" numFmtId="164" xfId="0">
      <alignment horizontal="general" indent="0" shrinkToFit="false" textRotation="0" vertical="bottom" wrapText="false"/>
      <protection hidden="false" locked="true"/>
    </xf>
    <xf applyAlignment="false" applyBorder="false" applyFont="false" applyProtection="false" borderId="0" fillId="0" fontId="0" numFmtId="171" xfId="0">
      <alignment horizontal="general" indent="0" shrinkToFit="false" textRotation="0" vertical="bottom" wrapText="fals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CE1"/>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9"/>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E14" activeCellId="0" pane="topLeft" sqref="E14"/>
    </sheetView>
  </sheetViews>
  <sheetFormatPr defaultRowHeight="14.05"/>
  <cols>
    <col collapsed="false" hidden="false" max="1" min="1" style="0" width="25.6683673469388"/>
    <col collapsed="false" hidden="false" max="1025" min="2" style="0" width="11.5204081632653"/>
  </cols>
  <sheetData>
    <row collapsed="false" customFormat="false" customHeight="false" hidden="false" ht="15.25" outlineLevel="0" r="1">
      <c r="A1" s="1" t="s">
        <v>0</v>
      </c>
      <c r="E1" s="2"/>
    </row>
    <row collapsed="false" customFormat="false" customHeight="false" hidden="false" ht="14.05" outlineLevel="0" r="2">
      <c r="A2" s="3" t="s">
        <v>1</v>
      </c>
      <c r="B2" s="3" t="s">
        <v>2</v>
      </c>
      <c r="C2" s="3" t="s">
        <v>3</v>
      </c>
      <c r="D2" s="4" t="s">
        <v>4</v>
      </c>
    </row>
    <row collapsed="false" customFormat="false" customHeight="false" hidden="false" ht="14.05" outlineLevel="0" r="3">
      <c r="A3" s="0" t="s">
        <v>5</v>
      </c>
      <c r="B3" s="0" t="n">
        <v>173</v>
      </c>
      <c r="C3" s="0" t="s">
        <v>6</v>
      </c>
      <c r="D3" s="5" t="n">
        <v>27817</v>
      </c>
      <c r="E3" s="2"/>
    </row>
    <row collapsed="false" customFormat="false" customHeight="false" hidden="false" ht="14.9" outlineLevel="0" r="4">
      <c r="A4" s="0" t="s">
        <v>5</v>
      </c>
      <c r="B4" s="0" t="n">
        <v>176</v>
      </c>
      <c r="C4" s="0" t="s">
        <v>7</v>
      </c>
      <c r="D4" s="5" t="n">
        <v>24268</v>
      </c>
      <c r="E4" s="2"/>
    </row>
    <row collapsed="false" customFormat="false" customHeight="false" hidden="false" ht="14.05" outlineLevel="0" r="5">
      <c r="A5" s="0" t="s">
        <v>8</v>
      </c>
      <c r="B5" s="0" t="n">
        <v>186</v>
      </c>
      <c r="C5" s="0" t="s">
        <v>6</v>
      </c>
      <c r="D5" s="5" t="n">
        <v>21638</v>
      </c>
      <c r="E5" s="2"/>
    </row>
    <row collapsed="false" customFormat="false" customHeight="false" hidden="false" ht="14.05" outlineLevel="0" r="6">
      <c r="A6" s="0" t="s">
        <v>5</v>
      </c>
      <c r="B6" s="0" t="n">
        <v>175</v>
      </c>
      <c r="C6" s="0" t="s">
        <v>9</v>
      </c>
      <c r="D6" s="2" t="n">
        <v>15827</v>
      </c>
    </row>
    <row collapsed="false" customFormat="false" customHeight="false" hidden="false" ht="14.05" outlineLevel="0" r="7">
      <c r="A7" s="0" t="s">
        <v>10</v>
      </c>
      <c r="B7" s="0" t="n">
        <v>171</v>
      </c>
      <c r="C7" s="0" t="s">
        <v>11</v>
      </c>
      <c r="D7" s="5" t="n">
        <v>14679</v>
      </c>
      <c r="E7" s="2"/>
    </row>
    <row collapsed="false" customFormat="false" customHeight="false" hidden="false" ht="14.05" outlineLevel="0" r="8">
      <c r="A8" s="0" t="s">
        <v>8</v>
      </c>
      <c r="B8" s="0" t="n">
        <v>187</v>
      </c>
      <c r="C8" s="0" t="s">
        <v>12</v>
      </c>
      <c r="D8" s="5" t="n">
        <v>13691</v>
      </c>
      <c r="E8" s="2"/>
    </row>
    <row collapsed="false" customFormat="false" customHeight="false" hidden="false" ht="14.9" outlineLevel="0" r="9">
      <c r="A9" s="0" t="s">
        <v>13</v>
      </c>
      <c r="B9" s="0" t="n">
        <v>181</v>
      </c>
      <c r="C9" s="0" t="s">
        <v>14</v>
      </c>
      <c r="D9" s="5" t="n">
        <v>4250</v>
      </c>
      <c r="E9" s="2"/>
    </row>
    <row collapsed="false" customFormat="false" customHeight="false" hidden="false" ht="14.9" outlineLevel="0" r="10">
      <c r="A10" s="0" t="s">
        <v>15</v>
      </c>
      <c r="B10" s="0" t="n">
        <v>196</v>
      </c>
      <c r="C10" s="0" t="s">
        <v>16</v>
      </c>
      <c r="D10" s="5" t="n">
        <v>2772</v>
      </c>
      <c r="E10" s="2"/>
    </row>
    <row collapsed="false" customFormat="false" customHeight="false" hidden="false" ht="14.9" outlineLevel="0" r="11">
      <c r="A11" s="0" t="s">
        <v>13</v>
      </c>
      <c r="B11" s="0" t="n">
        <v>180</v>
      </c>
      <c r="C11" s="0" t="s">
        <v>17</v>
      </c>
      <c r="D11" s="5" t="n">
        <v>2606</v>
      </c>
      <c r="E11" s="2"/>
    </row>
    <row collapsed="false" customFormat="false" customHeight="false" hidden="false" ht="14.05" outlineLevel="0" r="12">
      <c r="A12" s="0" t="s">
        <v>10</v>
      </c>
      <c r="B12" s="0" t="n">
        <v>172</v>
      </c>
      <c r="C12" s="0" t="s">
        <v>11</v>
      </c>
      <c r="D12" s="5" t="n">
        <v>2064</v>
      </c>
      <c r="E12" s="2"/>
    </row>
    <row collapsed="false" customFormat="false" customHeight="false" hidden="false" ht="14.05" outlineLevel="0" r="13">
      <c r="A13" s="0" t="s">
        <v>18</v>
      </c>
      <c r="B13" s="0" t="n">
        <v>199</v>
      </c>
      <c r="C13" s="0" t="s">
        <v>19</v>
      </c>
      <c r="D13" s="5" t="n">
        <v>1980</v>
      </c>
      <c r="E13" s="2"/>
    </row>
    <row collapsed="false" customFormat="false" customHeight="false" hidden="false" ht="14.05" outlineLevel="0" r="14">
      <c r="A14" s="0" t="s">
        <v>20</v>
      </c>
      <c r="B14" s="0" t="n">
        <v>201</v>
      </c>
      <c r="C14" s="0" t="s">
        <v>14</v>
      </c>
      <c r="D14" s="5" t="n">
        <v>616</v>
      </c>
      <c r="E14" s="2"/>
    </row>
    <row collapsed="false" customFormat="false" customHeight="false" hidden="false" ht="14.9" outlineLevel="0" r="15">
      <c r="A15" s="0" t="s">
        <v>15</v>
      </c>
      <c r="B15" s="0" t="n">
        <v>194</v>
      </c>
      <c r="C15" s="0" t="s">
        <v>21</v>
      </c>
      <c r="D15" s="5" t="n">
        <v>494</v>
      </c>
      <c r="E15" s="2"/>
    </row>
    <row collapsed="false" customFormat="false" customHeight="false" hidden="false" ht="14.9" outlineLevel="0" r="16">
      <c r="A16" s="0" t="s">
        <v>15</v>
      </c>
      <c r="B16" s="0" t="n">
        <v>195</v>
      </c>
      <c r="C16" s="0" t="s">
        <v>22</v>
      </c>
      <c r="D16" s="5" t="n">
        <v>268</v>
      </c>
      <c r="E16" s="2"/>
    </row>
    <row collapsed="false" customFormat="false" customHeight="false" hidden="false" ht="14.9" outlineLevel="0" r="17">
      <c r="A17" s="0" t="s">
        <v>15</v>
      </c>
      <c r="B17" s="0" t="n">
        <v>193</v>
      </c>
      <c r="C17" s="0" t="s">
        <v>16</v>
      </c>
      <c r="D17" s="5" t="n">
        <v>263</v>
      </c>
      <c r="E17" s="2"/>
    </row>
    <row collapsed="false" customFormat="false" customHeight="false" hidden="false" ht="14.9" outlineLevel="0" r="18">
      <c r="A18" s="0" t="s">
        <v>13</v>
      </c>
      <c r="B18" s="0" t="n">
        <v>178</v>
      </c>
      <c r="C18" s="0" t="s">
        <v>23</v>
      </c>
      <c r="D18" s="5" t="n">
        <v>128</v>
      </c>
      <c r="E18" s="2"/>
    </row>
    <row collapsed="false" customFormat="false" customHeight="false" hidden="false" ht="14.9" outlineLevel="0" r="19">
      <c r="A19" s="0" t="s">
        <v>13</v>
      </c>
      <c r="B19" s="0" t="n">
        <v>183</v>
      </c>
      <c r="C19" s="0" t="s">
        <v>21</v>
      </c>
      <c r="D19" s="5" t="n">
        <v>119</v>
      </c>
      <c r="E19" s="2"/>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63"/>
  <sheetViews>
    <sheetView colorId="64" defaultGridColor="true" rightToLeft="false" showFormulas="false" showGridLines="true" showOutlineSymbols="true" showRowColHeaders="true" showZeros="true" tabSelected="false" topLeftCell="A51" view="normal" windowProtection="false" workbookViewId="0" zoomScale="100" zoomScaleNormal="100" zoomScalePageLayoutView="100">
      <selection activeCell="B60" activeCellId="0" pane="topLeft" sqref="B60"/>
    </sheetView>
  </sheetViews>
  <sheetFormatPr defaultRowHeight="12.85"/>
  <cols>
    <col collapsed="false" hidden="false" max="1" min="1" style="0" width="34.1428571428571"/>
    <col collapsed="false" hidden="false" max="2" min="2" style="0" width="11.5204081632653"/>
    <col collapsed="false" hidden="false" max="3" min="3" style="0" width="20.5612244897959"/>
    <col collapsed="false" hidden="false" max="4" min="4" style="0" width="28.4897959183673"/>
    <col collapsed="false" hidden="false" max="5" min="5" style="0" width="11.5204081632653"/>
    <col collapsed="false" hidden="false" max="6" min="6" style="0" width="29.3010204081633"/>
    <col collapsed="false" hidden="false" max="7" min="7" style="0" width="19.0867346938776"/>
    <col collapsed="false" hidden="false" max="8" min="8" style="0" width="15.8571428571429"/>
    <col collapsed="false" hidden="false" max="9" min="9" style="0" width="17.7397959183673"/>
    <col collapsed="false" hidden="false" max="10" min="10" style="0" width="16.3979591836735"/>
    <col collapsed="false" hidden="false" max="11" min="11" style="0" width="17.469387755102"/>
    <col collapsed="false" hidden="false" max="12" min="12" style="0" width="15.3163265306122"/>
    <col collapsed="false" hidden="false" max="13" min="13" style="0" width="28.3571428571429"/>
    <col collapsed="false" hidden="false" max="14" min="14" style="0" width="30.9132653061224"/>
    <col collapsed="false" hidden="false" max="15" min="15" style="0" width="42.3418367346939"/>
    <col collapsed="false" hidden="false" max="16" min="16" style="0" width="21.9030612244898"/>
    <col collapsed="false" hidden="false" max="17" min="17" style="0" width="36.4183673469388"/>
    <col collapsed="false" hidden="false" max="18" min="18" style="0" width="20.8316326530612"/>
    <col collapsed="false" hidden="false" max="19" min="19" style="0" width="20.5612244897959"/>
    <col collapsed="false" hidden="false" max="20" min="20" style="0" width="21.2397959183673"/>
    <col collapsed="false" hidden="false" max="1025" min="21" style="0" width="11.5204081632653"/>
  </cols>
  <sheetData>
    <row collapsed="false" customFormat="false" customHeight="false" hidden="false" ht="15.25" outlineLevel="0" r="1">
      <c r="A1" s="8" t="s">
        <v>126</v>
      </c>
      <c r="B1" s="8"/>
      <c r="C1" s="8"/>
      <c r="D1" s="8"/>
    </row>
    <row collapsed="false" customFormat="false" customHeight="false" hidden="false" ht="15.25" outlineLevel="0" r="2">
      <c r="A2" s="8"/>
      <c r="B2" s="8"/>
      <c r="C2" s="8"/>
      <c r="D2" s="8"/>
    </row>
    <row collapsed="false" customFormat="false" customHeight="false" hidden="false" ht="14.05" outlineLevel="0" r="3">
      <c r="A3" s="9" t="s">
        <v>91</v>
      </c>
      <c r="B3" s="9"/>
      <c r="C3" s="9"/>
      <c r="D3" s="9"/>
      <c r="E3" s="9"/>
      <c r="F3" s="9"/>
      <c r="G3" s="9"/>
      <c r="H3" s="9"/>
      <c r="I3" s="9"/>
      <c r="J3" s="9"/>
      <c r="K3" s="9"/>
      <c r="L3" s="9"/>
      <c r="M3" s="9"/>
      <c r="N3" s="9"/>
      <c r="O3" s="9"/>
      <c r="P3" s="9"/>
      <c r="Q3" s="9"/>
      <c r="R3" s="9"/>
      <c r="S3" s="9"/>
      <c r="T3" s="9"/>
    </row>
    <row collapsed="false" customFormat="false" customHeight="false" hidden="false" ht="14.05" outlineLevel="0" r="4">
      <c r="A4" s="3" t="s">
        <v>92</v>
      </c>
    </row>
    <row collapsed="false" customFormat="false" customHeight="false" hidden="false" ht="14.05" outlineLevel="0" r="5">
      <c r="A5" s="3" t="s">
        <v>67</v>
      </c>
      <c r="B5" s="3" t="s">
        <v>2</v>
      </c>
      <c r="C5" s="3" t="s">
        <v>3</v>
      </c>
      <c r="D5" s="3" t="s">
        <v>46</v>
      </c>
      <c r="E5" s="3" t="s">
        <v>47</v>
      </c>
      <c r="F5" s="3" t="s">
        <v>48</v>
      </c>
      <c r="G5" s="3" t="s">
        <v>36</v>
      </c>
      <c r="H5" s="3" t="s">
        <v>49</v>
      </c>
      <c r="I5" s="3" t="s">
        <v>50</v>
      </c>
      <c r="J5" s="3" t="s">
        <v>51</v>
      </c>
      <c r="K5" s="3" t="s">
        <v>52</v>
      </c>
      <c r="L5" s="3" t="s">
        <v>53</v>
      </c>
      <c r="M5" s="3" t="s">
        <v>27</v>
      </c>
      <c r="N5" s="3" t="s">
        <v>29</v>
      </c>
      <c r="O5" s="3" t="s">
        <v>31</v>
      </c>
      <c r="P5" s="3" t="s">
        <v>33</v>
      </c>
      <c r="Q5" s="3" t="s">
        <v>54</v>
      </c>
      <c r="R5" s="3" t="s">
        <v>55</v>
      </c>
      <c r="S5" s="3" t="s">
        <v>56</v>
      </c>
      <c r="T5" s="3" t="s">
        <v>57</v>
      </c>
      <c r="U5" s="3" t="s">
        <v>58</v>
      </c>
    </row>
    <row collapsed="false" customFormat="false" customHeight="false" hidden="false" ht="14.9" outlineLevel="0" r="6">
      <c r="A6" s="0" t="s">
        <v>5</v>
      </c>
      <c r="B6" s="0" t="n">
        <v>176</v>
      </c>
      <c r="C6" s="0" t="s">
        <v>7</v>
      </c>
      <c r="D6" s="0" t="s">
        <v>61</v>
      </c>
      <c r="E6" s="2" t="n">
        <v>1999</v>
      </c>
      <c r="F6" s="0" t="n">
        <v>1</v>
      </c>
      <c r="G6" s="0" t="s">
        <v>39</v>
      </c>
      <c r="H6" s="0" t="n">
        <v>1</v>
      </c>
      <c r="I6" s="0" t="n">
        <v>1</v>
      </c>
      <c r="J6" s="0" t="n">
        <v>1</v>
      </c>
      <c r="K6" s="0" t="n">
        <v>3</v>
      </c>
      <c r="L6" s="0" t="n">
        <v>0</v>
      </c>
      <c r="M6" s="0" t="n">
        <v>0</v>
      </c>
      <c r="N6" s="0" t="n">
        <v>1</v>
      </c>
      <c r="O6" s="0" t="n">
        <v>0.3</v>
      </c>
      <c r="P6" s="0" t="n">
        <v>2820</v>
      </c>
      <c r="Q6" s="0" t="n">
        <v>11.6</v>
      </c>
      <c r="R6" s="0" t="n">
        <v>16.81</v>
      </c>
      <c r="S6" s="0" t="n">
        <v>10.9</v>
      </c>
      <c r="T6" s="0" t="n">
        <v>0.88</v>
      </c>
      <c r="U6" s="0" t="s">
        <v>62</v>
      </c>
    </row>
    <row collapsed="false" customFormat="false" customHeight="false" hidden="false" ht="14.05" outlineLevel="0" r="7"/>
    <row collapsed="false" customFormat="false" customHeight="false" hidden="false" ht="14.05" outlineLevel="0" r="8">
      <c r="A8" s="3" t="s">
        <v>93</v>
      </c>
    </row>
    <row collapsed="false" customFormat="false" customHeight="false" hidden="false" ht="14.05" outlineLevel="0" r="9">
      <c r="A9" s="3" t="s">
        <v>67</v>
      </c>
      <c r="B9" s="3" t="s">
        <v>2</v>
      </c>
      <c r="C9" s="3" t="s">
        <v>3</v>
      </c>
      <c r="D9" s="3" t="s">
        <v>46</v>
      </c>
      <c r="E9" s="3" t="s">
        <v>47</v>
      </c>
      <c r="F9" s="3" t="s">
        <v>48</v>
      </c>
      <c r="G9" s="3" t="s">
        <v>36</v>
      </c>
      <c r="H9" s="3" t="s">
        <v>49</v>
      </c>
      <c r="I9" s="3" t="s">
        <v>50</v>
      </c>
      <c r="J9" s="3" t="s">
        <v>51</v>
      </c>
      <c r="K9" s="3" t="s">
        <v>52</v>
      </c>
      <c r="L9" s="3" t="s">
        <v>53</v>
      </c>
      <c r="M9" s="3" t="s">
        <v>27</v>
      </c>
      <c r="N9" s="3" t="s">
        <v>29</v>
      </c>
      <c r="O9" s="3" t="s">
        <v>31</v>
      </c>
      <c r="P9" s="3" t="s">
        <v>33</v>
      </c>
      <c r="Q9" s="3" t="s">
        <v>54</v>
      </c>
      <c r="R9" s="3" t="s">
        <v>55</v>
      </c>
      <c r="S9" s="3" t="s">
        <v>56</v>
      </c>
      <c r="T9" s="3" t="s">
        <v>57</v>
      </c>
      <c r="U9" s="3" t="s">
        <v>58</v>
      </c>
    </row>
    <row collapsed="false" customFormat="false" customHeight="false" hidden="false" ht="14.9" outlineLevel="0" r="10">
      <c r="A10" s="0" t="s">
        <v>5</v>
      </c>
      <c r="B10" s="0" t="n">
        <v>104</v>
      </c>
      <c r="C10" s="0" t="s">
        <v>17</v>
      </c>
      <c r="D10" s="0" t="s">
        <v>61</v>
      </c>
      <c r="E10" s="2" t="n">
        <v>409.99</v>
      </c>
      <c r="F10" s="0" t="n">
        <v>1</v>
      </c>
      <c r="G10" s="0" t="s">
        <v>41</v>
      </c>
      <c r="H10" s="0" t="n">
        <v>49</v>
      </c>
      <c r="I10" s="0" t="n">
        <v>19</v>
      </c>
      <c r="J10" s="0" t="n">
        <v>8</v>
      </c>
      <c r="K10" s="0" t="n">
        <v>3</v>
      </c>
      <c r="L10" s="0" t="n">
        <v>9</v>
      </c>
      <c r="M10" s="0" t="n">
        <v>7</v>
      </c>
      <c r="N10" s="0" t="n">
        <v>8</v>
      </c>
      <c r="O10" s="0" t="n">
        <v>0.8</v>
      </c>
      <c r="P10" s="0" t="n">
        <v>109</v>
      </c>
      <c r="Q10" s="0" t="n">
        <v>5.7</v>
      </c>
      <c r="R10" s="0" t="n">
        <v>15</v>
      </c>
      <c r="S10" s="0" t="n">
        <v>9.9</v>
      </c>
      <c r="T10" s="0" t="n">
        <v>1.3</v>
      </c>
      <c r="U10" s="0" t="s">
        <v>62</v>
      </c>
    </row>
    <row collapsed="false" customFormat="false" customHeight="false" hidden="false" ht="14.05" outlineLevel="0" r="11">
      <c r="A11" s="0" t="s">
        <v>5</v>
      </c>
      <c r="B11" s="0" t="n">
        <v>105</v>
      </c>
      <c r="C11" s="0" t="s">
        <v>14</v>
      </c>
      <c r="D11" s="0" t="s">
        <v>69</v>
      </c>
      <c r="E11" s="2" t="n">
        <v>1079.99</v>
      </c>
      <c r="F11" s="0" t="n">
        <v>1</v>
      </c>
      <c r="G11" s="0" t="s">
        <v>41</v>
      </c>
      <c r="H11" s="0" t="n">
        <v>58</v>
      </c>
      <c r="I11" s="0" t="n">
        <v>31</v>
      </c>
      <c r="J11" s="0" t="n">
        <v>11</v>
      </c>
      <c r="K11" s="0" t="n">
        <v>7</v>
      </c>
      <c r="L11" s="0" t="n">
        <v>36</v>
      </c>
      <c r="M11" s="0" t="n">
        <v>7</v>
      </c>
      <c r="N11" s="0" t="n">
        <v>20</v>
      </c>
      <c r="O11" s="0" t="n">
        <v>0.7</v>
      </c>
      <c r="P11" s="0" t="n">
        <v>268</v>
      </c>
      <c r="Q11" s="0" t="n">
        <v>7</v>
      </c>
      <c r="R11" s="0" t="n">
        <v>12.9</v>
      </c>
      <c r="S11" s="0" t="n">
        <v>0.3</v>
      </c>
      <c r="T11" s="0" t="n">
        <v>8.9</v>
      </c>
      <c r="U11" s="0" t="s">
        <v>65</v>
      </c>
    </row>
    <row collapsed="false" customFormat="false" customHeight="false" hidden="false" ht="14.05" outlineLevel="0" r="12">
      <c r="A12" s="0" t="s">
        <v>5</v>
      </c>
      <c r="B12" s="0" t="n">
        <v>143</v>
      </c>
      <c r="C12" s="0" t="s">
        <v>19</v>
      </c>
      <c r="D12" s="0" t="s">
        <v>77</v>
      </c>
      <c r="E12" s="2" t="n">
        <v>770.6</v>
      </c>
      <c r="F12" s="0" t="n">
        <v>1</v>
      </c>
      <c r="G12" s="0" t="s">
        <v>39</v>
      </c>
      <c r="H12" s="0" t="n">
        <v>22</v>
      </c>
      <c r="I12" s="0" t="n">
        <v>14</v>
      </c>
      <c r="J12" s="0" t="n">
        <v>4</v>
      </c>
      <c r="K12" s="0" t="n">
        <v>5</v>
      </c>
      <c r="L12" s="0" t="n">
        <v>6</v>
      </c>
      <c r="M12" s="0" t="n">
        <v>6</v>
      </c>
      <c r="N12" s="0" t="n">
        <v>2</v>
      </c>
      <c r="O12" s="0" t="n">
        <v>0.7</v>
      </c>
      <c r="P12" s="0" t="n">
        <v>1473</v>
      </c>
      <c r="Q12" s="0" t="n">
        <v>3.54</v>
      </c>
      <c r="R12" s="0" t="n">
        <v>12.72</v>
      </c>
      <c r="S12" s="0" t="n">
        <v>8.9</v>
      </c>
      <c r="T12" s="0" t="n">
        <v>0.71</v>
      </c>
      <c r="U12" s="0" t="s">
        <v>65</v>
      </c>
    </row>
    <row collapsed="false" customFormat="false" customHeight="false" hidden="false" ht="14.05" outlineLevel="0" r="15">
      <c r="A15" s="10" t="s">
        <v>94</v>
      </c>
      <c r="B15" s="11"/>
      <c r="C15" s="11"/>
      <c r="D15" s="11"/>
      <c r="E15" s="11"/>
      <c r="F15" s="11"/>
      <c r="G15" s="11"/>
      <c r="H15" s="11"/>
      <c r="I15" s="11"/>
      <c r="J15" s="11"/>
      <c r="K15" s="11"/>
      <c r="L15" s="11"/>
      <c r="M15" s="11"/>
      <c r="N15" s="11"/>
      <c r="O15" s="11"/>
      <c r="P15" s="11"/>
      <c r="Q15" s="11"/>
      <c r="R15" s="11"/>
      <c r="S15" s="11"/>
      <c r="T15" s="11"/>
      <c r="U15" s="11"/>
    </row>
    <row collapsed="false" customFormat="false" customHeight="false" hidden="false" ht="14.05" outlineLevel="0" r="16">
      <c r="A16" s="12"/>
      <c r="B16" s="12"/>
      <c r="C16" s="12"/>
      <c r="D16" s="12"/>
      <c r="E16" s="12"/>
      <c r="F16" s="12"/>
      <c r="G16" s="12"/>
      <c r="H16" s="12"/>
      <c r="I16" s="12"/>
      <c r="J16" s="12"/>
      <c r="K16" s="12"/>
      <c r="L16" s="12"/>
      <c r="M16" s="12"/>
      <c r="N16" s="12"/>
      <c r="O16" s="12"/>
      <c r="P16" s="12"/>
      <c r="Q16" s="12"/>
      <c r="R16" s="12"/>
      <c r="S16" s="12"/>
      <c r="T16" s="12"/>
      <c r="U16" s="12"/>
    </row>
    <row collapsed="false" customFormat="false" customHeight="false" hidden="false" ht="14.05" outlineLevel="0" r="17">
      <c r="A17" s="3" t="s">
        <v>95</v>
      </c>
    </row>
    <row collapsed="false" customFormat="false" customHeight="false" hidden="false" ht="14.05" outlineLevel="0" r="18">
      <c r="A18" s="0" t="s">
        <v>67</v>
      </c>
      <c r="B18" s="0" t="s">
        <v>2</v>
      </c>
      <c r="C18" s="0" t="s">
        <v>3</v>
      </c>
      <c r="D18" s="0" t="s">
        <v>46</v>
      </c>
      <c r="E18" s="0" t="s">
        <v>47</v>
      </c>
      <c r="F18" s="0" t="s">
        <v>48</v>
      </c>
      <c r="G18" s="0" t="s">
        <v>36</v>
      </c>
      <c r="H18" s="0" t="s">
        <v>49</v>
      </c>
      <c r="I18" s="0" t="s">
        <v>50</v>
      </c>
      <c r="J18" s="0" t="s">
        <v>51</v>
      </c>
      <c r="K18" s="0" t="s">
        <v>52</v>
      </c>
      <c r="L18" s="0" t="s">
        <v>53</v>
      </c>
      <c r="M18" s="0" t="s">
        <v>27</v>
      </c>
      <c r="N18" s="0" t="s">
        <v>29</v>
      </c>
      <c r="O18" s="0" t="s">
        <v>31</v>
      </c>
      <c r="P18" s="0" t="s">
        <v>33</v>
      </c>
      <c r="Q18" s="0" t="s">
        <v>54</v>
      </c>
      <c r="R18" s="0" t="s">
        <v>55</v>
      </c>
      <c r="S18" s="0" t="s">
        <v>56</v>
      </c>
      <c r="T18" s="0" t="s">
        <v>57</v>
      </c>
      <c r="U18" s="0" t="s">
        <v>58</v>
      </c>
    </row>
    <row collapsed="false" customFormat="false" customHeight="false" hidden="false" ht="14.9" outlineLevel="0" r="19">
      <c r="A19" s="0" t="s">
        <v>5</v>
      </c>
      <c r="B19" s="0" t="n">
        <v>176</v>
      </c>
      <c r="C19" s="0" t="s">
        <v>7</v>
      </c>
      <c r="D19" s="0" t="s">
        <v>61</v>
      </c>
      <c r="E19" s="2" t="n">
        <v>1999</v>
      </c>
      <c r="F19" s="0" t="n">
        <v>1</v>
      </c>
      <c r="G19" s="13" t="n">
        <f aca="false">VLOOKUP(G6,'Warranty Scale'!A2:B6,2,0)</f>
        <v>1</v>
      </c>
      <c r="H19" s="14" t="n">
        <f aca="false">H6/SUM($H$6:$L$6)</f>
        <v>0.166666666666667</v>
      </c>
      <c r="I19" s="14" t="n">
        <f aca="false">I6/SUM($H$6:$L$6)</f>
        <v>0.166666666666667</v>
      </c>
      <c r="J19" s="14" t="n">
        <f aca="false">J6/SUM($H$6:$L$6)</f>
        <v>0.166666666666667</v>
      </c>
      <c r="K19" s="14" t="n">
        <f aca="false">K6/SUM($H$6:$L$6)</f>
        <v>0.5</v>
      </c>
      <c r="L19" s="14" t="n">
        <f aca="false">L6/SUM($H$6:$L$6)</f>
        <v>0</v>
      </c>
      <c r="M19" s="14" t="n">
        <f aca="false">M6/SUM($M$6:$N$6)</f>
        <v>0</v>
      </c>
      <c r="N19" s="14" t="n">
        <f aca="false">N6/SUM($M$6:$N$6)</f>
        <v>1</v>
      </c>
      <c r="O19" s="0" t="n">
        <v>0.7</v>
      </c>
      <c r="P19" s="13" t="n">
        <f aca="false">P6</f>
        <v>2820</v>
      </c>
      <c r="Q19" s="13" t="n">
        <f aca="false">Q6</f>
        <v>11.6</v>
      </c>
      <c r="R19" s="13" t="n">
        <f aca="false">R6</f>
        <v>16.81</v>
      </c>
      <c r="S19" s="13" t="n">
        <f aca="false">S6</f>
        <v>10.9</v>
      </c>
      <c r="T19" s="13" t="n">
        <f aca="false">T6</f>
        <v>0.88</v>
      </c>
      <c r="U19" s="13" t="n">
        <f aca="false">U6</f>
        <v>0</v>
      </c>
    </row>
    <row collapsed="false" customFormat="false" customHeight="false" hidden="false" ht="14.05" outlineLevel="0" r="20"/>
    <row collapsed="false" customFormat="false" customHeight="false" hidden="false" ht="14.05" outlineLevel="0" r="21">
      <c r="A21" s="3" t="s">
        <v>96</v>
      </c>
    </row>
    <row collapsed="false" customFormat="false" customHeight="false" hidden="false" ht="14.9" outlineLevel="0" r="22">
      <c r="A22" s="0" t="s">
        <v>5</v>
      </c>
      <c r="B22" s="0" t="n">
        <v>104</v>
      </c>
      <c r="C22" s="0" t="s">
        <v>17</v>
      </c>
      <c r="D22" s="0" t="s">
        <v>61</v>
      </c>
      <c r="E22" s="2" t="n">
        <v>409.99</v>
      </c>
      <c r="F22" s="0" t="n">
        <v>1</v>
      </c>
      <c r="G22" s="13" t="n">
        <f aca="false">VLOOKUP(G10,'Warranty Scale'!$A$2:$B$6,2,0)</f>
        <v>3</v>
      </c>
      <c r="H22" s="14" t="n">
        <f aca="false">H10/SUM($H$10:$L$10)</f>
        <v>0.556818181818182</v>
      </c>
      <c r="I22" s="14" t="n">
        <f aca="false">I10/SUM($H$10:$L$10)</f>
        <v>0.215909090909091</v>
      </c>
      <c r="J22" s="14" t="n">
        <f aca="false">J10/SUM($H$10:$L$10)</f>
        <v>0.0909090909090909</v>
      </c>
      <c r="K22" s="14" t="n">
        <f aca="false">K10/SUM($H$10:$L$10)</f>
        <v>0.0340909090909091</v>
      </c>
      <c r="L22" s="14" t="n">
        <f aca="false">L10/SUM($H$10:$L$10)</f>
        <v>0.102272727272727</v>
      </c>
      <c r="M22" s="14" t="n">
        <f aca="false">M10/SUM($M$10:$N$10)</f>
        <v>0.466666666666667</v>
      </c>
      <c r="N22" s="14" t="n">
        <f aca="false">N10/SUM($M$10:$N$10)</f>
        <v>0.533333333333333</v>
      </c>
      <c r="O22" s="0" t="n">
        <v>0.8</v>
      </c>
      <c r="P22" s="0" t="n">
        <v>109</v>
      </c>
      <c r="Q22" s="0" t="n">
        <v>5.7</v>
      </c>
      <c r="R22" s="0" t="n">
        <v>15</v>
      </c>
      <c r="S22" s="0" t="n">
        <v>9.9</v>
      </c>
      <c r="T22" s="0" t="n">
        <v>1.3</v>
      </c>
      <c r="U22" s="0" t="s">
        <v>62</v>
      </c>
    </row>
    <row collapsed="false" customFormat="false" customHeight="false" hidden="false" ht="14.05" outlineLevel="0" r="23">
      <c r="A23" s="0" t="s">
        <v>5</v>
      </c>
      <c r="B23" s="0" t="n">
        <v>105</v>
      </c>
      <c r="C23" s="0" t="s">
        <v>14</v>
      </c>
      <c r="D23" s="0" t="s">
        <v>69</v>
      </c>
      <c r="E23" s="2" t="n">
        <v>1079.99</v>
      </c>
      <c r="F23" s="0" t="n">
        <v>1</v>
      </c>
      <c r="G23" s="13" t="n">
        <f aca="false">VLOOKUP(G11,'Warranty Scale'!$A$2:$B$6,2,0)</f>
        <v>3</v>
      </c>
      <c r="H23" s="14" t="n">
        <f aca="false">H11/SUM($H$11:$L$11)</f>
        <v>0.405594405594406</v>
      </c>
      <c r="I23" s="0" t="n">
        <v>1</v>
      </c>
      <c r="J23" s="0" t="n">
        <v>0</v>
      </c>
      <c r="K23" s="0" t="n">
        <v>0</v>
      </c>
      <c r="L23" s="0" t="n">
        <v>0</v>
      </c>
      <c r="M23" s="14" t="n">
        <f aca="false">M11/SUM($M$11:$N$11)</f>
        <v>0.259259259259259</v>
      </c>
      <c r="N23" s="14" t="n">
        <f aca="false">N11/SUM($M$11:$N$11)</f>
        <v>0.740740740740741</v>
      </c>
      <c r="O23" s="0" t="n">
        <v>0.7</v>
      </c>
      <c r="P23" s="0" t="n">
        <v>268</v>
      </c>
      <c r="Q23" s="0" t="n">
        <v>7</v>
      </c>
      <c r="R23" s="0" t="n">
        <v>12.9</v>
      </c>
      <c r="S23" s="0" t="n">
        <v>0.3</v>
      </c>
      <c r="T23" s="0" t="n">
        <v>8.9</v>
      </c>
      <c r="U23" s="0" t="s">
        <v>65</v>
      </c>
    </row>
    <row collapsed="false" customFormat="false" customHeight="false" hidden="false" ht="14.05" outlineLevel="0" r="24">
      <c r="A24" s="0" t="s">
        <v>5</v>
      </c>
      <c r="B24" s="0" t="n">
        <v>143</v>
      </c>
      <c r="C24" s="0" t="s">
        <v>19</v>
      </c>
      <c r="D24" s="0" t="s">
        <v>77</v>
      </c>
      <c r="E24" s="2" t="n">
        <v>770.6</v>
      </c>
      <c r="F24" s="0" t="n">
        <v>1</v>
      </c>
      <c r="G24" s="13" t="n">
        <f aca="false">VLOOKUP(G12,'Warranty Scale'!$A$2:$B$6,2,0)</f>
        <v>1</v>
      </c>
      <c r="H24" s="14" t="n">
        <f aca="false">H12/SUM($H$12:$L$12)</f>
        <v>0.431372549019608</v>
      </c>
      <c r="I24" s="14" t="n">
        <f aca="false">I12/SUM($H$12:$L$12)</f>
        <v>0.274509803921569</v>
      </c>
      <c r="J24" s="14" t="n">
        <f aca="false">J12/SUM($H$12:$L$12)</f>
        <v>0.0784313725490196</v>
      </c>
      <c r="K24" s="14" t="n">
        <f aca="false">K12/SUM($H$12:$L$12)</f>
        <v>0.0980392156862745</v>
      </c>
      <c r="L24" s="14" t="n">
        <f aca="false">L12/SUM($H$12:$L$12)</f>
        <v>0.117647058823529</v>
      </c>
      <c r="M24" s="14" t="n">
        <f aca="false">M12/SUM($M$12:$N$12)</f>
        <v>0.75</v>
      </c>
      <c r="N24" s="14" t="n">
        <f aca="false">N12/SUM($M$12:$N$12)</f>
        <v>0.25</v>
      </c>
      <c r="O24" s="0" t="n">
        <v>0.7</v>
      </c>
      <c r="P24" s="0" t="n">
        <v>1473</v>
      </c>
      <c r="Q24" s="0" t="n">
        <v>3.54</v>
      </c>
      <c r="R24" s="0" t="n">
        <v>12.72</v>
      </c>
      <c r="S24" s="0" t="n">
        <v>8.9</v>
      </c>
      <c r="T24" s="0" t="n">
        <v>0.71</v>
      </c>
      <c r="U24" s="0" t="s">
        <v>65</v>
      </c>
    </row>
    <row collapsed="false" customFormat="false" customHeight="false" hidden="false" ht="14.05" outlineLevel="0" r="25">
      <c r="H25" s="14"/>
      <c r="I25" s="14"/>
      <c r="J25" s="14"/>
      <c r="K25" s="14"/>
      <c r="L25" s="14"/>
      <c r="M25" s="14"/>
      <c r="N25" s="14"/>
    </row>
    <row collapsed="false" customFormat="false" customHeight="false" hidden="false" ht="14.05" outlineLevel="0" r="27">
      <c r="A27" s="10" t="s">
        <v>97</v>
      </c>
      <c r="B27" s="11"/>
      <c r="C27" s="11"/>
      <c r="D27" s="11"/>
      <c r="E27" s="11"/>
      <c r="F27" s="11"/>
      <c r="G27" s="11"/>
      <c r="H27" s="11"/>
      <c r="I27" s="11"/>
      <c r="J27" s="11"/>
      <c r="K27" s="11"/>
      <c r="L27" s="11"/>
      <c r="M27" s="11"/>
      <c r="N27" s="11"/>
      <c r="O27" s="11"/>
      <c r="P27" s="11"/>
      <c r="Q27" s="11"/>
      <c r="R27" s="11"/>
      <c r="S27" s="11"/>
      <c r="T27" s="11"/>
      <c r="U27" s="11"/>
    </row>
    <row collapsed="false" customFormat="false" customHeight="false" hidden="false" ht="14.05" outlineLevel="0" r="28">
      <c r="A28" s="0" t="s">
        <v>67</v>
      </c>
      <c r="B28" s="0" t="s">
        <v>2</v>
      </c>
      <c r="C28" s="0" t="s">
        <v>3</v>
      </c>
      <c r="D28" s="0" t="s">
        <v>46</v>
      </c>
      <c r="E28" s="0" t="s">
        <v>47</v>
      </c>
      <c r="F28" s="0" t="s">
        <v>48</v>
      </c>
      <c r="G28" s="0" t="s">
        <v>36</v>
      </c>
      <c r="H28" s="0" t="s">
        <v>49</v>
      </c>
      <c r="I28" s="0" t="s">
        <v>50</v>
      </c>
      <c r="J28" s="0" t="s">
        <v>51</v>
      </c>
      <c r="K28" s="0" t="s">
        <v>52</v>
      </c>
      <c r="L28" s="0" t="s">
        <v>53</v>
      </c>
      <c r="M28" s="0" t="s">
        <v>27</v>
      </c>
      <c r="N28" s="0" t="s">
        <v>29</v>
      </c>
      <c r="O28" s="0" t="s">
        <v>31</v>
      </c>
      <c r="P28" s="0" t="s">
        <v>33</v>
      </c>
      <c r="Q28" s="0" t="s">
        <v>54</v>
      </c>
      <c r="R28" s="0" t="s">
        <v>55</v>
      </c>
      <c r="S28" s="0" t="s">
        <v>56</v>
      </c>
      <c r="T28" s="0" t="s">
        <v>57</v>
      </c>
      <c r="U28" s="0" t="s">
        <v>58</v>
      </c>
    </row>
    <row collapsed="false" customFormat="false" customHeight="false" hidden="false" ht="14.05" outlineLevel="0" r="29">
      <c r="A29" s="3" t="s">
        <v>127</v>
      </c>
    </row>
    <row collapsed="false" customFormat="false" customHeight="false" hidden="false" ht="14.05" outlineLevel="0" r="30">
      <c r="A30" s="0" t="s">
        <v>5</v>
      </c>
      <c r="B30" s="0" t="n">
        <v>104</v>
      </c>
      <c r="C30" s="13" t="n">
        <f aca="false">IF(C$19=C22,0,1)</f>
        <v>1</v>
      </c>
      <c r="D30" s="13" t="n">
        <f aca="false">IF(D$19=D22,0,1)</f>
        <v>0</v>
      </c>
      <c r="E30" s="13" t="n">
        <f aca="false">ABS(E$19-E22)</f>
        <v>1589.01</v>
      </c>
      <c r="F30" s="13" t="n">
        <f aca="false">ABS(F$19-F22)</f>
        <v>0</v>
      </c>
      <c r="G30" s="13" t="n">
        <f aca="false">ABS($G$19-G22)</f>
        <v>2</v>
      </c>
      <c r="H30" s="14" t="n">
        <f aca="false">ABS(H$19-H22)</f>
        <v>0.390151515151515</v>
      </c>
      <c r="I30" s="14" t="n">
        <f aca="false">ABS(I$19-I22)</f>
        <v>0.0492424242424243</v>
      </c>
      <c r="J30" s="14" t="n">
        <f aca="false">ABS(J$19-J22)</f>
        <v>0.0757575757575757</v>
      </c>
      <c r="K30" s="14" t="n">
        <f aca="false">ABS(K$19-K22)</f>
        <v>0.465909090909091</v>
      </c>
      <c r="L30" s="14" t="n">
        <f aca="false">ABS(L$19-L22)</f>
        <v>0.102272727272727</v>
      </c>
      <c r="M30" s="14" t="n">
        <f aca="false">ABS(M$19-M22)</f>
        <v>0.466666666666667</v>
      </c>
      <c r="N30" s="14" t="n">
        <f aca="false">ABS(N$19-N22)</f>
        <v>0.466666666666667</v>
      </c>
      <c r="O30" s="14" t="n">
        <f aca="false">ABS(O$19-O22)</f>
        <v>0.1</v>
      </c>
      <c r="P30" s="14" t="n">
        <f aca="false">ABS(P$19-P22)</f>
        <v>2711</v>
      </c>
      <c r="Q30" s="14" t="n">
        <f aca="false">ABS(Q$19-Q22)</f>
        <v>5.9</v>
      </c>
      <c r="R30" s="14" t="n">
        <f aca="false">ABS(R$19-R22)</f>
        <v>1.81</v>
      </c>
      <c r="S30" s="14" t="n">
        <f aca="false">ABS(S$19-S22)</f>
        <v>1</v>
      </c>
      <c r="T30" s="14" t="n">
        <f aca="false">ABS(T$19-T22)</f>
        <v>0.42</v>
      </c>
      <c r="U30" s="13" t="n">
        <f aca="false">IF(U$19 = U22,0,1)</f>
        <v>0</v>
      </c>
    </row>
    <row collapsed="false" customFormat="false" customHeight="false" hidden="false" ht="14.05" outlineLevel="0" r="31">
      <c r="A31" s="0" t="s">
        <v>5</v>
      </c>
      <c r="B31" s="0" t="n">
        <v>105</v>
      </c>
      <c r="C31" s="13" t="n">
        <f aca="false">IF(C$19=C23,0,1)</f>
        <v>1</v>
      </c>
      <c r="D31" s="13" t="n">
        <f aca="false">IF(D$19=D23,0,1)</f>
        <v>1</v>
      </c>
      <c r="E31" s="13" t="n">
        <f aca="false">ABS(E$19-E23)</f>
        <v>919.01</v>
      </c>
      <c r="F31" s="13" t="n">
        <f aca="false">ABS(F$19-F23)</f>
        <v>0</v>
      </c>
      <c r="G31" s="13" t="n">
        <f aca="false">ABS($G$19-G23)</f>
        <v>2</v>
      </c>
      <c r="H31" s="14" t="n">
        <f aca="false">ABS(H$19-H23)</f>
        <v>0.238927738927739</v>
      </c>
      <c r="I31" s="14" t="n">
        <f aca="false">ABS(I$19-I23)</f>
        <v>0.833333333333333</v>
      </c>
      <c r="J31" s="14" t="n">
        <f aca="false">ABS(J$19-J23)</f>
        <v>0.166666666666667</v>
      </c>
      <c r="K31" s="14" t="n">
        <f aca="false">ABS(K$19-K23)</f>
        <v>0.5</v>
      </c>
      <c r="L31" s="14" t="n">
        <f aca="false">ABS(L$19-L23)</f>
        <v>0</v>
      </c>
      <c r="M31" s="14" t="n">
        <f aca="false">ABS(M$19-M23)</f>
        <v>0.259259259259259</v>
      </c>
      <c r="N31" s="14" t="n">
        <f aca="false">ABS(N$19-N23)</f>
        <v>0.259259259259259</v>
      </c>
      <c r="O31" s="14" t="n">
        <f aca="false">ABS(O$19-O23)</f>
        <v>0</v>
      </c>
      <c r="P31" s="14" t="n">
        <f aca="false">ABS(P$19-P23)</f>
        <v>2552</v>
      </c>
      <c r="Q31" s="14" t="n">
        <f aca="false">ABS(Q$19-Q23)</f>
        <v>4.6</v>
      </c>
      <c r="R31" s="14" t="n">
        <f aca="false">ABS(R$19-R23)</f>
        <v>3.91</v>
      </c>
      <c r="S31" s="14" t="n">
        <f aca="false">ABS(S$19-S23)</f>
        <v>10.6</v>
      </c>
      <c r="T31" s="14" t="n">
        <f aca="false">ABS(T$19-T23)</f>
        <v>8.02</v>
      </c>
      <c r="U31" s="13" t="n">
        <f aca="false">IF(U$19 = U23,0,1)</f>
        <v>1</v>
      </c>
    </row>
    <row collapsed="false" customFormat="false" customHeight="false" hidden="false" ht="14.05" outlineLevel="0" r="32">
      <c r="A32" s="0" t="s">
        <v>5</v>
      </c>
      <c r="B32" s="0" t="n">
        <v>143</v>
      </c>
      <c r="C32" s="13" t="n">
        <f aca="false">IF(C$19=C24,0,1)</f>
        <v>1</v>
      </c>
      <c r="D32" s="13" t="n">
        <f aca="false">IF(D$19=D24,0,1)</f>
        <v>1</v>
      </c>
      <c r="E32" s="13" t="n">
        <f aca="false">ABS(E$19-E24)</f>
        <v>1228.4</v>
      </c>
      <c r="F32" s="13" t="n">
        <f aca="false">ABS(F$19-F24)</f>
        <v>0</v>
      </c>
      <c r="G32" s="13" t="n">
        <f aca="false">ABS($G$19-G24)</f>
        <v>0</v>
      </c>
      <c r="H32" s="14" t="n">
        <f aca="false">ABS(H$19-H24)</f>
        <v>0.264705882352941</v>
      </c>
      <c r="I32" s="14" t="n">
        <f aca="false">ABS(I$19-I24)</f>
        <v>0.107843137254902</v>
      </c>
      <c r="J32" s="14" t="n">
        <f aca="false">ABS(J$19-J24)</f>
        <v>0.0882352941176471</v>
      </c>
      <c r="K32" s="14" t="n">
        <f aca="false">ABS(K$19-K24)</f>
        <v>0.401960784313726</v>
      </c>
      <c r="L32" s="14" t="n">
        <f aca="false">ABS(L$19-L24)</f>
        <v>0.117647058823529</v>
      </c>
      <c r="M32" s="14" t="n">
        <f aca="false">ABS(M$19-M24)</f>
        <v>0.75</v>
      </c>
      <c r="N32" s="14" t="n">
        <f aca="false">ABS(N$19-N24)</f>
        <v>0.75</v>
      </c>
      <c r="O32" s="14" t="n">
        <f aca="false">ABS(O$19-O24)</f>
        <v>0</v>
      </c>
      <c r="P32" s="14" t="n">
        <f aca="false">ABS(P$19-P24)</f>
        <v>1347</v>
      </c>
      <c r="Q32" s="14" t="n">
        <f aca="false">ABS(Q$19-Q24)</f>
        <v>8.06</v>
      </c>
      <c r="R32" s="14" t="n">
        <f aca="false">ABS(R$19-R24)</f>
        <v>4.09</v>
      </c>
      <c r="S32" s="14" t="n">
        <f aca="false">ABS(S$19-S24)</f>
        <v>2</v>
      </c>
      <c r="T32" s="14" t="n">
        <f aca="false">ABS(T$19-T24)</f>
        <v>0.17</v>
      </c>
      <c r="U32" s="13" t="n">
        <f aca="false">IF(U$19 = U24,0,1)</f>
        <v>1</v>
      </c>
    </row>
    <row collapsed="false" customFormat="false" customHeight="false" hidden="false" ht="14.05" outlineLevel="0" r="33">
      <c r="H33" s="14"/>
      <c r="I33" s="14"/>
      <c r="J33" s="14"/>
      <c r="K33" s="14"/>
      <c r="L33" s="14"/>
      <c r="M33" s="14"/>
      <c r="N33" s="14"/>
      <c r="O33" s="14"/>
      <c r="P33" s="14"/>
      <c r="Q33" s="14"/>
      <c r="R33" s="14"/>
      <c r="S33" s="14"/>
      <c r="T33" s="14"/>
    </row>
    <row collapsed="false" customFormat="false" customHeight="false" hidden="false" ht="14.05" outlineLevel="0" r="35">
      <c r="A35" s="10" t="s">
        <v>99</v>
      </c>
      <c r="B35" s="11"/>
      <c r="C35" s="11"/>
      <c r="D35" s="11"/>
      <c r="E35" s="11"/>
      <c r="F35" s="11"/>
      <c r="G35" s="11"/>
      <c r="H35" s="11"/>
      <c r="I35" s="11"/>
      <c r="J35" s="11"/>
      <c r="K35" s="11"/>
      <c r="L35" s="11"/>
      <c r="M35" s="11"/>
      <c r="N35" s="11"/>
      <c r="O35" s="11"/>
      <c r="P35" s="11"/>
      <c r="Q35" s="11"/>
      <c r="R35" s="11"/>
      <c r="S35" s="11"/>
      <c r="T35" s="11"/>
      <c r="U35" s="11"/>
    </row>
    <row collapsed="false" customFormat="false" customHeight="false" hidden="false" ht="14.05" outlineLevel="0" r="36">
      <c r="A36" s="0" t="s">
        <v>67</v>
      </c>
      <c r="B36" s="0" t="s">
        <v>2</v>
      </c>
      <c r="C36" s="0" t="s">
        <v>3</v>
      </c>
      <c r="D36" s="0" t="s">
        <v>46</v>
      </c>
      <c r="E36" s="0" t="s">
        <v>47</v>
      </c>
      <c r="F36" s="0" t="s">
        <v>48</v>
      </c>
      <c r="G36" s="0" t="s">
        <v>36</v>
      </c>
      <c r="H36" s="0" t="s">
        <v>49</v>
      </c>
      <c r="I36" s="0" t="s">
        <v>50</v>
      </c>
      <c r="J36" s="0" t="s">
        <v>51</v>
      </c>
      <c r="K36" s="0" t="s">
        <v>52</v>
      </c>
      <c r="L36" s="0" t="s">
        <v>53</v>
      </c>
      <c r="M36" s="0" t="s">
        <v>27</v>
      </c>
      <c r="N36" s="0" t="s">
        <v>29</v>
      </c>
      <c r="O36" s="0" t="s">
        <v>31</v>
      </c>
      <c r="P36" s="0" t="s">
        <v>33</v>
      </c>
      <c r="Q36" s="0" t="s">
        <v>54</v>
      </c>
      <c r="R36" s="0" t="s">
        <v>55</v>
      </c>
      <c r="S36" s="0" t="s">
        <v>56</v>
      </c>
      <c r="T36" s="0" t="s">
        <v>57</v>
      </c>
      <c r="U36" s="0" t="s">
        <v>58</v>
      </c>
    </row>
    <row collapsed="false" customFormat="false" customHeight="false" hidden="false" ht="14.05" outlineLevel="0" r="37">
      <c r="A37" s="0" t="s">
        <v>100</v>
      </c>
      <c r="B37" s="0" t="s">
        <v>100</v>
      </c>
      <c r="C37" s="0" t="n">
        <v>1</v>
      </c>
      <c r="D37" s="0" t="n">
        <v>1</v>
      </c>
      <c r="E37" s="0" t="n">
        <v>1</v>
      </c>
      <c r="F37" s="0" t="n">
        <v>1</v>
      </c>
      <c r="G37" s="0" t="n">
        <v>1</v>
      </c>
      <c r="H37" s="0" t="n">
        <v>1</v>
      </c>
      <c r="I37" s="0" t="n">
        <v>1</v>
      </c>
      <c r="J37" s="0" t="n">
        <v>1</v>
      </c>
      <c r="K37" s="0" t="n">
        <v>1</v>
      </c>
      <c r="L37" s="0" t="n">
        <v>1</v>
      </c>
      <c r="M37" s="0" t="n">
        <v>1</v>
      </c>
      <c r="N37" s="0" t="n">
        <v>1</v>
      </c>
      <c r="O37" s="0" t="n">
        <v>1</v>
      </c>
      <c r="P37" s="0" t="n">
        <v>0.5</v>
      </c>
      <c r="Q37" s="0" t="n">
        <v>1</v>
      </c>
      <c r="R37" s="0" t="n">
        <v>1</v>
      </c>
      <c r="S37" s="0" t="n">
        <v>1</v>
      </c>
      <c r="T37" s="0" t="n">
        <v>1</v>
      </c>
      <c r="U37" s="0" t="n">
        <v>0.5</v>
      </c>
    </row>
    <row collapsed="false" customFormat="false" customHeight="false" hidden="false" ht="14.9" outlineLevel="0" r="39">
      <c r="A39" s="10" t="s">
        <v>101</v>
      </c>
      <c r="B39" s="11"/>
      <c r="C39" s="11"/>
      <c r="D39" s="11"/>
      <c r="E39" s="11"/>
      <c r="F39" s="11"/>
      <c r="G39" s="11"/>
      <c r="H39" s="11"/>
      <c r="I39" s="11"/>
      <c r="J39" s="11"/>
      <c r="K39" s="11"/>
      <c r="L39" s="11"/>
      <c r="M39" s="11"/>
      <c r="N39" s="11"/>
      <c r="O39" s="11"/>
      <c r="P39" s="11"/>
      <c r="Q39" s="11"/>
      <c r="R39" s="11"/>
      <c r="S39" s="11"/>
      <c r="T39" s="11"/>
      <c r="U39" s="11"/>
    </row>
    <row collapsed="false" customFormat="false" customHeight="false" hidden="false" ht="14.05" outlineLevel="0" r="40"/>
    <row collapsed="false" customFormat="false" customHeight="false" hidden="false" ht="14.05" outlineLevel="0" r="41">
      <c r="A41" s="0" t="s">
        <v>5</v>
      </c>
      <c r="B41" s="0" t="n">
        <v>104</v>
      </c>
      <c r="C41" s="14" t="n">
        <f aca="false">C30*C$37</f>
        <v>1</v>
      </c>
      <c r="D41" s="14" t="n">
        <f aca="false">D30*D37</f>
        <v>0</v>
      </c>
      <c r="E41" s="14" t="n">
        <f aca="false">E30*E37</f>
        <v>1589.01</v>
      </c>
      <c r="F41" s="14" t="n">
        <f aca="false">F30*F37</f>
        <v>0</v>
      </c>
      <c r="G41" s="14" t="n">
        <v>0</v>
      </c>
      <c r="H41" s="14" t="n">
        <f aca="false">H30*H37</f>
        <v>0.390151515151515</v>
      </c>
      <c r="I41" s="14" t="n">
        <f aca="false">I30*I37</f>
        <v>0.0492424242424243</v>
      </c>
      <c r="J41" s="14" t="n">
        <f aca="false">J30*J37</f>
        <v>0.0757575757575757</v>
      </c>
      <c r="K41" s="14" t="n">
        <f aca="false">K30*K37</f>
        <v>0.465909090909091</v>
      </c>
      <c r="L41" s="14" t="n">
        <f aca="false">L30*L37</f>
        <v>0.102272727272727</v>
      </c>
      <c r="M41" s="14" t="n">
        <f aca="false">M30*M37</f>
        <v>0.466666666666667</v>
      </c>
      <c r="N41" s="14" t="n">
        <f aca="false">N30*N37</f>
        <v>0.466666666666667</v>
      </c>
      <c r="O41" s="14" t="n">
        <f aca="false">O30*O37</f>
        <v>0.1</v>
      </c>
      <c r="P41" s="14" t="n">
        <f aca="false">P30*P37</f>
        <v>1355.5</v>
      </c>
      <c r="Q41" s="14" t="n">
        <f aca="false">Q30*Q37</f>
        <v>5.9</v>
      </c>
      <c r="R41" s="14" t="n">
        <f aca="false">R30*R37</f>
        <v>1.81</v>
      </c>
      <c r="S41" s="14" t="n">
        <f aca="false">S30*S37</f>
        <v>1</v>
      </c>
      <c r="T41" s="14" t="n">
        <f aca="false">T30*T37</f>
        <v>0.42</v>
      </c>
      <c r="U41" s="13" t="n">
        <f aca="false">U30*U37</f>
        <v>0</v>
      </c>
    </row>
    <row collapsed="false" customFormat="false" customHeight="false" hidden="false" ht="14.05" outlineLevel="0" r="42">
      <c r="A42" s="0" t="s">
        <v>5</v>
      </c>
      <c r="B42" s="0" t="n">
        <v>105</v>
      </c>
      <c r="C42" s="14" t="n">
        <f aca="false">C31*C$37</f>
        <v>1</v>
      </c>
      <c r="D42" s="14" t="n">
        <f aca="false">D31*D$37</f>
        <v>1</v>
      </c>
      <c r="E42" s="14" t="n">
        <f aca="false">E31*E$37</f>
        <v>919.01</v>
      </c>
      <c r="F42" s="14" t="n">
        <f aca="false">F31*F$37</f>
        <v>0</v>
      </c>
      <c r="G42" s="14" t="n">
        <v>2</v>
      </c>
      <c r="H42" s="14" t="n">
        <f aca="false">H31*H$37</f>
        <v>0.238927738927739</v>
      </c>
      <c r="I42" s="14" t="n">
        <f aca="false">I31*I$37</f>
        <v>0.833333333333333</v>
      </c>
      <c r="J42" s="14" t="n">
        <f aca="false">J31*J$37</f>
        <v>0.166666666666667</v>
      </c>
      <c r="K42" s="14" t="n">
        <f aca="false">K31*K$37</f>
        <v>0.5</v>
      </c>
      <c r="L42" s="14" t="n">
        <f aca="false">L31*L$37</f>
        <v>0</v>
      </c>
      <c r="M42" s="14" t="n">
        <f aca="false">M31*M$37</f>
        <v>0.259259259259259</v>
      </c>
      <c r="N42" s="14" t="n">
        <f aca="false">N31*N$37</f>
        <v>0.259259259259259</v>
      </c>
      <c r="O42" s="14" t="n">
        <f aca="false">O31*O$37</f>
        <v>0</v>
      </c>
      <c r="P42" s="14" t="n">
        <f aca="false">P31*P$37</f>
        <v>1276</v>
      </c>
      <c r="Q42" s="14" t="n">
        <f aca="false">Q31*Q$37</f>
        <v>4.6</v>
      </c>
      <c r="R42" s="14" t="n">
        <f aca="false">R31*R$37</f>
        <v>3.91</v>
      </c>
      <c r="S42" s="14" t="n">
        <f aca="false">S31*S$37</f>
        <v>10.6</v>
      </c>
      <c r="T42" s="14" t="n">
        <f aca="false">T31*T$37</f>
        <v>8.02</v>
      </c>
      <c r="U42" s="13" t="n">
        <f aca="false">U31*U$37</f>
        <v>0.5</v>
      </c>
    </row>
    <row collapsed="false" customFormat="false" customHeight="false" hidden="false" ht="14.05" outlineLevel="0" r="43">
      <c r="A43" s="0" t="s">
        <v>5</v>
      </c>
      <c r="B43" s="0" t="n">
        <v>143</v>
      </c>
      <c r="C43" s="14" t="n">
        <f aca="false">C32*C$37</f>
        <v>1</v>
      </c>
      <c r="D43" s="14" t="n">
        <f aca="false">D32*D$37</f>
        <v>1</v>
      </c>
      <c r="E43" s="14" t="n">
        <f aca="false">E32*E$37</f>
        <v>1228.4</v>
      </c>
      <c r="F43" s="14" t="n">
        <f aca="false">F32*F$37</f>
        <v>0</v>
      </c>
      <c r="G43" s="14" t="n">
        <v>0</v>
      </c>
      <c r="H43" s="14" t="n">
        <f aca="false">H32*H$37</f>
        <v>0.264705882352941</v>
      </c>
      <c r="I43" s="14" t="n">
        <f aca="false">I32*I$37</f>
        <v>0.107843137254902</v>
      </c>
      <c r="J43" s="14" t="n">
        <f aca="false">J32*J$37</f>
        <v>0.0882352941176471</v>
      </c>
      <c r="K43" s="14" t="n">
        <f aca="false">K32*K$37</f>
        <v>0.401960784313726</v>
      </c>
      <c r="L43" s="14" t="n">
        <f aca="false">L32*L$37</f>
        <v>0.117647058823529</v>
      </c>
      <c r="M43" s="14" t="n">
        <f aca="false">M32*M$37</f>
        <v>0.75</v>
      </c>
      <c r="N43" s="14" t="n">
        <f aca="false">N32*N$37</f>
        <v>0.75</v>
      </c>
      <c r="O43" s="14" t="n">
        <f aca="false">O32*O$37</f>
        <v>0</v>
      </c>
      <c r="P43" s="14" t="n">
        <f aca="false">P32*P$37</f>
        <v>673.5</v>
      </c>
      <c r="Q43" s="14" t="n">
        <f aca="false">Q32*Q$37</f>
        <v>8.06</v>
      </c>
      <c r="R43" s="14" t="n">
        <f aca="false">R32*R$37</f>
        <v>4.09</v>
      </c>
      <c r="S43" s="14" t="n">
        <f aca="false">S32*S$37</f>
        <v>2</v>
      </c>
      <c r="T43" s="14" t="n">
        <f aca="false">T32*T$37</f>
        <v>0.17</v>
      </c>
      <c r="U43" s="13" t="n">
        <f aca="false">U32*U$37</f>
        <v>0.5</v>
      </c>
    </row>
    <row collapsed="false" customFormat="false" customHeight="false" hidden="false" ht="14.05" outlineLevel="0" r="44">
      <c r="C44" s="14"/>
      <c r="D44" s="14"/>
      <c r="E44" s="14"/>
      <c r="F44" s="14"/>
      <c r="G44" s="14"/>
      <c r="H44" s="14"/>
      <c r="I44" s="14"/>
      <c r="J44" s="14"/>
      <c r="K44" s="14"/>
      <c r="L44" s="14"/>
      <c r="M44" s="14"/>
      <c r="N44" s="14"/>
      <c r="O44" s="14"/>
      <c r="P44" s="14"/>
      <c r="Q44" s="14"/>
      <c r="R44" s="14"/>
      <c r="S44" s="14"/>
      <c r="T44" s="14"/>
    </row>
    <row collapsed="false" customFormat="false" customHeight="false" hidden="false" ht="14.05" outlineLevel="0" r="47">
      <c r="A47" s="10" t="s">
        <v>102</v>
      </c>
      <c r="B47" s="11"/>
      <c r="C47" s="11"/>
      <c r="D47" s="11"/>
      <c r="E47" s="11"/>
      <c r="F47" s="11"/>
      <c r="G47" s="11"/>
      <c r="H47" s="11"/>
      <c r="I47" s="11"/>
      <c r="J47" s="11"/>
      <c r="K47" s="11"/>
      <c r="L47" s="11"/>
      <c r="M47" s="11"/>
      <c r="N47" s="11"/>
      <c r="O47" s="11"/>
      <c r="P47" s="11"/>
      <c r="Q47" s="11"/>
      <c r="R47" s="11"/>
      <c r="S47" s="11"/>
      <c r="T47" s="11"/>
    </row>
    <row collapsed="false" customFormat="false" customHeight="false" hidden="false" ht="14.05" outlineLevel="0" r="48">
      <c r="A48" s="3" t="s">
        <v>127</v>
      </c>
    </row>
    <row collapsed="false" customFormat="false" customHeight="false" hidden="false" ht="14.05" outlineLevel="0" r="49">
      <c r="A49" s="3" t="s">
        <v>67</v>
      </c>
      <c r="B49" s="3" t="s">
        <v>2</v>
      </c>
      <c r="C49" s="3" t="s">
        <v>103</v>
      </c>
      <c r="D49" s="3" t="s">
        <v>104</v>
      </c>
    </row>
    <row collapsed="false" customFormat="false" customHeight="false" hidden="false" ht="14.05" outlineLevel="0" r="50">
      <c r="A50" s="0" t="s">
        <v>5</v>
      </c>
      <c r="B50" s="0" t="n">
        <v>104</v>
      </c>
      <c r="C50" s="14" t="n">
        <f aca="false">SUM(C41:U41)</f>
        <v>2956.75666666667</v>
      </c>
      <c r="D50" s="0" t="n">
        <v>196</v>
      </c>
    </row>
    <row collapsed="false" customFormat="false" customHeight="false" hidden="false" ht="14.05" outlineLevel="0" r="51">
      <c r="A51" s="0" t="s">
        <v>5</v>
      </c>
      <c r="B51" s="0" t="n">
        <v>105</v>
      </c>
      <c r="C51" s="14" t="n">
        <f aca="false">SUM(C42:U42)</f>
        <v>2228.89744625745</v>
      </c>
      <c r="D51" s="0" t="n">
        <v>232</v>
      </c>
    </row>
    <row collapsed="false" customFormat="false" customHeight="false" hidden="false" ht="14.05" outlineLevel="0" r="52">
      <c r="A52" s="0" t="s">
        <v>5</v>
      </c>
      <c r="B52" s="0" t="n">
        <v>143</v>
      </c>
      <c r="C52" s="14" t="n">
        <f aca="false">SUM(C43:U43)</f>
        <v>1921.20039215686</v>
      </c>
      <c r="D52" s="0" t="n">
        <v>88</v>
      </c>
    </row>
    <row collapsed="false" customFormat="false" customHeight="false" hidden="false" ht="14.05" outlineLevel="0" r="55">
      <c r="A55" s="15" t="s">
        <v>128</v>
      </c>
      <c r="B55" s="9"/>
      <c r="C55" s="9"/>
      <c r="D55" s="9"/>
      <c r="E55" s="9"/>
      <c r="F55" s="9"/>
      <c r="G55" s="9"/>
      <c r="H55" s="9"/>
      <c r="I55" s="9"/>
      <c r="J55" s="9"/>
      <c r="K55" s="9"/>
      <c r="L55" s="9"/>
      <c r="M55" s="9"/>
      <c r="N55" s="9"/>
      <c r="O55" s="9"/>
      <c r="P55" s="9"/>
      <c r="Q55" s="9"/>
      <c r="R55" s="9"/>
      <c r="S55" s="9"/>
      <c r="T55" s="9"/>
    </row>
    <row collapsed="false" customFormat="false" customHeight="false" hidden="false" ht="14.05" outlineLevel="0" r="56">
      <c r="A56" s="3" t="s">
        <v>127</v>
      </c>
    </row>
    <row collapsed="false" customFormat="false" customHeight="false" hidden="false" ht="14.05" outlineLevel="0" r="57">
      <c r="A57" s="0" t="s">
        <v>106</v>
      </c>
      <c r="B57" s="0" t="n">
        <v>88</v>
      </c>
      <c r="C57" s="0" t="s">
        <v>129</v>
      </c>
    </row>
    <row collapsed="false" customFormat="false" customHeight="false" hidden="false" ht="14.9" outlineLevel="0" r="58">
      <c r="A58" s="0" t="s">
        <v>108</v>
      </c>
      <c r="B58" s="16" t="n">
        <v>1199</v>
      </c>
      <c r="C58" s="0" t="s">
        <v>109</v>
      </c>
    </row>
    <row collapsed="false" customFormat="false" customHeight="false" hidden="false" ht="14.05" outlineLevel="0" r="59">
      <c r="A59" s="0" t="s">
        <v>110</v>
      </c>
      <c r="B59" s="16" t="n">
        <f aca="false">B57*B58</f>
        <v>105512</v>
      </c>
      <c r="C59" s="0" t="s">
        <v>111</v>
      </c>
    </row>
    <row collapsed="false" customFormat="false" customHeight="false" hidden="false" ht="14.9" outlineLevel="0" r="60">
      <c r="A60" s="0" t="s">
        <v>68</v>
      </c>
      <c r="B60" s="13" t="n">
        <f aca="false">'Potential New Product List'!V7</f>
        <v>0.23</v>
      </c>
      <c r="C60" s="0" t="s">
        <v>109</v>
      </c>
    </row>
    <row collapsed="false" customFormat="false" customHeight="false" hidden="false" ht="14.05" outlineLevel="0" r="61">
      <c r="A61" s="0" t="s">
        <v>112</v>
      </c>
      <c r="B61" s="16" t="n">
        <f aca="false">B59*B60</f>
        <v>24267.76</v>
      </c>
      <c r="C61" s="0" t="s">
        <v>113</v>
      </c>
    </row>
    <row collapsed="false" customFormat="false" customHeight="false" hidden="false" ht="14.05" outlineLevel="0" r="63"/>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64"/>
  <sheetViews>
    <sheetView colorId="64" defaultGridColor="true" rightToLeft="false" showFormulas="false" showGridLines="true" showOutlineSymbols="true" showRowColHeaders="true" showZeros="true" tabSelected="false" topLeftCell="A46" view="normal" windowProtection="false" workbookViewId="0" zoomScale="100" zoomScaleNormal="100" zoomScalePageLayoutView="100">
      <selection activeCell="B60" activeCellId="0" pane="topLeft" sqref="B60"/>
    </sheetView>
  </sheetViews>
  <sheetFormatPr defaultRowHeight="12.85"/>
  <cols>
    <col collapsed="false" hidden="false" max="1" min="1" style="0" width="34.1428571428571"/>
    <col collapsed="false" hidden="false" max="2" min="2" style="0" width="11.5204081632653"/>
    <col collapsed="false" hidden="false" max="3" min="3" style="0" width="20.5612244897959"/>
    <col collapsed="false" hidden="false" max="4" min="4" style="0" width="28.4897959183673"/>
    <col collapsed="false" hidden="false" max="5" min="5" style="0" width="11.5204081632653"/>
    <col collapsed="false" hidden="false" max="6" min="6" style="0" width="29.3010204081633"/>
    <col collapsed="false" hidden="false" max="7" min="7" style="0" width="19.0867346938776"/>
    <col collapsed="false" hidden="false" max="8" min="8" style="0" width="15.8571428571429"/>
    <col collapsed="false" hidden="false" max="9" min="9" style="0" width="17.7397959183673"/>
    <col collapsed="false" hidden="false" max="10" min="10" style="0" width="16.3979591836735"/>
    <col collapsed="false" hidden="false" max="11" min="11" style="0" width="17.469387755102"/>
    <col collapsed="false" hidden="false" max="12" min="12" style="0" width="15.3163265306122"/>
    <col collapsed="false" hidden="false" max="13" min="13" style="0" width="28.3571428571429"/>
    <col collapsed="false" hidden="false" max="14" min="14" style="0" width="30.9132653061224"/>
    <col collapsed="false" hidden="false" max="15" min="15" style="0" width="42.3418367346939"/>
    <col collapsed="false" hidden="false" max="16" min="16" style="0" width="21.9030612244898"/>
    <col collapsed="false" hidden="false" max="17" min="17" style="0" width="36.4183673469388"/>
    <col collapsed="false" hidden="false" max="18" min="18" style="0" width="20.8316326530612"/>
    <col collapsed="false" hidden="false" max="19" min="19" style="0" width="20.5612244897959"/>
    <col collapsed="false" hidden="false" max="20" min="20" style="0" width="21.2397959183673"/>
    <col collapsed="false" hidden="false" max="1025" min="21" style="0" width="11.5204081632653"/>
  </cols>
  <sheetData>
    <row collapsed="false" customFormat="false" customHeight="false" hidden="false" ht="15.25" outlineLevel="0" r="1">
      <c r="A1" s="8" t="s">
        <v>130</v>
      </c>
      <c r="B1" s="8"/>
      <c r="C1" s="8"/>
      <c r="D1" s="8"/>
    </row>
    <row collapsed="false" customFormat="false" customHeight="false" hidden="false" ht="15.25" outlineLevel="0" r="2">
      <c r="A2" s="8"/>
      <c r="B2" s="8"/>
      <c r="C2" s="8"/>
      <c r="D2" s="8"/>
    </row>
    <row collapsed="false" customFormat="false" customHeight="false" hidden="false" ht="14.05" outlineLevel="0" r="3">
      <c r="A3" s="9" t="s">
        <v>91</v>
      </c>
      <c r="B3" s="9"/>
      <c r="C3" s="9"/>
      <c r="D3" s="9"/>
      <c r="E3" s="9"/>
      <c r="F3" s="9"/>
      <c r="G3" s="9"/>
      <c r="H3" s="9"/>
      <c r="I3" s="9"/>
      <c r="J3" s="9"/>
      <c r="K3" s="9"/>
      <c r="L3" s="9"/>
      <c r="M3" s="9"/>
      <c r="N3" s="9"/>
      <c r="O3" s="9"/>
      <c r="P3" s="9"/>
      <c r="Q3" s="9"/>
      <c r="R3" s="9"/>
      <c r="S3" s="9"/>
      <c r="T3" s="9"/>
    </row>
    <row collapsed="false" customFormat="false" customHeight="false" hidden="false" ht="14.05" outlineLevel="0" r="4">
      <c r="A4" s="3" t="s">
        <v>92</v>
      </c>
    </row>
    <row collapsed="false" customFormat="false" customHeight="false" hidden="false" ht="14.05" outlineLevel="0" r="5">
      <c r="A5" s="3" t="s">
        <v>67</v>
      </c>
      <c r="B5" s="3" t="s">
        <v>2</v>
      </c>
      <c r="C5" s="3" t="s">
        <v>3</v>
      </c>
      <c r="D5" s="3" t="s">
        <v>46</v>
      </c>
      <c r="E5" s="3" t="s">
        <v>47</v>
      </c>
      <c r="F5" s="3" t="s">
        <v>48</v>
      </c>
      <c r="G5" s="3" t="s">
        <v>36</v>
      </c>
      <c r="H5" s="3" t="s">
        <v>49</v>
      </c>
      <c r="I5" s="3" t="s">
        <v>50</v>
      </c>
      <c r="J5" s="3" t="s">
        <v>51</v>
      </c>
      <c r="K5" s="3" t="s">
        <v>52</v>
      </c>
      <c r="L5" s="3" t="s">
        <v>53</v>
      </c>
      <c r="M5" s="3" t="s">
        <v>27</v>
      </c>
      <c r="N5" s="3" t="s">
        <v>29</v>
      </c>
      <c r="O5" s="3" t="s">
        <v>31</v>
      </c>
      <c r="P5" s="3" t="s">
        <v>33</v>
      </c>
      <c r="Q5" s="3" t="s">
        <v>54</v>
      </c>
      <c r="R5" s="3" t="s">
        <v>55</v>
      </c>
      <c r="S5" s="3" t="s">
        <v>56</v>
      </c>
      <c r="T5" s="3" t="s">
        <v>57</v>
      </c>
      <c r="U5" s="3" t="s">
        <v>58</v>
      </c>
    </row>
    <row collapsed="false" customFormat="false" customHeight="false" hidden="false" ht="14.9" outlineLevel="0" r="6">
      <c r="A6" s="0" t="s">
        <v>13</v>
      </c>
      <c r="B6" s="0" t="n">
        <v>178</v>
      </c>
      <c r="C6" s="0" t="s">
        <v>23</v>
      </c>
      <c r="D6" s="0" t="s">
        <v>61</v>
      </c>
      <c r="E6" s="2" t="n">
        <v>399.99</v>
      </c>
      <c r="F6" s="0" t="n">
        <v>1</v>
      </c>
      <c r="G6" s="0" t="s">
        <v>39</v>
      </c>
      <c r="H6" s="0" t="n">
        <v>19</v>
      </c>
      <c r="I6" s="0" t="n">
        <v>8</v>
      </c>
      <c r="J6" s="0" t="n">
        <v>4</v>
      </c>
      <c r="K6" s="0" t="n">
        <v>1</v>
      </c>
      <c r="L6" s="0" t="n">
        <v>10</v>
      </c>
      <c r="M6" s="0" t="n">
        <v>2</v>
      </c>
      <c r="N6" s="0" t="n">
        <v>4</v>
      </c>
      <c r="O6" s="0" t="n">
        <v>0.6</v>
      </c>
      <c r="P6" s="0" t="n">
        <v>4140</v>
      </c>
      <c r="Q6" s="0" t="n">
        <v>5.8</v>
      </c>
      <c r="R6" s="0" t="n">
        <v>8.43</v>
      </c>
      <c r="S6" s="0" t="n">
        <v>11.42</v>
      </c>
      <c r="T6" s="0" t="n">
        <v>1.2</v>
      </c>
      <c r="U6" s="0" t="s">
        <v>65</v>
      </c>
    </row>
    <row collapsed="false" customFormat="false" customHeight="false" hidden="false" ht="14.05" outlineLevel="0" r="7"/>
    <row collapsed="false" customFormat="false" customHeight="false" hidden="false" ht="14.05" outlineLevel="0" r="8">
      <c r="A8" s="3" t="s">
        <v>93</v>
      </c>
    </row>
    <row collapsed="false" customFormat="false" customHeight="false" hidden="false" ht="14.05" outlineLevel="0" r="9">
      <c r="A9" s="3" t="s">
        <v>67</v>
      </c>
      <c r="B9" s="3" t="s">
        <v>2</v>
      </c>
      <c r="C9" s="3" t="s">
        <v>3</v>
      </c>
      <c r="D9" s="3" t="s">
        <v>46</v>
      </c>
      <c r="E9" s="3" t="s">
        <v>47</v>
      </c>
      <c r="F9" s="3" t="s">
        <v>48</v>
      </c>
      <c r="G9" s="3" t="s">
        <v>36</v>
      </c>
      <c r="H9" s="3" t="s">
        <v>49</v>
      </c>
      <c r="I9" s="3" t="s">
        <v>50</v>
      </c>
      <c r="J9" s="3" t="s">
        <v>51</v>
      </c>
      <c r="K9" s="3" t="s">
        <v>52</v>
      </c>
      <c r="L9" s="3" t="s">
        <v>53</v>
      </c>
      <c r="M9" s="3" t="s">
        <v>27</v>
      </c>
      <c r="N9" s="3" t="s">
        <v>29</v>
      </c>
      <c r="O9" s="3" t="s">
        <v>31</v>
      </c>
      <c r="P9" s="3" t="s">
        <v>33</v>
      </c>
      <c r="Q9" s="3" t="s">
        <v>54</v>
      </c>
      <c r="R9" s="3" t="s">
        <v>55</v>
      </c>
      <c r="S9" s="3" t="s">
        <v>56</v>
      </c>
      <c r="T9" s="3" t="s">
        <v>57</v>
      </c>
      <c r="U9" s="3" t="s">
        <v>58</v>
      </c>
    </row>
    <row collapsed="false" customFormat="false" customHeight="false" hidden="false" ht="14.9" outlineLevel="0" r="10">
      <c r="A10" s="0" t="s">
        <v>13</v>
      </c>
      <c r="B10" s="0" t="n">
        <v>177</v>
      </c>
      <c r="C10" s="0" t="s">
        <v>21</v>
      </c>
      <c r="D10" s="0" t="s">
        <v>61</v>
      </c>
      <c r="E10" s="2" t="n">
        <v>379.99</v>
      </c>
      <c r="F10" s="0" t="n">
        <v>1</v>
      </c>
      <c r="G10" s="0" t="s">
        <v>41</v>
      </c>
      <c r="H10" s="0" t="n">
        <v>1</v>
      </c>
      <c r="I10" s="0" t="n">
        <v>0</v>
      </c>
      <c r="J10" s="0" t="n">
        <v>1</v>
      </c>
      <c r="K10" s="0" t="n">
        <v>1</v>
      </c>
      <c r="L10" s="0" t="n">
        <v>0</v>
      </c>
      <c r="M10" s="0" t="n">
        <v>0</v>
      </c>
      <c r="N10" s="0" t="n">
        <v>1</v>
      </c>
      <c r="O10" s="0" t="n">
        <v>0.3</v>
      </c>
      <c r="P10" s="0" t="n">
        <v>6295</v>
      </c>
      <c r="Q10" s="0" t="n">
        <v>3</v>
      </c>
      <c r="R10" s="0" t="n">
        <v>7.44</v>
      </c>
      <c r="S10" s="0" t="n">
        <v>10.43</v>
      </c>
      <c r="T10" s="0" t="n">
        <v>1.02</v>
      </c>
      <c r="U10" s="0" t="s">
        <v>65</v>
      </c>
    </row>
    <row collapsed="false" customFormat="false" customHeight="false" hidden="false" ht="14.9" outlineLevel="0" r="11">
      <c r="A11" s="0" t="s">
        <v>13</v>
      </c>
      <c r="B11" s="0" t="n">
        <v>182</v>
      </c>
      <c r="C11" s="0" t="s">
        <v>9</v>
      </c>
      <c r="D11" s="0" t="s">
        <v>61</v>
      </c>
      <c r="E11" s="2" t="n">
        <v>349.99</v>
      </c>
      <c r="F11" s="0" t="n">
        <v>1</v>
      </c>
      <c r="G11" s="0" t="s">
        <v>41</v>
      </c>
      <c r="H11" s="0" t="n">
        <v>22</v>
      </c>
      <c r="I11" s="0" t="n">
        <v>10</v>
      </c>
      <c r="J11" s="0" t="n">
        <v>6</v>
      </c>
      <c r="K11" s="0" t="n">
        <v>2</v>
      </c>
      <c r="L11" s="0" t="n">
        <v>10</v>
      </c>
      <c r="M11" s="0" t="n">
        <v>3</v>
      </c>
      <c r="N11" s="0" t="n">
        <v>3</v>
      </c>
      <c r="O11" s="0" t="n">
        <v>0.3</v>
      </c>
      <c r="P11" s="0" t="n">
        <v>2723</v>
      </c>
      <c r="Q11" s="0" t="n">
        <v>5</v>
      </c>
      <c r="R11" s="0" t="n">
        <v>7.57</v>
      </c>
      <c r="S11" s="0" t="n">
        <v>10.47</v>
      </c>
      <c r="T11" s="0" t="n">
        <v>1.43</v>
      </c>
      <c r="U11" s="0" t="s">
        <v>65</v>
      </c>
    </row>
    <row collapsed="false" customFormat="false" customHeight="false" hidden="false" ht="14.05" outlineLevel="0" r="12"/>
    <row collapsed="false" customFormat="false" customHeight="false" hidden="false" ht="14.05" outlineLevel="0" r="13"/>
    <row collapsed="false" customFormat="false" customHeight="false" hidden="false" ht="14.05" outlineLevel="0" r="14"/>
    <row collapsed="false" customFormat="false" customHeight="false" hidden="false" ht="14.05" outlineLevel="0" r="15">
      <c r="A15" s="10" t="s">
        <v>94</v>
      </c>
      <c r="B15" s="11"/>
      <c r="C15" s="11"/>
      <c r="D15" s="11"/>
      <c r="E15" s="11"/>
      <c r="F15" s="11"/>
      <c r="G15" s="11"/>
      <c r="H15" s="11"/>
      <c r="I15" s="11"/>
      <c r="J15" s="11"/>
      <c r="K15" s="11"/>
      <c r="L15" s="11"/>
      <c r="M15" s="11"/>
      <c r="N15" s="11"/>
      <c r="O15" s="11"/>
      <c r="P15" s="11"/>
      <c r="Q15" s="11"/>
      <c r="R15" s="11"/>
      <c r="S15" s="11"/>
      <c r="T15" s="11"/>
      <c r="U15" s="11"/>
    </row>
    <row collapsed="false" customFormat="false" customHeight="false" hidden="false" ht="14.05" outlineLevel="0" r="16">
      <c r="A16" s="12"/>
      <c r="B16" s="12"/>
      <c r="C16" s="12"/>
      <c r="D16" s="12"/>
      <c r="E16" s="12"/>
      <c r="F16" s="12"/>
      <c r="G16" s="12"/>
      <c r="H16" s="12"/>
      <c r="I16" s="12"/>
      <c r="J16" s="12"/>
      <c r="K16" s="12"/>
      <c r="L16" s="12"/>
      <c r="M16" s="12"/>
      <c r="N16" s="12"/>
      <c r="O16" s="12"/>
      <c r="P16" s="12"/>
      <c r="Q16" s="12"/>
      <c r="R16" s="12"/>
      <c r="S16" s="12"/>
      <c r="T16" s="12"/>
      <c r="U16" s="12"/>
    </row>
    <row collapsed="false" customFormat="false" customHeight="false" hidden="false" ht="14.05" outlineLevel="0" r="17">
      <c r="A17" s="3" t="s">
        <v>95</v>
      </c>
    </row>
    <row collapsed="false" customFormat="false" customHeight="false" hidden="false" ht="14.05" outlineLevel="0" r="18">
      <c r="A18" s="0" t="s">
        <v>67</v>
      </c>
      <c r="B18" s="0" t="s">
        <v>2</v>
      </c>
      <c r="C18" s="0" t="s">
        <v>3</v>
      </c>
      <c r="D18" s="0" t="s">
        <v>46</v>
      </c>
      <c r="E18" s="0" t="s">
        <v>47</v>
      </c>
      <c r="F18" s="0" t="s">
        <v>48</v>
      </c>
      <c r="G18" s="0" t="s">
        <v>36</v>
      </c>
      <c r="H18" s="0" t="s">
        <v>49</v>
      </c>
      <c r="I18" s="0" t="s">
        <v>50</v>
      </c>
      <c r="J18" s="0" t="s">
        <v>51</v>
      </c>
      <c r="K18" s="0" t="s">
        <v>52</v>
      </c>
      <c r="L18" s="0" t="s">
        <v>53</v>
      </c>
      <c r="M18" s="0" t="s">
        <v>27</v>
      </c>
      <c r="N18" s="0" t="s">
        <v>29</v>
      </c>
      <c r="O18" s="0" t="s">
        <v>31</v>
      </c>
      <c r="P18" s="0" t="s">
        <v>33</v>
      </c>
      <c r="Q18" s="0" t="s">
        <v>54</v>
      </c>
      <c r="R18" s="0" t="s">
        <v>55</v>
      </c>
      <c r="S18" s="0" t="s">
        <v>56</v>
      </c>
      <c r="T18" s="0" t="s">
        <v>57</v>
      </c>
      <c r="U18" s="0" t="s">
        <v>58</v>
      </c>
    </row>
    <row collapsed="false" customFormat="false" customHeight="false" hidden="false" ht="14.9" outlineLevel="0" r="19">
      <c r="A19" s="0" t="s">
        <v>13</v>
      </c>
      <c r="B19" s="0" t="n">
        <v>178</v>
      </c>
      <c r="C19" s="0" t="s">
        <v>23</v>
      </c>
      <c r="D19" s="0" t="s">
        <v>61</v>
      </c>
      <c r="E19" s="2" t="n">
        <v>399.99</v>
      </c>
      <c r="F19" s="0" t="n">
        <v>1</v>
      </c>
      <c r="G19" s="13" t="n">
        <f aca="false">VLOOKUP(G6,'Warranty Scale'!A2:B6,2,0)</f>
        <v>1</v>
      </c>
      <c r="H19" s="14" t="n">
        <f aca="false">H6/SUM($H$6:$L$6)</f>
        <v>0.452380952380952</v>
      </c>
      <c r="I19" s="14" t="n">
        <f aca="false">I6/SUM($H$6:$L$6)</f>
        <v>0.19047619047619</v>
      </c>
      <c r="J19" s="14" t="n">
        <f aca="false">J6/SUM($H$6:$L$6)</f>
        <v>0.0952380952380952</v>
      </c>
      <c r="K19" s="14" t="n">
        <f aca="false">K6/SUM($H$6:$L$6)</f>
        <v>0.0238095238095238</v>
      </c>
      <c r="L19" s="14" t="n">
        <f aca="false">L6/SUM($H$6:$L$6)</f>
        <v>0.238095238095238</v>
      </c>
      <c r="M19" s="14" t="n">
        <f aca="false">M6/SUM($M$6:$N$6)</f>
        <v>0.333333333333333</v>
      </c>
      <c r="N19" s="14" t="n">
        <f aca="false">N6/SUM($M$6:$N$6)</f>
        <v>0.666666666666667</v>
      </c>
      <c r="O19" s="0" t="n">
        <v>0.7</v>
      </c>
      <c r="P19" s="13" t="n">
        <f aca="false">P6</f>
        <v>4140</v>
      </c>
      <c r="Q19" s="13" t="n">
        <f aca="false">Q6</f>
        <v>5.8</v>
      </c>
      <c r="R19" s="13" t="n">
        <f aca="false">R6</f>
        <v>8.43</v>
      </c>
      <c r="S19" s="13" t="n">
        <f aca="false">S6</f>
        <v>11.42</v>
      </c>
      <c r="T19" s="13" t="n">
        <f aca="false">T6</f>
        <v>1.2</v>
      </c>
      <c r="U19" s="13" t="n">
        <f aca="false">U6</f>
        <v>0</v>
      </c>
    </row>
    <row collapsed="false" customFormat="false" customHeight="false" hidden="false" ht="14.05" outlineLevel="0" r="20"/>
    <row collapsed="false" customFormat="false" customHeight="false" hidden="false" ht="14.05" outlineLevel="0" r="21">
      <c r="A21" s="3" t="s">
        <v>96</v>
      </c>
    </row>
    <row collapsed="false" customFormat="false" customHeight="false" hidden="false" ht="14.9" outlineLevel="0" r="22">
      <c r="A22" s="0" t="s">
        <v>13</v>
      </c>
      <c r="B22" s="0" t="n">
        <v>177</v>
      </c>
      <c r="C22" s="0" t="s">
        <v>21</v>
      </c>
      <c r="D22" s="0" t="s">
        <v>61</v>
      </c>
      <c r="E22" s="2" t="n">
        <v>379.99</v>
      </c>
      <c r="F22" s="0" t="n">
        <v>1</v>
      </c>
      <c r="G22" s="13" t="n">
        <f aca="false">VLOOKUP(G10,'Warranty Scale'!$A$2:$B$6,2,0)</f>
        <v>3</v>
      </c>
      <c r="H22" s="14" t="n">
        <f aca="false">H10/SUM($H$10:$L$10)</f>
        <v>0.333333333333333</v>
      </c>
      <c r="I22" s="14" t="n">
        <f aca="false">I10/SUM($H$10:$L$10)</f>
        <v>0</v>
      </c>
      <c r="J22" s="14" t="n">
        <f aca="false">J10/SUM($H$10:$L$10)</f>
        <v>0.333333333333333</v>
      </c>
      <c r="K22" s="14" t="n">
        <f aca="false">K10/SUM($H$10:$L$10)</f>
        <v>0.333333333333333</v>
      </c>
      <c r="L22" s="14" t="n">
        <f aca="false">L10/SUM($H$10:$L$10)</f>
        <v>0</v>
      </c>
      <c r="M22" s="14" t="n">
        <f aca="false">M10/SUM($M$10:$N$10)</f>
        <v>0</v>
      </c>
      <c r="N22" s="14" t="n">
        <f aca="false">N10/SUM($M$10:$N$10)</f>
        <v>1</v>
      </c>
      <c r="O22" s="0" t="n">
        <v>0.3</v>
      </c>
      <c r="P22" s="0" t="n">
        <v>6295</v>
      </c>
      <c r="Q22" s="0" t="n">
        <v>3</v>
      </c>
      <c r="R22" s="0" t="n">
        <v>7.44</v>
      </c>
      <c r="S22" s="0" t="n">
        <v>10.43</v>
      </c>
      <c r="T22" s="0" t="n">
        <v>1.02</v>
      </c>
      <c r="U22" s="0" t="s">
        <v>65</v>
      </c>
    </row>
    <row collapsed="false" customFormat="false" customHeight="false" hidden="false" ht="14.9" outlineLevel="0" r="23">
      <c r="A23" s="0" t="s">
        <v>13</v>
      </c>
      <c r="B23" s="0" t="n">
        <v>182</v>
      </c>
      <c r="C23" s="0" t="s">
        <v>9</v>
      </c>
      <c r="D23" s="0" t="s">
        <v>61</v>
      </c>
      <c r="E23" s="2" t="n">
        <v>349.99</v>
      </c>
      <c r="F23" s="0" t="n">
        <v>1</v>
      </c>
      <c r="G23" s="13" t="n">
        <f aca="false">VLOOKUP(G11,'Warranty Scale'!$A$2:$B$6,2,0)</f>
        <v>3</v>
      </c>
      <c r="H23" s="14" t="n">
        <f aca="false">H11/SUM($H$11:$L$11)</f>
        <v>0.44</v>
      </c>
      <c r="I23" s="0" t="n">
        <v>1</v>
      </c>
      <c r="J23" s="0" t="n">
        <v>0</v>
      </c>
      <c r="K23" s="0" t="n">
        <v>0</v>
      </c>
      <c r="L23" s="0" t="n">
        <v>0</v>
      </c>
      <c r="M23" s="14" t="n">
        <f aca="false">M11/SUM($M$11:$N$11)</f>
        <v>0.5</v>
      </c>
      <c r="N23" s="14" t="n">
        <f aca="false">N11/SUM($M$11:$N$11)</f>
        <v>0.5</v>
      </c>
      <c r="O23" s="0" t="n">
        <v>0.3</v>
      </c>
      <c r="P23" s="0" t="n">
        <v>2723</v>
      </c>
      <c r="Q23" s="0" t="n">
        <v>5</v>
      </c>
      <c r="R23" s="0" t="n">
        <v>7.57</v>
      </c>
      <c r="S23" s="0" t="n">
        <v>10.47</v>
      </c>
      <c r="T23" s="0" t="n">
        <v>1.43</v>
      </c>
      <c r="U23" s="0" t="s">
        <v>65</v>
      </c>
    </row>
    <row collapsed="false" customFormat="false" customHeight="false" hidden="false" ht="14.05" outlineLevel="0" r="24">
      <c r="E24" s="2"/>
      <c r="H24" s="14"/>
      <c r="I24" s="14"/>
      <c r="J24" s="14"/>
      <c r="K24" s="14"/>
      <c r="L24" s="14"/>
      <c r="M24" s="14"/>
      <c r="N24" s="14"/>
    </row>
    <row collapsed="false" customFormat="false" customHeight="false" hidden="false" ht="14.05" outlineLevel="0" r="25">
      <c r="H25" s="14"/>
      <c r="I25" s="14"/>
      <c r="J25" s="14"/>
      <c r="K25" s="14"/>
      <c r="L25" s="14"/>
      <c r="M25" s="14"/>
      <c r="N25" s="14"/>
    </row>
    <row collapsed="false" customFormat="false" customHeight="false" hidden="false" ht="14.05" outlineLevel="0" r="27">
      <c r="A27" s="10" t="s">
        <v>97</v>
      </c>
      <c r="B27" s="11"/>
      <c r="C27" s="11"/>
      <c r="D27" s="11"/>
      <c r="E27" s="11"/>
      <c r="F27" s="11"/>
      <c r="G27" s="11"/>
      <c r="H27" s="11"/>
      <c r="I27" s="11"/>
      <c r="J27" s="11"/>
      <c r="K27" s="11"/>
      <c r="L27" s="11"/>
      <c r="M27" s="11"/>
      <c r="N27" s="11"/>
      <c r="O27" s="11"/>
      <c r="P27" s="11"/>
      <c r="Q27" s="11"/>
      <c r="R27" s="11"/>
      <c r="S27" s="11"/>
      <c r="T27" s="11"/>
      <c r="U27" s="11"/>
    </row>
    <row collapsed="false" customFormat="false" customHeight="false" hidden="false" ht="14.05" outlineLevel="0" r="28">
      <c r="A28" s="0" t="s">
        <v>67</v>
      </c>
      <c r="B28" s="0" t="s">
        <v>2</v>
      </c>
      <c r="C28" s="0" t="s">
        <v>3</v>
      </c>
      <c r="D28" s="0" t="s">
        <v>46</v>
      </c>
      <c r="E28" s="0" t="s">
        <v>47</v>
      </c>
      <c r="F28" s="0" t="s">
        <v>48</v>
      </c>
      <c r="G28" s="0" t="s">
        <v>36</v>
      </c>
      <c r="H28" s="0" t="s">
        <v>49</v>
      </c>
      <c r="I28" s="0" t="s">
        <v>50</v>
      </c>
      <c r="J28" s="0" t="s">
        <v>51</v>
      </c>
      <c r="K28" s="0" t="s">
        <v>52</v>
      </c>
      <c r="L28" s="0" t="s">
        <v>53</v>
      </c>
      <c r="M28" s="0" t="s">
        <v>27</v>
      </c>
      <c r="N28" s="0" t="s">
        <v>29</v>
      </c>
      <c r="O28" s="0" t="s">
        <v>31</v>
      </c>
      <c r="P28" s="0" t="s">
        <v>33</v>
      </c>
      <c r="Q28" s="0" t="s">
        <v>54</v>
      </c>
      <c r="R28" s="0" t="s">
        <v>55</v>
      </c>
      <c r="S28" s="0" t="s">
        <v>56</v>
      </c>
      <c r="T28" s="0" t="s">
        <v>57</v>
      </c>
      <c r="U28" s="0" t="s">
        <v>58</v>
      </c>
    </row>
    <row collapsed="false" customFormat="false" customHeight="false" hidden="false" ht="14.05" outlineLevel="0" r="29">
      <c r="A29" s="3" t="s">
        <v>131</v>
      </c>
    </row>
    <row collapsed="false" customFormat="false" customHeight="false" hidden="false" ht="14.9" outlineLevel="0" r="30">
      <c r="A30" s="0" t="s">
        <v>13</v>
      </c>
      <c r="B30" s="0" t="n">
        <v>177</v>
      </c>
      <c r="C30" s="13" t="n">
        <f aca="false">IF(C$19=C22,0,1)</f>
        <v>1</v>
      </c>
      <c r="D30" s="13" t="n">
        <f aca="false">IF(D$19=D22,0,1)</f>
        <v>0</v>
      </c>
      <c r="E30" s="13" t="n">
        <f aca="false">ABS(E$19-E22)</f>
        <v>20</v>
      </c>
      <c r="F30" s="13" t="n">
        <f aca="false">ABS(F$19-F22)</f>
        <v>0</v>
      </c>
      <c r="G30" s="13" t="n">
        <f aca="false">ABS($G$19-G22)</f>
        <v>2</v>
      </c>
      <c r="H30" s="14" t="n">
        <f aca="false">ABS(H$19-H22)</f>
        <v>0.119047619047619</v>
      </c>
      <c r="I30" s="14" t="n">
        <f aca="false">ABS(I$19-I22)</f>
        <v>0.19047619047619</v>
      </c>
      <c r="J30" s="14" t="n">
        <f aca="false">ABS(J$19-J22)</f>
        <v>0.238095238095238</v>
      </c>
      <c r="K30" s="14" t="n">
        <f aca="false">ABS(K$19-K22)</f>
        <v>0.30952380952381</v>
      </c>
      <c r="L30" s="14" t="n">
        <f aca="false">ABS(L$19-L22)</f>
        <v>0.238095238095238</v>
      </c>
      <c r="M30" s="14" t="n">
        <f aca="false">ABS(M$19-M22)</f>
        <v>0.333333333333333</v>
      </c>
      <c r="N30" s="14" t="n">
        <f aca="false">ABS(N$19-N22)</f>
        <v>0.333333333333333</v>
      </c>
      <c r="O30" s="14" t="n">
        <f aca="false">ABS(O$19-O22)</f>
        <v>0.4</v>
      </c>
      <c r="P30" s="14" t="n">
        <f aca="false">ABS(P$19-P22)</f>
        <v>2155</v>
      </c>
      <c r="Q30" s="14" t="n">
        <f aca="false">ABS(Q$19-Q22)</f>
        <v>2.8</v>
      </c>
      <c r="R30" s="14" t="n">
        <f aca="false">ABS(R$19-R22)</f>
        <v>0.989999999999999</v>
      </c>
      <c r="S30" s="14" t="n">
        <f aca="false">ABS(S$19-S22)</f>
        <v>0.99</v>
      </c>
      <c r="T30" s="14" t="n">
        <f aca="false">ABS(T$19-T22)</f>
        <v>0.18</v>
      </c>
      <c r="U30" s="13" t="n">
        <f aca="false">IF(U$19 = U22,0,1)</f>
        <v>0</v>
      </c>
    </row>
    <row collapsed="false" customFormat="false" customHeight="false" hidden="false" ht="14.9" outlineLevel="0" r="31">
      <c r="A31" s="0" t="s">
        <v>13</v>
      </c>
      <c r="B31" s="0" t="n">
        <v>182</v>
      </c>
      <c r="C31" s="13" t="n">
        <f aca="false">IF(C$19=C23,0,1)</f>
        <v>1</v>
      </c>
      <c r="D31" s="13" t="n">
        <f aca="false">IF(D$19=D23,0,1)</f>
        <v>0</v>
      </c>
      <c r="E31" s="13" t="n">
        <f aca="false">ABS(E$19-E23)</f>
        <v>50</v>
      </c>
      <c r="F31" s="13" t="n">
        <f aca="false">ABS(F$19-F23)</f>
        <v>0</v>
      </c>
      <c r="G31" s="13" t="n">
        <f aca="false">ABS($G$19-G23)</f>
        <v>2</v>
      </c>
      <c r="H31" s="14" t="n">
        <f aca="false">ABS(H$19-H23)</f>
        <v>0.0123809523809524</v>
      </c>
      <c r="I31" s="14" t="n">
        <f aca="false">ABS(I$19-I23)</f>
        <v>0.80952380952381</v>
      </c>
      <c r="J31" s="14" t="n">
        <f aca="false">ABS(J$19-J23)</f>
        <v>0.0952380952380952</v>
      </c>
      <c r="K31" s="14" t="n">
        <f aca="false">ABS(K$19-K23)</f>
        <v>0.0238095238095238</v>
      </c>
      <c r="L31" s="14" t="n">
        <f aca="false">ABS(L$19-L23)</f>
        <v>0.238095238095238</v>
      </c>
      <c r="M31" s="14" t="n">
        <f aca="false">ABS(M$19-M23)</f>
        <v>0.166666666666667</v>
      </c>
      <c r="N31" s="14" t="n">
        <f aca="false">ABS(N$19-N23)</f>
        <v>0.166666666666667</v>
      </c>
      <c r="O31" s="14" t="n">
        <f aca="false">ABS(O$19-O23)</f>
        <v>0.4</v>
      </c>
      <c r="P31" s="14" t="n">
        <f aca="false">ABS(P$19-P23)</f>
        <v>1417</v>
      </c>
      <c r="Q31" s="14" t="n">
        <f aca="false">ABS(Q$19-Q23)</f>
        <v>0.8</v>
      </c>
      <c r="R31" s="14" t="n">
        <f aca="false">ABS(R$19-R23)</f>
        <v>0.859999999999999</v>
      </c>
      <c r="S31" s="14" t="n">
        <f aca="false">ABS(S$19-S23)</f>
        <v>0.949999999999999</v>
      </c>
      <c r="T31" s="14" t="n">
        <f aca="false">ABS(T$19-T23)</f>
        <v>0.23</v>
      </c>
      <c r="U31" s="13" t="n">
        <f aca="false">IF(U$19 = U23,0,1)</f>
        <v>0</v>
      </c>
    </row>
    <row collapsed="false" customFormat="false" customHeight="false" hidden="false" ht="14.05" outlineLevel="0" r="32">
      <c r="H32" s="14"/>
      <c r="I32" s="14"/>
      <c r="J32" s="14"/>
      <c r="K32" s="14"/>
      <c r="L32" s="14"/>
      <c r="M32" s="14"/>
      <c r="N32" s="14"/>
      <c r="O32" s="14"/>
      <c r="P32" s="14"/>
      <c r="Q32" s="14"/>
      <c r="R32" s="14"/>
      <c r="S32" s="14"/>
      <c r="T32" s="14"/>
    </row>
    <row collapsed="false" customFormat="false" customHeight="false" hidden="false" ht="14.05" outlineLevel="0" r="33">
      <c r="H33" s="14"/>
      <c r="I33" s="14"/>
      <c r="J33" s="14"/>
      <c r="K33" s="14"/>
      <c r="L33" s="14"/>
      <c r="M33" s="14"/>
      <c r="N33" s="14"/>
      <c r="O33" s="14"/>
      <c r="P33" s="14"/>
      <c r="Q33" s="14"/>
      <c r="R33" s="14"/>
      <c r="S33" s="14"/>
      <c r="T33" s="14"/>
    </row>
    <row collapsed="false" customFormat="false" customHeight="false" hidden="false" ht="14.05" outlineLevel="0" r="35">
      <c r="A35" s="10" t="s">
        <v>99</v>
      </c>
      <c r="B35" s="11"/>
      <c r="C35" s="11"/>
      <c r="D35" s="11"/>
      <c r="E35" s="11"/>
      <c r="F35" s="11"/>
      <c r="G35" s="11"/>
      <c r="H35" s="11"/>
      <c r="I35" s="11"/>
      <c r="J35" s="11"/>
      <c r="K35" s="11"/>
      <c r="L35" s="11"/>
      <c r="M35" s="11"/>
      <c r="N35" s="11"/>
      <c r="O35" s="11"/>
      <c r="P35" s="11"/>
      <c r="Q35" s="11"/>
      <c r="R35" s="11"/>
      <c r="S35" s="11"/>
      <c r="T35" s="11"/>
      <c r="U35" s="11"/>
    </row>
    <row collapsed="false" customFormat="false" customHeight="false" hidden="false" ht="14.05" outlineLevel="0" r="36">
      <c r="A36" s="0" t="s">
        <v>67</v>
      </c>
      <c r="B36" s="0" t="s">
        <v>2</v>
      </c>
      <c r="C36" s="0" t="s">
        <v>3</v>
      </c>
      <c r="D36" s="0" t="s">
        <v>46</v>
      </c>
      <c r="E36" s="0" t="s">
        <v>47</v>
      </c>
      <c r="F36" s="0" t="s">
        <v>48</v>
      </c>
      <c r="G36" s="0" t="s">
        <v>36</v>
      </c>
      <c r="H36" s="0" t="s">
        <v>49</v>
      </c>
      <c r="I36" s="0" t="s">
        <v>50</v>
      </c>
      <c r="J36" s="0" t="s">
        <v>51</v>
      </c>
      <c r="K36" s="0" t="s">
        <v>52</v>
      </c>
      <c r="L36" s="0" t="s">
        <v>53</v>
      </c>
      <c r="M36" s="0" t="s">
        <v>27</v>
      </c>
      <c r="N36" s="0" t="s">
        <v>29</v>
      </c>
      <c r="O36" s="0" t="s">
        <v>31</v>
      </c>
      <c r="P36" s="0" t="s">
        <v>33</v>
      </c>
      <c r="Q36" s="0" t="s">
        <v>54</v>
      </c>
      <c r="R36" s="0" t="s">
        <v>55</v>
      </c>
      <c r="S36" s="0" t="s">
        <v>56</v>
      </c>
      <c r="T36" s="0" t="s">
        <v>57</v>
      </c>
      <c r="U36" s="0" t="s">
        <v>58</v>
      </c>
    </row>
    <row collapsed="false" customFormat="false" customHeight="false" hidden="false" ht="14.05" outlineLevel="0" r="37">
      <c r="A37" s="0" t="s">
        <v>100</v>
      </c>
      <c r="B37" s="0" t="s">
        <v>100</v>
      </c>
      <c r="C37" s="0" t="n">
        <v>1</v>
      </c>
      <c r="D37" s="0" t="n">
        <v>1</v>
      </c>
      <c r="E37" s="0" t="n">
        <v>1</v>
      </c>
      <c r="F37" s="0" t="n">
        <v>1</v>
      </c>
      <c r="G37" s="0" t="n">
        <v>1</v>
      </c>
      <c r="H37" s="0" t="n">
        <v>1</v>
      </c>
      <c r="I37" s="0" t="n">
        <v>1</v>
      </c>
      <c r="J37" s="0" t="n">
        <v>1</v>
      </c>
      <c r="K37" s="0" t="n">
        <v>1</v>
      </c>
      <c r="L37" s="0" t="n">
        <v>1</v>
      </c>
      <c r="M37" s="0" t="n">
        <v>1</v>
      </c>
      <c r="N37" s="0" t="n">
        <v>1</v>
      </c>
      <c r="O37" s="0" t="n">
        <v>1</v>
      </c>
      <c r="P37" s="0" t="n">
        <v>0</v>
      </c>
      <c r="Q37" s="0" t="n">
        <v>1</v>
      </c>
      <c r="R37" s="0" t="n">
        <v>1</v>
      </c>
      <c r="S37" s="0" t="n">
        <v>1</v>
      </c>
      <c r="T37" s="0" t="n">
        <v>1</v>
      </c>
      <c r="U37" s="0" t="n">
        <v>0.5</v>
      </c>
    </row>
    <row collapsed="false" customFormat="false" customHeight="false" hidden="false" ht="14.9" outlineLevel="0" r="39">
      <c r="A39" s="10" t="s">
        <v>101</v>
      </c>
      <c r="B39" s="11"/>
      <c r="C39" s="11"/>
      <c r="D39" s="11"/>
      <c r="E39" s="11"/>
      <c r="F39" s="11"/>
      <c r="G39" s="11"/>
      <c r="H39" s="11"/>
      <c r="I39" s="11"/>
      <c r="J39" s="11"/>
      <c r="K39" s="11"/>
      <c r="L39" s="11"/>
      <c r="M39" s="11"/>
      <c r="N39" s="11"/>
      <c r="O39" s="11"/>
      <c r="P39" s="11"/>
      <c r="Q39" s="11"/>
      <c r="R39" s="11"/>
      <c r="S39" s="11"/>
      <c r="T39" s="11"/>
      <c r="U39" s="11"/>
    </row>
    <row collapsed="false" customFormat="false" customHeight="false" hidden="false" ht="14.05" outlineLevel="0" r="40"/>
    <row collapsed="false" customFormat="false" customHeight="false" hidden="false" ht="14.9" outlineLevel="0" r="41">
      <c r="A41" s="0" t="s">
        <v>13</v>
      </c>
      <c r="B41" s="0" t="n">
        <v>177</v>
      </c>
      <c r="C41" s="14" t="n">
        <f aca="false">C30*C$37</f>
        <v>1</v>
      </c>
      <c r="D41" s="14" t="n">
        <f aca="false">D30*D37</f>
        <v>0</v>
      </c>
      <c r="E41" s="14" t="n">
        <f aca="false">E30*E37</f>
        <v>20</v>
      </c>
      <c r="F41" s="14" t="n">
        <f aca="false">F30*F37</f>
        <v>0</v>
      </c>
      <c r="G41" s="14" t="n">
        <v>0</v>
      </c>
      <c r="H41" s="14" t="n">
        <f aca="false">H30*H37</f>
        <v>0.119047619047619</v>
      </c>
      <c r="I41" s="14" t="n">
        <f aca="false">I30*I37</f>
        <v>0.19047619047619</v>
      </c>
      <c r="J41" s="14" t="n">
        <f aca="false">J30*J37</f>
        <v>0.238095238095238</v>
      </c>
      <c r="K41" s="14" t="n">
        <f aca="false">K30*K37</f>
        <v>0.30952380952381</v>
      </c>
      <c r="L41" s="14" t="n">
        <f aca="false">L30*L37</f>
        <v>0.238095238095238</v>
      </c>
      <c r="M41" s="14" t="n">
        <f aca="false">M30*M37</f>
        <v>0.333333333333333</v>
      </c>
      <c r="N41" s="14" t="n">
        <f aca="false">N30*N37</f>
        <v>0.333333333333333</v>
      </c>
      <c r="O41" s="14" t="n">
        <f aca="false">O30*O37</f>
        <v>0.4</v>
      </c>
      <c r="P41" s="14" t="n">
        <f aca="false">P30*P37</f>
        <v>0</v>
      </c>
      <c r="Q41" s="14" t="n">
        <f aca="false">Q30*Q37</f>
        <v>2.8</v>
      </c>
      <c r="R41" s="14" t="n">
        <f aca="false">R30*R37</f>
        <v>0.989999999999999</v>
      </c>
      <c r="S41" s="14" t="n">
        <f aca="false">S30*S37</f>
        <v>0.99</v>
      </c>
      <c r="T41" s="14" t="n">
        <f aca="false">T30*T37</f>
        <v>0.18</v>
      </c>
      <c r="U41" s="13" t="n">
        <f aca="false">U30*U37</f>
        <v>0</v>
      </c>
    </row>
    <row collapsed="false" customFormat="false" customHeight="false" hidden="false" ht="14.9" outlineLevel="0" r="42">
      <c r="A42" s="0" t="s">
        <v>13</v>
      </c>
      <c r="B42" s="0" t="n">
        <v>182</v>
      </c>
      <c r="C42" s="14" t="n">
        <f aca="false">C31*C$37</f>
        <v>1</v>
      </c>
      <c r="D42" s="14" t="n">
        <f aca="false">D31*D$37</f>
        <v>0</v>
      </c>
      <c r="E42" s="14" t="n">
        <f aca="false">E31*E$37</f>
        <v>50</v>
      </c>
      <c r="F42" s="14" t="n">
        <f aca="false">F31*F$37</f>
        <v>0</v>
      </c>
      <c r="G42" s="14" t="n">
        <v>2</v>
      </c>
      <c r="H42" s="14" t="n">
        <f aca="false">H31*H$37</f>
        <v>0.0123809523809524</v>
      </c>
      <c r="I42" s="14" t="n">
        <f aca="false">I31*I$37</f>
        <v>0.80952380952381</v>
      </c>
      <c r="J42" s="14" t="n">
        <f aca="false">J31*J$37</f>
        <v>0.0952380952380952</v>
      </c>
      <c r="K42" s="14" t="n">
        <f aca="false">K31*K$37</f>
        <v>0.0238095238095238</v>
      </c>
      <c r="L42" s="14" t="n">
        <f aca="false">L31*L$37</f>
        <v>0.238095238095238</v>
      </c>
      <c r="M42" s="14" t="n">
        <f aca="false">M31*M$37</f>
        <v>0.166666666666667</v>
      </c>
      <c r="N42" s="14" t="n">
        <f aca="false">N31*N$37</f>
        <v>0.166666666666667</v>
      </c>
      <c r="O42" s="14" t="n">
        <f aca="false">O31*O$37</f>
        <v>0.4</v>
      </c>
      <c r="P42" s="14" t="n">
        <f aca="false">P31*P$37</f>
        <v>0</v>
      </c>
      <c r="Q42" s="14" t="n">
        <f aca="false">Q31*Q$37</f>
        <v>0.8</v>
      </c>
      <c r="R42" s="14" t="n">
        <f aca="false">R31*R$37</f>
        <v>0.859999999999999</v>
      </c>
      <c r="S42" s="14" t="n">
        <f aca="false">S31*S$37</f>
        <v>0.949999999999999</v>
      </c>
      <c r="T42" s="14" t="n">
        <f aca="false">T31*T$37</f>
        <v>0.23</v>
      </c>
      <c r="U42" s="13" t="n">
        <f aca="false">U31*U$37</f>
        <v>0</v>
      </c>
    </row>
    <row collapsed="false" customFormat="false" customHeight="false" hidden="false" ht="14.05" outlineLevel="0" r="43"/>
    <row collapsed="false" customFormat="false" customHeight="false" hidden="false" ht="14.05" outlineLevel="0" r="44">
      <c r="C44" s="14"/>
      <c r="D44" s="14"/>
      <c r="E44" s="14"/>
      <c r="F44" s="14"/>
      <c r="G44" s="14"/>
      <c r="H44" s="14"/>
      <c r="I44" s="14"/>
      <c r="J44" s="14"/>
      <c r="K44" s="14"/>
      <c r="L44" s="14"/>
      <c r="M44" s="14"/>
      <c r="N44" s="14"/>
      <c r="O44" s="14"/>
      <c r="P44" s="14"/>
      <c r="Q44" s="14"/>
      <c r="R44" s="14"/>
      <c r="S44" s="14"/>
      <c r="T44" s="14"/>
    </row>
    <row collapsed="false" customFormat="false" customHeight="false" hidden="false" ht="14.05" outlineLevel="0" r="47">
      <c r="A47" s="10" t="s">
        <v>102</v>
      </c>
      <c r="B47" s="11"/>
      <c r="C47" s="11"/>
      <c r="D47" s="11"/>
      <c r="E47" s="11"/>
      <c r="F47" s="11"/>
      <c r="G47" s="11"/>
      <c r="H47" s="11"/>
      <c r="I47" s="11"/>
      <c r="J47" s="11"/>
      <c r="K47" s="11"/>
      <c r="L47" s="11"/>
      <c r="M47" s="11"/>
      <c r="N47" s="11"/>
      <c r="O47" s="11"/>
      <c r="P47" s="11"/>
      <c r="Q47" s="11"/>
      <c r="R47" s="11"/>
      <c r="S47" s="11"/>
      <c r="T47" s="11"/>
    </row>
    <row collapsed="false" customFormat="false" customHeight="false" hidden="false" ht="14.05" outlineLevel="0" r="48">
      <c r="A48" s="3" t="s">
        <v>131</v>
      </c>
    </row>
    <row collapsed="false" customFormat="false" customHeight="false" hidden="false" ht="14.05" outlineLevel="0" r="49">
      <c r="A49" s="3" t="s">
        <v>67</v>
      </c>
      <c r="B49" s="3" t="s">
        <v>2</v>
      </c>
      <c r="C49" s="3" t="s">
        <v>103</v>
      </c>
      <c r="D49" s="3" t="s">
        <v>104</v>
      </c>
    </row>
    <row collapsed="false" customFormat="false" customHeight="false" hidden="false" ht="14.9" outlineLevel="0" r="50">
      <c r="A50" s="0" t="s">
        <v>13</v>
      </c>
      <c r="B50" s="0" t="n">
        <v>177</v>
      </c>
      <c r="C50" s="14" t="n">
        <f aca="false">SUM(C41:U41)</f>
        <v>28.1219047619048</v>
      </c>
      <c r="D50" s="0" t="n">
        <v>4</v>
      </c>
    </row>
    <row collapsed="false" customFormat="false" customHeight="false" hidden="false" ht="14.9" outlineLevel="0" r="51">
      <c r="A51" s="0" t="s">
        <v>13</v>
      </c>
      <c r="B51" s="0" t="n">
        <v>182</v>
      </c>
      <c r="C51" s="14" t="n">
        <f aca="false">SUM(C42:U42)</f>
        <v>57.7523809523809</v>
      </c>
      <c r="D51" s="0" t="n">
        <v>88</v>
      </c>
    </row>
    <row collapsed="false" customFormat="false" customHeight="false" hidden="false" ht="14.05" outlineLevel="0" r="52"/>
    <row collapsed="false" customFormat="false" customHeight="false" hidden="false" ht="14.05" outlineLevel="0" r="53"/>
    <row collapsed="false" customFormat="false" customHeight="false" hidden="false" ht="14.05" outlineLevel="0" r="54"/>
    <row collapsed="false" customFormat="false" customHeight="false" hidden="false" ht="14.05" outlineLevel="0" r="55">
      <c r="A55" s="15" t="s">
        <v>132</v>
      </c>
      <c r="B55" s="9"/>
      <c r="C55" s="9"/>
      <c r="D55" s="9"/>
      <c r="E55" s="9"/>
      <c r="F55" s="9"/>
      <c r="G55" s="9"/>
      <c r="H55" s="9"/>
      <c r="I55" s="9"/>
      <c r="J55" s="9"/>
      <c r="K55" s="9"/>
      <c r="L55" s="9"/>
      <c r="M55" s="9"/>
      <c r="N55" s="9"/>
      <c r="O55" s="9"/>
      <c r="P55" s="9"/>
      <c r="Q55" s="9"/>
      <c r="R55" s="9"/>
      <c r="S55" s="9"/>
      <c r="T55" s="9"/>
    </row>
    <row collapsed="false" customFormat="false" customHeight="false" hidden="false" ht="14.05" outlineLevel="0" r="56">
      <c r="A56" s="3" t="s">
        <v>131</v>
      </c>
    </row>
    <row collapsed="false" customFormat="false" customHeight="false" hidden="false" ht="14.05" outlineLevel="0" r="57">
      <c r="A57" s="0" t="s">
        <v>106</v>
      </c>
      <c r="B57" s="0" t="n">
        <v>4</v>
      </c>
      <c r="C57" s="0" t="s">
        <v>133</v>
      </c>
    </row>
    <row collapsed="false" customFormat="false" customHeight="false" hidden="false" ht="14.9" outlineLevel="0" r="58">
      <c r="A58" s="0" t="s">
        <v>108</v>
      </c>
      <c r="B58" s="16" t="n">
        <v>399</v>
      </c>
      <c r="C58" s="0" t="s">
        <v>109</v>
      </c>
    </row>
    <row collapsed="false" customFormat="false" customHeight="false" hidden="false" ht="14.05" outlineLevel="0" r="59">
      <c r="A59" s="0" t="s">
        <v>110</v>
      </c>
      <c r="B59" s="16" t="n">
        <f aca="false">B57*B58</f>
        <v>1596</v>
      </c>
      <c r="C59" s="0" t="s">
        <v>111</v>
      </c>
    </row>
    <row collapsed="false" customFormat="false" customHeight="false" hidden="false" ht="14.9" outlineLevel="0" r="60">
      <c r="A60" s="0" t="s">
        <v>68</v>
      </c>
      <c r="B60" s="13" t="n">
        <f aca="false">'Potential New Product List'!V8</f>
        <v>0.08</v>
      </c>
      <c r="C60" s="0" t="s">
        <v>109</v>
      </c>
    </row>
    <row collapsed="false" customFormat="false" customHeight="false" hidden="false" ht="14.05" outlineLevel="0" r="61">
      <c r="A61" s="0" t="s">
        <v>112</v>
      </c>
      <c r="B61" s="16" t="n">
        <f aca="false">B59*B60</f>
        <v>127.68</v>
      </c>
      <c r="C61" s="0" t="s">
        <v>113</v>
      </c>
    </row>
    <row collapsed="false" customFormat="false" customHeight="false" hidden="false" ht="14.05" outlineLevel="0" r="64"/>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U61"/>
  <sheetViews>
    <sheetView colorId="64" defaultGridColor="true" rightToLeft="false" showFormulas="false" showGridLines="true" showOutlineSymbols="true" showRowColHeaders="true" showZeros="true" tabSelected="false" topLeftCell="A41" view="normal" windowProtection="false" workbookViewId="0" zoomScale="100" zoomScaleNormal="100" zoomScalePageLayoutView="100">
      <selection activeCell="B60" activeCellId="0" pane="topLeft" sqref="B60"/>
    </sheetView>
  </sheetViews>
  <sheetFormatPr defaultRowHeight="12.85"/>
  <cols>
    <col collapsed="false" hidden="false" max="1" min="1" style="0" width="34.1428571428571"/>
    <col collapsed="false" hidden="false" max="2" min="2" style="0" width="11.5204081632653"/>
    <col collapsed="false" hidden="false" max="3" min="3" style="0" width="20.5612244897959"/>
    <col collapsed="false" hidden="false" max="4" min="4" style="0" width="28.4897959183673"/>
    <col collapsed="false" hidden="false" max="5" min="5" style="0" width="11.5204081632653"/>
    <col collapsed="false" hidden="false" max="6" min="6" style="0" width="29.3010204081633"/>
    <col collapsed="false" hidden="false" max="7" min="7" style="0" width="19.0867346938776"/>
    <col collapsed="false" hidden="false" max="8" min="8" style="0" width="15.8571428571429"/>
    <col collapsed="false" hidden="false" max="9" min="9" style="0" width="17.7397959183673"/>
    <col collapsed="false" hidden="false" max="10" min="10" style="0" width="16.3979591836735"/>
    <col collapsed="false" hidden="false" max="11" min="11" style="0" width="17.469387755102"/>
    <col collapsed="false" hidden="false" max="12" min="12" style="0" width="15.3163265306122"/>
    <col collapsed="false" hidden="false" max="13" min="13" style="0" width="28.3571428571429"/>
    <col collapsed="false" hidden="false" max="14" min="14" style="0" width="30.9132653061224"/>
    <col collapsed="false" hidden="false" max="15" min="15" style="0" width="42.3418367346939"/>
    <col collapsed="false" hidden="false" max="16" min="16" style="0" width="21.9030612244898"/>
    <col collapsed="false" hidden="false" max="17" min="17" style="0" width="36.4183673469388"/>
    <col collapsed="false" hidden="false" max="18" min="18" style="0" width="20.8316326530612"/>
    <col collapsed="false" hidden="false" max="19" min="19" style="0" width="20.5612244897959"/>
    <col collapsed="false" hidden="false" max="20" min="20" style="0" width="21.2397959183673"/>
    <col collapsed="false" hidden="false" max="1025" min="21" style="0" width="11.5204081632653"/>
  </cols>
  <sheetData>
    <row collapsed="false" customFormat="false" customHeight="false" hidden="false" ht="15.25" outlineLevel="0" r="1">
      <c r="A1" s="8" t="s">
        <v>134</v>
      </c>
      <c r="B1" s="8"/>
      <c r="C1" s="8"/>
      <c r="D1" s="8"/>
    </row>
    <row collapsed="false" customFormat="false" customHeight="false" hidden="false" ht="15.25" outlineLevel="0" r="2">
      <c r="A2" s="8"/>
      <c r="B2" s="8"/>
      <c r="C2" s="8"/>
      <c r="D2" s="8"/>
    </row>
    <row collapsed="false" customFormat="false" customHeight="false" hidden="false" ht="14.05" outlineLevel="0" r="3">
      <c r="A3" s="9" t="s">
        <v>91</v>
      </c>
      <c r="B3" s="9"/>
      <c r="C3" s="9"/>
      <c r="D3" s="9"/>
      <c r="E3" s="9"/>
      <c r="F3" s="9"/>
      <c r="G3" s="9"/>
      <c r="H3" s="9"/>
      <c r="I3" s="9"/>
      <c r="J3" s="9"/>
      <c r="K3" s="9"/>
      <c r="L3" s="9"/>
      <c r="M3" s="9"/>
      <c r="N3" s="9"/>
      <c r="O3" s="9"/>
      <c r="P3" s="9"/>
      <c r="Q3" s="9"/>
      <c r="R3" s="9"/>
      <c r="S3" s="9"/>
      <c r="T3" s="9"/>
    </row>
    <row collapsed="false" customFormat="false" customHeight="false" hidden="false" ht="14.05" outlineLevel="0" r="4">
      <c r="A4" s="3" t="s">
        <v>92</v>
      </c>
    </row>
    <row collapsed="false" customFormat="false" customHeight="false" hidden="false" ht="14.05" outlineLevel="0" r="5">
      <c r="A5" s="3" t="s">
        <v>67</v>
      </c>
      <c r="B5" s="3" t="s">
        <v>2</v>
      </c>
      <c r="C5" s="3" t="s">
        <v>3</v>
      </c>
      <c r="D5" s="3" t="s">
        <v>46</v>
      </c>
      <c r="E5" s="3" t="s">
        <v>47</v>
      </c>
      <c r="F5" s="3" t="s">
        <v>48</v>
      </c>
      <c r="G5" s="3" t="s">
        <v>36</v>
      </c>
      <c r="H5" s="3" t="s">
        <v>49</v>
      </c>
      <c r="I5" s="3" t="s">
        <v>50</v>
      </c>
      <c r="J5" s="3" t="s">
        <v>51</v>
      </c>
      <c r="K5" s="3" t="s">
        <v>52</v>
      </c>
      <c r="L5" s="3" t="s">
        <v>53</v>
      </c>
      <c r="M5" s="3" t="s">
        <v>27</v>
      </c>
      <c r="N5" s="3" t="s">
        <v>29</v>
      </c>
      <c r="O5" s="3" t="s">
        <v>31</v>
      </c>
      <c r="P5" s="3" t="s">
        <v>33</v>
      </c>
      <c r="Q5" s="3" t="s">
        <v>54</v>
      </c>
      <c r="R5" s="3" t="s">
        <v>55</v>
      </c>
      <c r="S5" s="3" t="s">
        <v>56</v>
      </c>
      <c r="T5" s="3" t="s">
        <v>57</v>
      </c>
      <c r="U5" s="3" t="s">
        <v>58</v>
      </c>
    </row>
    <row collapsed="false" customFormat="false" customHeight="false" hidden="false" ht="14.9" outlineLevel="0" r="6">
      <c r="A6" s="0" t="s">
        <v>13</v>
      </c>
      <c r="B6" s="0" t="n">
        <v>180</v>
      </c>
      <c r="C6" s="0" t="s">
        <v>17</v>
      </c>
      <c r="D6" s="0" t="s">
        <v>61</v>
      </c>
      <c r="E6" s="2" t="n">
        <v>329</v>
      </c>
      <c r="F6" s="0" t="n">
        <v>1</v>
      </c>
      <c r="G6" s="0" t="s">
        <v>39</v>
      </c>
      <c r="H6" s="0" t="n">
        <v>312</v>
      </c>
      <c r="I6" s="0" t="n">
        <v>112</v>
      </c>
      <c r="J6" s="0" t="n">
        <v>28</v>
      </c>
      <c r="K6" s="0" t="n">
        <v>31</v>
      </c>
      <c r="L6" s="0" t="n">
        <v>47</v>
      </c>
      <c r="M6" s="0" t="n">
        <v>28</v>
      </c>
      <c r="N6" s="0" t="n">
        <v>16</v>
      </c>
      <c r="O6" s="0" t="n">
        <v>0.7</v>
      </c>
      <c r="P6" s="0" t="n">
        <v>2699</v>
      </c>
      <c r="Q6" s="0" t="n">
        <v>4.6</v>
      </c>
      <c r="R6" s="0" t="n">
        <v>10.17</v>
      </c>
      <c r="S6" s="0" t="n">
        <v>7.28</v>
      </c>
      <c r="T6" s="0" t="n">
        <v>0.95</v>
      </c>
      <c r="U6" s="0" t="s">
        <v>65</v>
      </c>
    </row>
    <row collapsed="false" customFormat="false" customHeight="false" hidden="false" ht="14.05" outlineLevel="0" r="7"/>
    <row collapsed="false" customFormat="false" customHeight="false" hidden="false" ht="14.05" outlineLevel="0" r="8">
      <c r="A8" s="3" t="s">
        <v>93</v>
      </c>
    </row>
    <row collapsed="false" customFormat="false" customHeight="false" hidden="false" ht="14.05" outlineLevel="0" r="9">
      <c r="A9" s="3" t="s">
        <v>67</v>
      </c>
      <c r="B9" s="3" t="s">
        <v>2</v>
      </c>
      <c r="C9" s="3" t="s">
        <v>3</v>
      </c>
      <c r="D9" s="3" t="s">
        <v>46</v>
      </c>
      <c r="E9" s="3" t="s">
        <v>47</v>
      </c>
      <c r="F9" s="3" t="s">
        <v>48</v>
      </c>
      <c r="G9" s="3" t="s">
        <v>36</v>
      </c>
      <c r="H9" s="3" t="s">
        <v>49</v>
      </c>
      <c r="I9" s="3" t="s">
        <v>50</v>
      </c>
      <c r="J9" s="3" t="s">
        <v>51</v>
      </c>
      <c r="K9" s="3" t="s">
        <v>52</v>
      </c>
      <c r="L9" s="3" t="s">
        <v>53</v>
      </c>
      <c r="M9" s="3" t="s">
        <v>27</v>
      </c>
      <c r="N9" s="3" t="s">
        <v>29</v>
      </c>
      <c r="O9" s="3" t="s">
        <v>31</v>
      </c>
      <c r="P9" s="3" t="s">
        <v>33</v>
      </c>
      <c r="Q9" s="3" t="s">
        <v>54</v>
      </c>
      <c r="R9" s="3" t="s">
        <v>55</v>
      </c>
      <c r="S9" s="3" t="s">
        <v>56</v>
      </c>
      <c r="T9" s="3" t="s">
        <v>57</v>
      </c>
      <c r="U9" s="3" t="s">
        <v>58</v>
      </c>
    </row>
    <row collapsed="false" customFormat="false" customHeight="false" hidden="false" ht="14.9" outlineLevel="0" r="10">
      <c r="A10" s="0" t="s">
        <v>13</v>
      </c>
      <c r="B10" s="0" t="n">
        <v>177</v>
      </c>
      <c r="C10" s="0" t="s">
        <v>21</v>
      </c>
      <c r="D10" s="0" t="s">
        <v>61</v>
      </c>
      <c r="E10" s="2" t="n">
        <v>379.99</v>
      </c>
      <c r="F10" s="0" t="n">
        <v>1</v>
      </c>
      <c r="G10" s="0" t="s">
        <v>41</v>
      </c>
      <c r="H10" s="0" t="n">
        <v>1</v>
      </c>
      <c r="I10" s="0" t="n">
        <v>0</v>
      </c>
      <c r="J10" s="0" t="n">
        <v>1</v>
      </c>
      <c r="K10" s="0" t="n">
        <v>1</v>
      </c>
      <c r="L10" s="0" t="n">
        <v>0</v>
      </c>
      <c r="M10" s="0" t="n">
        <v>0</v>
      </c>
      <c r="N10" s="0" t="n">
        <v>1</v>
      </c>
      <c r="O10" s="0" t="n">
        <v>0.3</v>
      </c>
      <c r="P10" s="0" t="n">
        <v>6295</v>
      </c>
      <c r="Q10" s="0" t="n">
        <v>3</v>
      </c>
      <c r="R10" s="0" t="n">
        <v>7.44</v>
      </c>
      <c r="S10" s="0" t="n">
        <v>10.43</v>
      </c>
      <c r="T10" s="0" t="n">
        <v>1.02</v>
      </c>
      <c r="U10" s="0" t="s">
        <v>65</v>
      </c>
    </row>
    <row collapsed="false" customFormat="false" customHeight="false" hidden="false" ht="14.9" outlineLevel="0" r="11">
      <c r="A11" s="0" t="s">
        <v>13</v>
      </c>
      <c r="B11" s="0" t="n">
        <v>182</v>
      </c>
      <c r="C11" s="0" t="s">
        <v>9</v>
      </c>
      <c r="D11" s="0" t="s">
        <v>61</v>
      </c>
      <c r="E11" s="2" t="n">
        <v>349.99</v>
      </c>
      <c r="F11" s="0" t="n">
        <v>1</v>
      </c>
      <c r="G11" s="0" t="s">
        <v>41</v>
      </c>
      <c r="H11" s="0" t="n">
        <v>22</v>
      </c>
      <c r="I11" s="0" t="n">
        <v>10</v>
      </c>
      <c r="J11" s="0" t="n">
        <v>6</v>
      </c>
      <c r="K11" s="0" t="n">
        <v>2</v>
      </c>
      <c r="L11" s="0" t="n">
        <v>10</v>
      </c>
      <c r="M11" s="0" t="n">
        <v>3</v>
      </c>
      <c r="N11" s="0" t="n">
        <v>3</v>
      </c>
      <c r="O11" s="0" t="n">
        <v>0.3</v>
      </c>
      <c r="P11" s="0" t="n">
        <v>2723</v>
      </c>
      <c r="Q11" s="0" t="n">
        <v>5</v>
      </c>
      <c r="R11" s="0" t="n">
        <v>7.57</v>
      </c>
      <c r="S11" s="0" t="n">
        <v>10.47</v>
      </c>
      <c r="T11" s="0" t="n">
        <v>1.43</v>
      </c>
      <c r="U11" s="0" t="s">
        <v>65</v>
      </c>
    </row>
    <row collapsed="false" customFormat="false" customHeight="false" hidden="false" ht="14.05" outlineLevel="0" r="12"/>
    <row collapsed="false" customFormat="false" customHeight="false" hidden="false" ht="14.05" outlineLevel="0" r="13"/>
    <row collapsed="false" customFormat="false" customHeight="false" hidden="false" ht="14.05" outlineLevel="0" r="14"/>
    <row collapsed="false" customFormat="false" customHeight="false" hidden="false" ht="14.05" outlineLevel="0" r="15">
      <c r="A15" s="10" t="s">
        <v>94</v>
      </c>
      <c r="B15" s="11"/>
      <c r="C15" s="11"/>
      <c r="D15" s="11"/>
      <c r="E15" s="11"/>
      <c r="F15" s="11"/>
      <c r="G15" s="11"/>
      <c r="H15" s="11"/>
      <c r="I15" s="11"/>
      <c r="J15" s="11"/>
      <c r="K15" s="11"/>
      <c r="L15" s="11"/>
      <c r="M15" s="11"/>
      <c r="N15" s="11"/>
      <c r="O15" s="11"/>
      <c r="P15" s="11"/>
      <c r="Q15" s="11"/>
      <c r="R15" s="11"/>
      <c r="S15" s="11"/>
      <c r="T15" s="11"/>
      <c r="U15" s="11"/>
    </row>
    <row collapsed="false" customFormat="false" customHeight="false" hidden="false" ht="14.05" outlineLevel="0" r="16">
      <c r="A16" s="12"/>
      <c r="B16" s="12"/>
      <c r="C16" s="12"/>
      <c r="D16" s="12"/>
      <c r="E16" s="12"/>
      <c r="F16" s="12"/>
      <c r="G16" s="12"/>
      <c r="H16" s="12"/>
      <c r="I16" s="12"/>
      <c r="J16" s="12"/>
      <c r="K16" s="12"/>
      <c r="L16" s="12"/>
      <c r="M16" s="12"/>
      <c r="N16" s="12"/>
      <c r="O16" s="12"/>
      <c r="P16" s="12"/>
      <c r="Q16" s="12"/>
      <c r="R16" s="12"/>
      <c r="S16" s="12"/>
      <c r="T16" s="12"/>
      <c r="U16" s="12"/>
    </row>
    <row collapsed="false" customFormat="false" customHeight="false" hidden="false" ht="14.05" outlineLevel="0" r="17">
      <c r="A17" s="3" t="s">
        <v>95</v>
      </c>
    </row>
    <row collapsed="false" customFormat="false" customHeight="false" hidden="false" ht="14.05" outlineLevel="0" r="18">
      <c r="A18" s="0" t="s">
        <v>67</v>
      </c>
      <c r="B18" s="0" t="s">
        <v>2</v>
      </c>
      <c r="C18" s="0" t="s">
        <v>3</v>
      </c>
      <c r="D18" s="0" t="s">
        <v>46</v>
      </c>
      <c r="E18" s="0" t="s">
        <v>47</v>
      </c>
      <c r="F18" s="0" t="s">
        <v>48</v>
      </c>
      <c r="G18" s="0" t="s">
        <v>36</v>
      </c>
      <c r="H18" s="0" t="s">
        <v>49</v>
      </c>
      <c r="I18" s="0" t="s">
        <v>50</v>
      </c>
      <c r="J18" s="0" t="s">
        <v>51</v>
      </c>
      <c r="K18" s="0" t="s">
        <v>52</v>
      </c>
      <c r="L18" s="0" t="s">
        <v>53</v>
      </c>
      <c r="M18" s="0" t="s">
        <v>27</v>
      </c>
      <c r="N18" s="0" t="s">
        <v>29</v>
      </c>
      <c r="O18" s="0" t="s">
        <v>31</v>
      </c>
      <c r="P18" s="0" t="s">
        <v>33</v>
      </c>
      <c r="Q18" s="0" t="s">
        <v>54</v>
      </c>
      <c r="R18" s="0" t="s">
        <v>55</v>
      </c>
      <c r="S18" s="0" t="s">
        <v>56</v>
      </c>
      <c r="T18" s="0" t="s">
        <v>57</v>
      </c>
      <c r="U18" s="0" t="s">
        <v>58</v>
      </c>
    </row>
    <row collapsed="false" customFormat="false" customHeight="false" hidden="false" ht="14.9" outlineLevel="0" r="19">
      <c r="A19" s="0" t="s">
        <v>13</v>
      </c>
      <c r="B19" s="0" t="n">
        <v>180</v>
      </c>
      <c r="C19" s="0" t="s">
        <v>17</v>
      </c>
      <c r="D19" s="0" t="s">
        <v>61</v>
      </c>
      <c r="E19" s="2" t="n">
        <v>329</v>
      </c>
      <c r="F19" s="0" t="n">
        <v>1</v>
      </c>
      <c r="G19" s="13" t="n">
        <f aca="false">VLOOKUP(G6,'Warranty Scale'!A2:B6,2,0)</f>
        <v>1</v>
      </c>
      <c r="H19" s="14" t="n">
        <f aca="false">H6/SUM($H$6:$L$6)</f>
        <v>0.588679245283019</v>
      </c>
      <c r="I19" s="14" t="n">
        <f aca="false">I6/SUM($H$6:$L$6)</f>
        <v>0.211320754716981</v>
      </c>
      <c r="J19" s="14" t="n">
        <f aca="false">J6/SUM($H$6:$L$6)</f>
        <v>0.0528301886792453</v>
      </c>
      <c r="K19" s="14" t="n">
        <f aca="false">K6/SUM($H$6:$L$6)</f>
        <v>0.0584905660377359</v>
      </c>
      <c r="L19" s="14" t="n">
        <f aca="false">L6/SUM($H$6:$L$6)</f>
        <v>0.0886792452830189</v>
      </c>
      <c r="M19" s="14" t="n">
        <f aca="false">M6/SUM($M$6:$N$6)</f>
        <v>0.636363636363636</v>
      </c>
      <c r="N19" s="14" t="n">
        <f aca="false">N6/SUM($M$6:$N$6)</f>
        <v>0.363636363636364</v>
      </c>
      <c r="O19" s="0" t="n">
        <v>0.7</v>
      </c>
      <c r="P19" s="13" t="n">
        <f aca="false">P6</f>
        <v>2699</v>
      </c>
      <c r="Q19" s="13" t="n">
        <f aca="false">Q6</f>
        <v>4.6</v>
      </c>
      <c r="R19" s="13" t="n">
        <f aca="false">R6</f>
        <v>10.17</v>
      </c>
      <c r="S19" s="13" t="n">
        <f aca="false">S6</f>
        <v>7.28</v>
      </c>
      <c r="T19" s="13" t="n">
        <f aca="false">T6</f>
        <v>0.95</v>
      </c>
      <c r="U19" s="13" t="n">
        <f aca="false">U6</f>
        <v>0</v>
      </c>
    </row>
    <row collapsed="false" customFormat="false" customHeight="false" hidden="false" ht="14.05" outlineLevel="0" r="20"/>
    <row collapsed="false" customFormat="false" customHeight="false" hidden="false" ht="14.05" outlineLevel="0" r="21">
      <c r="A21" s="3" t="s">
        <v>96</v>
      </c>
    </row>
    <row collapsed="false" customFormat="false" customHeight="false" hidden="false" ht="14.9" outlineLevel="0" r="22">
      <c r="A22" s="0" t="s">
        <v>13</v>
      </c>
      <c r="B22" s="0" t="n">
        <v>177</v>
      </c>
      <c r="C22" s="0" t="s">
        <v>21</v>
      </c>
      <c r="D22" s="0" t="s">
        <v>61</v>
      </c>
      <c r="E22" s="2" t="n">
        <v>379.99</v>
      </c>
      <c r="F22" s="0" t="n">
        <v>1</v>
      </c>
      <c r="G22" s="13" t="n">
        <f aca="false">VLOOKUP(G10,'Warranty Scale'!$A$2:$B$6,2,0)</f>
        <v>3</v>
      </c>
      <c r="H22" s="14" t="n">
        <f aca="false">H10/SUM($H$10:$L$10)</f>
        <v>0.333333333333333</v>
      </c>
      <c r="I22" s="14" t="n">
        <f aca="false">I10/SUM($H$10:$L$10)</f>
        <v>0</v>
      </c>
      <c r="J22" s="14" t="n">
        <f aca="false">J10/SUM($H$10:$L$10)</f>
        <v>0.333333333333333</v>
      </c>
      <c r="K22" s="14" t="n">
        <f aca="false">K10/SUM($H$10:$L$10)</f>
        <v>0.333333333333333</v>
      </c>
      <c r="L22" s="14" t="n">
        <f aca="false">L10/SUM($H$10:$L$10)</f>
        <v>0</v>
      </c>
      <c r="M22" s="14" t="n">
        <f aca="false">M10/SUM($M$10:$N$10)</f>
        <v>0</v>
      </c>
      <c r="N22" s="14" t="n">
        <f aca="false">N10/SUM($M$10:$N$10)</f>
        <v>1</v>
      </c>
      <c r="O22" s="0" t="n">
        <v>0.3</v>
      </c>
      <c r="P22" s="0" t="n">
        <v>6295</v>
      </c>
      <c r="Q22" s="0" t="n">
        <v>3</v>
      </c>
      <c r="R22" s="0" t="n">
        <v>7.44</v>
      </c>
      <c r="S22" s="0" t="n">
        <v>10.43</v>
      </c>
      <c r="T22" s="0" t="n">
        <v>1.02</v>
      </c>
      <c r="U22" s="0" t="s">
        <v>65</v>
      </c>
    </row>
    <row collapsed="false" customFormat="false" customHeight="false" hidden="false" ht="14.9" outlineLevel="0" r="23">
      <c r="A23" s="0" t="s">
        <v>13</v>
      </c>
      <c r="B23" s="0" t="n">
        <v>182</v>
      </c>
      <c r="C23" s="0" t="s">
        <v>9</v>
      </c>
      <c r="D23" s="0" t="s">
        <v>61</v>
      </c>
      <c r="E23" s="2" t="n">
        <v>349.99</v>
      </c>
      <c r="F23" s="0" t="n">
        <v>1</v>
      </c>
      <c r="G23" s="13" t="n">
        <f aca="false">VLOOKUP(G11,'Warranty Scale'!$A$2:$B$6,2,0)</f>
        <v>3</v>
      </c>
      <c r="H23" s="14" t="n">
        <f aca="false">H11/SUM($H$11:$L$11)</f>
        <v>0.44</v>
      </c>
      <c r="I23" s="0" t="n">
        <v>1</v>
      </c>
      <c r="J23" s="0" t="n">
        <v>0</v>
      </c>
      <c r="K23" s="0" t="n">
        <v>0</v>
      </c>
      <c r="L23" s="0" t="n">
        <v>0</v>
      </c>
      <c r="M23" s="14" t="n">
        <f aca="false">M11/SUM($M$11:$N$11)</f>
        <v>0.5</v>
      </c>
      <c r="N23" s="14" t="n">
        <f aca="false">N11/SUM($M$11:$N$11)</f>
        <v>0.5</v>
      </c>
      <c r="O23" s="0" t="n">
        <v>0.3</v>
      </c>
      <c r="P23" s="0" t="n">
        <v>2723</v>
      </c>
      <c r="Q23" s="0" t="n">
        <v>5</v>
      </c>
      <c r="R23" s="0" t="n">
        <v>7.57</v>
      </c>
      <c r="S23" s="0" t="n">
        <v>10.47</v>
      </c>
      <c r="T23" s="0" t="n">
        <v>1.43</v>
      </c>
      <c r="U23" s="0" t="s">
        <v>65</v>
      </c>
    </row>
    <row collapsed="false" customFormat="false" customHeight="false" hidden="false" ht="14.05" outlineLevel="0" r="24">
      <c r="E24" s="2"/>
      <c r="H24" s="14"/>
      <c r="I24" s="14"/>
      <c r="J24" s="14"/>
      <c r="K24" s="14"/>
      <c r="L24" s="14"/>
      <c r="M24" s="14"/>
      <c r="N24" s="14"/>
    </row>
    <row collapsed="false" customFormat="false" customHeight="false" hidden="false" ht="14.05" outlineLevel="0" r="25">
      <c r="H25" s="14"/>
      <c r="I25" s="14"/>
      <c r="J25" s="14"/>
      <c r="K25" s="14"/>
      <c r="L25" s="14"/>
      <c r="M25" s="14"/>
      <c r="N25" s="14"/>
    </row>
    <row collapsed="false" customFormat="false" customHeight="false" hidden="false" ht="14.05" outlineLevel="0" r="27">
      <c r="A27" s="10" t="s">
        <v>97</v>
      </c>
      <c r="B27" s="11"/>
      <c r="C27" s="11"/>
      <c r="D27" s="11"/>
      <c r="E27" s="11"/>
      <c r="F27" s="11"/>
      <c r="G27" s="11"/>
      <c r="H27" s="11"/>
      <c r="I27" s="11"/>
      <c r="J27" s="11"/>
      <c r="K27" s="11"/>
      <c r="L27" s="11"/>
      <c r="M27" s="11"/>
      <c r="N27" s="11"/>
      <c r="O27" s="11"/>
      <c r="P27" s="11"/>
      <c r="Q27" s="11"/>
      <c r="R27" s="11"/>
      <c r="S27" s="11"/>
      <c r="T27" s="11"/>
      <c r="U27" s="11"/>
    </row>
    <row collapsed="false" customFormat="false" customHeight="false" hidden="false" ht="14.05" outlineLevel="0" r="28">
      <c r="A28" s="0" t="s">
        <v>67</v>
      </c>
      <c r="B28" s="0" t="s">
        <v>2</v>
      </c>
      <c r="C28" s="0" t="s">
        <v>3</v>
      </c>
      <c r="D28" s="0" t="s">
        <v>46</v>
      </c>
      <c r="E28" s="0" t="s">
        <v>47</v>
      </c>
      <c r="F28" s="0" t="s">
        <v>48</v>
      </c>
      <c r="G28" s="0" t="s">
        <v>36</v>
      </c>
      <c r="H28" s="0" t="s">
        <v>49</v>
      </c>
      <c r="I28" s="0" t="s">
        <v>50</v>
      </c>
      <c r="J28" s="0" t="s">
        <v>51</v>
      </c>
      <c r="K28" s="0" t="s">
        <v>52</v>
      </c>
      <c r="L28" s="0" t="s">
        <v>53</v>
      </c>
      <c r="M28" s="0" t="s">
        <v>27</v>
      </c>
      <c r="N28" s="0" t="s">
        <v>29</v>
      </c>
      <c r="O28" s="0" t="s">
        <v>31</v>
      </c>
      <c r="P28" s="0" t="s">
        <v>33</v>
      </c>
      <c r="Q28" s="0" t="s">
        <v>54</v>
      </c>
      <c r="R28" s="0" t="s">
        <v>55</v>
      </c>
      <c r="S28" s="0" t="s">
        <v>56</v>
      </c>
      <c r="T28" s="0" t="s">
        <v>57</v>
      </c>
      <c r="U28" s="0" t="s">
        <v>58</v>
      </c>
    </row>
    <row collapsed="false" customFormat="false" customHeight="false" hidden="false" ht="14.05" outlineLevel="0" r="29">
      <c r="A29" s="3" t="s">
        <v>135</v>
      </c>
    </row>
    <row collapsed="false" customFormat="false" customHeight="false" hidden="false" ht="14.9" outlineLevel="0" r="30">
      <c r="A30" s="0" t="s">
        <v>13</v>
      </c>
      <c r="B30" s="0" t="n">
        <v>177</v>
      </c>
      <c r="C30" s="13" t="n">
        <f aca="false">IF(C$19=C22,0,1)</f>
        <v>1</v>
      </c>
      <c r="D30" s="13" t="n">
        <f aca="false">IF(D$19=D22,0,1)</f>
        <v>0</v>
      </c>
      <c r="E30" s="13" t="n">
        <f aca="false">ABS(E$19-E22)</f>
        <v>50.99</v>
      </c>
      <c r="F30" s="13" t="n">
        <f aca="false">ABS(F$19-F22)</f>
        <v>0</v>
      </c>
      <c r="G30" s="13" t="n">
        <f aca="false">ABS($G$19-G22)</f>
        <v>2</v>
      </c>
      <c r="H30" s="14" t="n">
        <f aca="false">ABS(H$19-H22)</f>
        <v>0.255345911949686</v>
      </c>
      <c r="I30" s="14" t="n">
        <f aca="false">ABS(I$19-I22)</f>
        <v>0.211320754716981</v>
      </c>
      <c r="J30" s="14" t="n">
        <f aca="false">ABS(J$19-J22)</f>
        <v>0.280503144654088</v>
      </c>
      <c r="K30" s="14" t="n">
        <f aca="false">ABS(K$19-K22)</f>
        <v>0.274842767295597</v>
      </c>
      <c r="L30" s="14" t="n">
        <f aca="false">ABS(L$19-L22)</f>
        <v>0.0886792452830189</v>
      </c>
      <c r="M30" s="14" t="n">
        <f aca="false">ABS(M$19-M22)</f>
        <v>0.636363636363636</v>
      </c>
      <c r="N30" s="14" t="n">
        <f aca="false">ABS(N$19-N22)</f>
        <v>0.636363636363636</v>
      </c>
      <c r="O30" s="14" t="n">
        <f aca="false">ABS(O$19-O22)</f>
        <v>0.4</v>
      </c>
      <c r="P30" s="14" t="n">
        <f aca="false">ABS(P$19-P22)</f>
        <v>3596</v>
      </c>
      <c r="Q30" s="14" t="n">
        <f aca="false">ABS(Q$19-Q22)</f>
        <v>1.6</v>
      </c>
      <c r="R30" s="14" t="n">
        <f aca="false">ABS(R$19-R22)</f>
        <v>2.73</v>
      </c>
      <c r="S30" s="14" t="n">
        <f aca="false">ABS(S$19-S22)</f>
        <v>3.15</v>
      </c>
      <c r="T30" s="14" t="n">
        <f aca="false">ABS(T$19-T22)</f>
        <v>0.07</v>
      </c>
      <c r="U30" s="13" t="n">
        <f aca="false">IF(U$19 = U22,0,1)</f>
        <v>0</v>
      </c>
    </row>
    <row collapsed="false" customFormat="false" customHeight="false" hidden="false" ht="14.9" outlineLevel="0" r="31">
      <c r="A31" s="0" t="s">
        <v>13</v>
      </c>
      <c r="B31" s="0" t="n">
        <v>182</v>
      </c>
      <c r="C31" s="13" t="n">
        <f aca="false">IF(C$19=C23,0,1)</f>
        <v>1</v>
      </c>
      <c r="D31" s="13" t="n">
        <f aca="false">IF(D$19=D23,0,1)</f>
        <v>0</v>
      </c>
      <c r="E31" s="13" t="n">
        <f aca="false">ABS(E$19-E23)</f>
        <v>20.99</v>
      </c>
      <c r="F31" s="13" t="n">
        <f aca="false">ABS(F$19-F23)</f>
        <v>0</v>
      </c>
      <c r="G31" s="13" t="n">
        <f aca="false">ABS($G$19-G23)</f>
        <v>2</v>
      </c>
      <c r="H31" s="14" t="n">
        <f aca="false">ABS(H$19-H23)</f>
        <v>0.148679245283019</v>
      </c>
      <c r="I31" s="14" t="n">
        <f aca="false">ABS(I$19-I23)</f>
        <v>0.788679245283019</v>
      </c>
      <c r="J31" s="14" t="n">
        <f aca="false">ABS(J$19-J23)</f>
        <v>0.0528301886792453</v>
      </c>
      <c r="K31" s="14" t="n">
        <f aca="false">ABS(K$19-K23)</f>
        <v>0.0584905660377359</v>
      </c>
      <c r="L31" s="14" t="n">
        <f aca="false">ABS(L$19-L23)</f>
        <v>0.0886792452830189</v>
      </c>
      <c r="M31" s="14" t="n">
        <f aca="false">ABS(M$19-M23)</f>
        <v>0.136363636363636</v>
      </c>
      <c r="N31" s="14" t="n">
        <f aca="false">ABS(N$19-N23)</f>
        <v>0.136363636363636</v>
      </c>
      <c r="O31" s="14" t="n">
        <f aca="false">ABS(O$19-O23)</f>
        <v>0.4</v>
      </c>
      <c r="P31" s="14" t="n">
        <f aca="false">ABS(P$19-P23)</f>
        <v>24</v>
      </c>
      <c r="Q31" s="14" t="n">
        <f aca="false">ABS(Q$19-Q23)</f>
        <v>0.4</v>
      </c>
      <c r="R31" s="14" t="n">
        <f aca="false">ABS(R$19-R23)</f>
        <v>2.6</v>
      </c>
      <c r="S31" s="14" t="n">
        <f aca="false">ABS(S$19-S23)</f>
        <v>3.19</v>
      </c>
      <c r="T31" s="14" t="n">
        <f aca="false">ABS(T$19-T23)</f>
        <v>0.48</v>
      </c>
      <c r="U31" s="13" t="n">
        <f aca="false">IF(U$19 = U23,0,1)</f>
        <v>0</v>
      </c>
    </row>
    <row collapsed="false" customFormat="false" customHeight="false" hidden="false" ht="14.05" outlineLevel="0" r="32">
      <c r="H32" s="14"/>
      <c r="I32" s="14"/>
      <c r="J32" s="14"/>
      <c r="K32" s="14"/>
      <c r="L32" s="14"/>
      <c r="M32" s="14"/>
      <c r="N32" s="14"/>
      <c r="O32" s="14"/>
      <c r="P32" s="14"/>
      <c r="Q32" s="14"/>
      <c r="R32" s="14"/>
      <c r="S32" s="14"/>
      <c r="T32" s="14"/>
    </row>
    <row collapsed="false" customFormat="false" customHeight="false" hidden="false" ht="14.05" outlineLevel="0" r="33">
      <c r="H33" s="14"/>
      <c r="I33" s="14"/>
      <c r="J33" s="14"/>
      <c r="K33" s="14"/>
      <c r="L33" s="14"/>
      <c r="M33" s="14"/>
      <c r="N33" s="14"/>
      <c r="O33" s="14"/>
      <c r="P33" s="14"/>
      <c r="Q33" s="14"/>
      <c r="R33" s="14"/>
      <c r="S33" s="14"/>
      <c r="T33" s="14"/>
    </row>
    <row collapsed="false" customFormat="false" customHeight="false" hidden="false" ht="14.05" outlineLevel="0" r="35">
      <c r="A35" s="10" t="s">
        <v>99</v>
      </c>
      <c r="B35" s="11"/>
      <c r="C35" s="11"/>
      <c r="D35" s="11"/>
      <c r="E35" s="11"/>
      <c r="F35" s="11"/>
      <c r="G35" s="11"/>
      <c r="H35" s="11"/>
      <c r="I35" s="11"/>
      <c r="J35" s="11"/>
      <c r="K35" s="11"/>
      <c r="L35" s="11"/>
      <c r="M35" s="11"/>
      <c r="N35" s="11"/>
      <c r="O35" s="11"/>
      <c r="P35" s="11"/>
      <c r="Q35" s="11"/>
      <c r="R35" s="11"/>
      <c r="S35" s="11"/>
      <c r="T35" s="11"/>
      <c r="U35" s="11"/>
    </row>
    <row collapsed="false" customFormat="false" customHeight="false" hidden="false" ht="14.05" outlineLevel="0" r="36">
      <c r="A36" s="0" t="s">
        <v>67</v>
      </c>
      <c r="B36" s="0" t="s">
        <v>2</v>
      </c>
      <c r="C36" s="0" t="s">
        <v>3</v>
      </c>
      <c r="D36" s="0" t="s">
        <v>46</v>
      </c>
      <c r="E36" s="0" t="s">
        <v>47</v>
      </c>
      <c r="F36" s="0" t="s">
        <v>48</v>
      </c>
      <c r="G36" s="0" t="s">
        <v>36</v>
      </c>
      <c r="H36" s="0" t="s">
        <v>49</v>
      </c>
      <c r="I36" s="0" t="s">
        <v>50</v>
      </c>
      <c r="J36" s="0" t="s">
        <v>51</v>
      </c>
      <c r="K36" s="0" t="s">
        <v>52</v>
      </c>
      <c r="L36" s="0" t="s">
        <v>53</v>
      </c>
      <c r="M36" s="0" t="s">
        <v>27</v>
      </c>
      <c r="N36" s="0" t="s">
        <v>29</v>
      </c>
      <c r="O36" s="0" t="s">
        <v>31</v>
      </c>
      <c r="P36" s="0" t="s">
        <v>33</v>
      </c>
      <c r="Q36" s="0" t="s">
        <v>54</v>
      </c>
      <c r="R36" s="0" t="s">
        <v>55</v>
      </c>
      <c r="S36" s="0" t="s">
        <v>56</v>
      </c>
      <c r="T36" s="0" t="s">
        <v>57</v>
      </c>
      <c r="U36" s="0" t="s">
        <v>58</v>
      </c>
    </row>
    <row collapsed="false" customFormat="false" customHeight="false" hidden="false" ht="14.05" outlineLevel="0" r="37">
      <c r="A37" s="0" t="s">
        <v>100</v>
      </c>
      <c r="B37" s="0" t="s">
        <v>100</v>
      </c>
      <c r="C37" s="0" t="n">
        <v>1</v>
      </c>
      <c r="D37" s="0" t="n">
        <v>1</v>
      </c>
      <c r="E37" s="0" t="n">
        <v>1</v>
      </c>
      <c r="F37" s="0" t="n">
        <v>1</v>
      </c>
      <c r="G37" s="0" t="n">
        <v>1</v>
      </c>
      <c r="H37" s="0" t="n">
        <v>1</v>
      </c>
      <c r="I37" s="0" t="n">
        <v>1</v>
      </c>
      <c r="J37" s="0" t="n">
        <v>1</v>
      </c>
      <c r="K37" s="0" t="n">
        <v>1</v>
      </c>
      <c r="L37" s="0" t="n">
        <v>1</v>
      </c>
      <c r="M37" s="0" t="n">
        <v>1</v>
      </c>
      <c r="N37" s="0" t="n">
        <v>1</v>
      </c>
      <c r="O37" s="0" t="n">
        <v>1</v>
      </c>
      <c r="P37" s="0" t="n">
        <v>0.5</v>
      </c>
      <c r="Q37" s="0" t="n">
        <v>1</v>
      </c>
      <c r="R37" s="0" t="n">
        <v>1</v>
      </c>
      <c r="S37" s="0" t="n">
        <v>1</v>
      </c>
      <c r="T37" s="0" t="n">
        <v>1</v>
      </c>
      <c r="U37" s="0" t="n">
        <v>0.5</v>
      </c>
    </row>
    <row collapsed="false" customFormat="false" customHeight="false" hidden="false" ht="14.9" outlineLevel="0" r="39">
      <c r="A39" s="10" t="s">
        <v>101</v>
      </c>
      <c r="B39" s="11"/>
      <c r="C39" s="11"/>
      <c r="D39" s="11"/>
      <c r="E39" s="11"/>
      <c r="F39" s="11"/>
      <c r="G39" s="11"/>
      <c r="H39" s="11"/>
      <c r="I39" s="11"/>
      <c r="J39" s="11"/>
      <c r="K39" s="11"/>
      <c r="L39" s="11"/>
      <c r="M39" s="11"/>
      <c r="N39" s="11"/>
      <c r="O39" s="11"/>
      <c r="P39" s="11"/>
      <c r="Q39" s="11"/>
      <c r="R39" s="11"/>
      <c r="S39" s="11"/>
      <c r="T39" s="11"/>
      <c r="U39" s="11"/>
    </row>
    <row collapsed="false" customFormat="false" customHeight="false" hidden="false" ht="14.05" outlineLevel="0" r="40"/>
    <row collapsed="false" customFormat="false" customHeight="false" hidden="false" ht="14.9" outlineLevel="0" r="41">
      <c r="A41" s="0" t="s">
        <v>13</v>
      </c>
      <c r="B41" s="0" t="n">
        <v>177</v>
      </c>
      <c r="C41" s="14" t="n">
        <f aca="false">C30*C$37</f>
        <v>1</v>
      </c>
      <c r="D41" s="14" t="n">
        <f aca="false">D30*D37</f>
        <v>0</v>
      </c>
      <c r="E41" s="14" t="n">
        <f aca="false">E30*E37</f>
        <v>50.99</v>
      </c>
      <c r="F41" s="14" t="n">
        <f aca="false">F30*F37</f>
        <v>0</v>
      </c>
      <c r="G41" s="14" t="n">
        <v>0</v>
      </c>
      <c r="H41" s="14" t="n">
        <f aca="false">H30*H37</f>
        <v>0.255345911949686</v>
      </c>
      <c r="I41" s="14" t="n">
        <f aca="false">I30*I37</f>
        <v>0.211320754716981</v>
      </c>
      <c r="J41" s="14" t="n">
        <f aca="false">J30*J37</f>
        <v>0.280503144654088</v>
      </c>
      <c r="K41" s="14" t="n">
        <f aca="false">K30*K37</f>
        <v>0.274842767295597</v>
      </c>
      <c r="L41" s="14" t="n">
        <f aca="false">L30*L37</f>
        <v>0.0886792452830189</v>
      </c>
      <c r="M41" s="14" t="n">
        <f aca="false">M30*M37</f>
        <v>0.636363636363636</v>
      </c>
      <c r="N41" s="14" t="n">
        <f aca="false">N30*N37</f>
        <v>0.636363636363636</v>
      </c>
      <c r="O41" s="14" t="n">
        <f aca="false">O30*O37</f>
        <v>0.4</v>
      </c>
      <c r="P41" s="14" t="n">
        <f aca="false">P30*P37</f>
        <v>1798</v>
      </c>
      <c r="Q41" s="14" t="n">
        <f aca="false">Q30*Q37</f>
        <v>1.6</v>
      </c>
      <c r="R41" s="14" t="n">
        <f aca="false">R30*R37</f>
        <v>2.73</v>
      </c>
      <c r="S41" s="14" t="n">
        <f aca="false">S30*S37</f>
        <v>3.15</v>
      </c>
      <c r="T41" s="14" t="n">
        <f aca="false">T30*T37</f>
        <v>0.07</v>
      </c>
      <c r="U41" s="13" t="n">
        <f aca="false">U30*U37</f>
        <v>0</v>
      </c>
    </row>
    <row collapsed="false" customFormat="false" customHeight="false" hidden="false" ht="14.9" outlineLevel="0" r="42">
      <c r="A42" s="0" t="s">
        <v>13</v>
      </c>
      <c r="B42" s="0" t="n">
        <v>182</v>
      </c>
      <c r="C42" s="14" t="n">
        <f aca="false">C31*C$37</f>
        <v>1</v>
      </c>
      <c r="D42" s="14" t="n">
        <f aca="false">D31*D$37</f>
        <v>0</v>
      </c>
      <c r="E42" s="14" t="n">
        <f aca="false">E31*E$37</f>
        <v>20.99</v>
      </c>
      <c r="F42" s="14" t="n">
        <f aca="false">F31*F$37</f>
        <v>0</v>
      </c>
      <c r="G42" s="14" t="n">
        <v>2</v>
      </c>
      <c r="H42" s="14" t="n">
        <f aca="false">H31*H$37</f>
        <v>0.148679245283019</v>
      </c>
      <c r="I42" s="14" t="n">
        <f aca="false">I31*I$37</f>
        <v>0.788679245283019</v>
      </c>
      <c r="J42" s="14" t="n">
        <f aca="false">J31*J$37</f>
        <v>0.0528301886792453</v>
      </c>
      <c r="K42" s="14" t="n">
        <f aca="false">K31*K$37</f>
        <v>0.0584905660377359</v>
      </c>
      <c r="L42" s="14" t="n">
        <f aca="false">L31*L$37</f>
        <v>0.0886792452830189</v>
      </c>
      <c r="M42" s="14" t="n">
        <f aca="false">M31*M$37</f>
        <v>0.136363636363636</v>
      </c>
      <c r="N42" s="14" t="n">
        <f aca="false">N31*N$37</f>
        <v>0.136363636363636</v>
      </c>
      <c r="O42" s="14" t="n">
        <f aca="false">O31*O$37</f>
        <v>0.4</v>
      </c>
      <c r="P42" s="14" t="n">
        <f aca="false">P31*P$37</f>
        <v>12</v>
      </c>
      <c r="Q42" s="14" t="n">
        <f aca="false">Q31*Q$37</f>
        <v>0.4</v>
      </c>
      <c r="R42" s="14" t="n">
        <f aca="false">R31*R$37</f>
        <v>2.6</v>
      </c>
      <c r="S42" s="14" t="n">
        <f aca="false">S31*S$37</f>
        <v>3.19</v>
      </c>
      <c r="T42" s="14" t="n">
        <f aca="false">T31*T$37</f>
        <v>0.48</v>
      </c>
      <c r="U42" s="13" t="n">
        <f aca="false">U31*U$37</f>
        <v>0</v>
      </c>
    </row>
    <row collapsed="false" customFormat="false" customHeight="false" hidden="false" ht="14.05" outlineLevel="0" r="43"/>
    <row collapsed="false" customFormat="false" customHeight="false" hidden="false" ht="14.05" outlineLevel="0" r="44">
      <c r="C44" s="14"/>
      <c r="D44" s="14"/>
      <c r="E44" s="14"/>
      <c r="F44" s="14"/>
      <c r="G44" s="14"/>
      <c r="H44" s="14"/>
      <c r="I44" s="14"/>
      <c r="J44" s="14"/>
      <c r="K44" s="14"/>
      <c r="L44" s="14"/>
      <c r="M44" s="14"/>
      <c r="N44" s="14"/>
      <c r="O44" s="14"/>
      <c r="P44" s="14"/>
      <c r="Q44" s="14"/>
      <c r="R44" s="14"/>
      <c r="S44" s="14"/>
      <c r="T44" s="14"/>
    </row>
    <row collapsed="false" customFormat="false" customHeight="false" hidden="false" ht="14.05" outlineLevel="0" r="47">
      <c r="A47" s="10" t="s">
        <v>102</v>
      </c>
      <c r="B47" s="11"/>
      <c r="C47" s="11"/>
      <c r="D47" s="11"/>
      <c r="E47" s="11"/>
      <c r="F47" s="11"/>
      <c r="G47" s="11"/>
      <c r="H47" s="11"/>
      <c r="I47" s="11"/>
      <c r="J47" s="11"/>
      <c r="K47" s="11"/>
      <c r="L47" s="11"/>
      <c r="M47" s="11"/>
      <c r="N47" s="11"/>
      <c r="O47" s="11"/>
      <c r="P47" s="11"/>
      <c r="Q47" s="11"/>
      <c r="R47" s="11"/>
      <c r="S47" s="11"/>
      <c r="T47" s="11"/>
    </row>
    <row collapsed="false" customFormat="false" customHeight="false" hidden="false" ht="14.05" outlineLevel="0" r="48">
      <c r="A48" s="3" t="s">
        <v>135</v>
      </c>
    </row>
    <row collapsed="false" customFormat="false" customHeight="false" hidden="false" ht="14.05" outlineLevel="0" r="49">
      <c r="A49" s="3" t="s">
        <v>67</v>
      </c>
      <c r="B49" s="3" t="s">
        <v>2</v>
      </c>
      <c r="C49" s="3" t="s">
        <v>103</v>
      </c>
      <c r="D49" s="3" t="s">
        <v>104</v>
      </c>
    </row>
    <row collapsed="false" customFormat="false" customHeight="false" hidden="false" ht="14.9" outlineLevel="0" r="50">
      <c r="A50" s="0" t="s">
        <v>13</v>
      </c>
      <c r="B50" s="0" t="n">
        <v>177</v>
      </c>
      <c r="C50" s="14" t="n">
        <f aca="false">SUM(C41:U41)</f>
        <v>1860.32341909663</v>
      </c>
      <c r="D50" s="0" t="n">
        <v>4</v>
      </c>
    </row>
    <row collapsed="false" customFormat="false" customHeight="false" hidden="false" ht="14.9" outlineLevel="0" r="51">
      <c r="A51" s="0" t="s">
        <v>13</v>
      </c>
      <c r="B51" s="0" t="n">
        <v>182</v>
      </c>
      <c r="C51" s="14" t="n">
        <f aca="false">SUM(C42:U42)</f>
        <v>44.4700857632933</v>
      </c>
      <c r="D51" s="0" t="n">
        <v>88</v>
      </c>
    </row>
    <row collapsed="false" customFormat="false" customHeight="false" hidden="false" ht="14.05" outlineLevel="0" r="52"/>
    <row collapsed="false" customFormat="false" customHeight="false" hidden="false" ht="14.05" outlineLevel="0" r="53"/>
    <row collapsed="false" customFormat="false" customHeight="false" hidden="false" ht="14.05" outlineLevel="0" r="54"/>
    <row collapsed="false" customFormat="false" customHeight="false" hidden="false" ht="14.05" outlineLevel="0" r="55">
      <c r="A55" s="15" t="s">
        <v>136</v>
      </c>
      <c r="B55" s="9"/>
      <c r="C55" s="9"/>
      <c r="D55" s="9"/>
      <c r="E55" s="9"/>
      <c r="F55" s="9"/>
      <c r="G55" s="9"/>
      <c r="H55" s="9"/>
      <c r="I55" s="9"/>
      <c r="J55" s="9"/>
      <c r="K55" s="9"/>
      <c r="L55" s="9"/>
      <c r="M55" s="9"/>
      <c r="N55" s="9"/>
      <c r="O55" s="9"/>
      <c r="P55" s="9"/>
      <c r="Q55" s="9"/>
      <c r="R55" s="9"/>
      <c r="S55" s="9"/>
      <c r="T55" s="9"/>
    </row>
    <row collapsed="false" customFormat="false" customHeight="false" hidden="false" ht="14.05" outlineLevel="0" r="56">
      <c r="A56" s="3" t="s">
        <v>135</v>
      </c>
    </row>
    <row collapsed="false" customFormat="false" customHeight="false" hidden="false" ht="14.05" outlineLevel="0" r="57">
      <c r="A57" s="0" t="s">
        <v>106</v>
      </c>
      <c r="B57" s="0" t="n">
        <v>88</v>
      </c>
      <c r="C57" s="0" t="s">
        <v>137</v>
      </c>
    </row>
    <row collapsed="false" customFormat="false" customHeight="false" hidden="false" ht="14.9" outlineLevel="0" r="58">
      <c r="A58" s="0" t="s">
        <v>108</v>
      </c>
      <c r="B58" s="16" t="n">
        <v>329</v>
      </c>
      <c r="C58" s="0" t="s">
        <v>109</v>
      </c>
    </row>
    <row collapsed="false" customFormat="false" customHeight="false" hidden="false" ht="14.05" outlineLevel="0" r="59">
      <c r="A59" s="0" t="s">
        <v>110</v>
      </c>
      <c r="B59" s="16" t="n">
        <f aca="false">B57*B58</f>
        <v>28952</v>
      </c>
      <c r="C59" s="0" t="s">
        <v>111</v>
      </c>
    </row>
    <row collapsed="false" customFormat="false" customHeight="false" hidden="false" ht="14.9" outlineLevel="0" r="60">
      <c r="A60" s="0" t="s">
        <v>68</v>
      </c>
      <c r="B60" s="13" t="n">
        <f aca="false">'Potential New Product List'!V9</f>
        <v>0.09</v>
      </c>
      <c r="C60" s="0" t="s">
        <v>109</v>
      </c>
    </row>
    <row collapsed="false" customFormat="false" customHeight="false" hidden="false" ht="14.05" outlineLevel="0" r="61">
      <c r="A61" s="0" t="s">
        <v>112</v>
      </c>
      <c r="B61" s="16" t="n">
        <f aca="false">B59*B60</f>
        <v>2605.68</v>
      </c>
      <c r="C61" s="0" t="s">
        <v>113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61"/>
  <sheetViews>
    <sheetView colorId="64" defaultGridColor="true" rightToLeft="false" showFormulas="false" showGridLines="true" showOutlineSymbols="true" showRowColHeaders="true" showZeros="true" tabSelected="false" topLeftCell="A37" view="normal" windowProtection="false" workbookViewId="0" zoomScale="100" zoomScaleNormal="100" zoomScalePageLayoutView="100">
      <selection activeCell="B60" activeCellId="0" pane="topLeft" sqref="B60"/>
    </sheetView>
  </sheetViews>
  <sheetFormatPr defaultRowHeight="12.85"/>
  <cols>
    <col collapsed="false" hidden="false" max="1" min="1" style="0" width="34.1428571428571"/>
    <col collapsed="false" hidden="false" max="2" min="2" style="0" width="11.5204081632653"/>
    <col collapsed="false" hidden="false" max="3" min="3" style="0" width="20.5612244897959"/>
    <col collapsed="false" hidden="false" max="4" min="4" style="0" width="28.4897959183673"/>
    <col collapsed="false" hidden="false" max="5" min="5" style="0" width="11.5204081632653"/>
    <col collapsed="false" hidden="false" max="6" min="6" style="0" width="29.3010204081633"/>
    <col collapsed="false" hidden="false" max="7" min="7" style="0" width="19.0867346938776"/>
    <col collapsed="false" hidden="false" max="8" min="8" style="0" width="15.8571428571429"/>
    <col collapsed="false" hidden="false" max="9" min="9" style="0" width="17.7397959183673"/>
    <col collapsed="false" hidden="false" max="10" min="10" style="0" width="16.3979591836735"/>
    <col collapsed="false" hidden="false" max="11" min="11" style="0" width="17.469387755102"/>
    <col collapsed="false" hidden="false" max="12" min="12" style="0" width="15.3163265306122"/>
    <col collapsed="false" hidden="false" max="13" min="13" style="0" width="28.3571428571429"/>
    <col collapsed="false" hidden="false" max="14" min="14" style="0" width="30.9132653061224"/>
    <col collapsed="false" hidden="false" max="15" min="15" style="0" width="42.3418367346939"/>
    <col collapsed="false" hidden="false" max="16" min="16" style="0" width="21.9030612244898"/>
    <col collapsed="false" hidden="false" max="17" min="17" style="0" width="36.4183673469388"/>
    <col collapsed="false" hidden="false" max="18" min="18" style="0" width="20.8316326530612"/>
    <col collapsed="false" hidden="false" max="19" min="19" style="0" width="20.5612244897959"/>
    <col collapsed="false" hidden="false" max="20" min="20" style="0" width="21.2397959183673"/>
    <col collapsed="false" hidden="false" max="1025" min="21" style="0" width="11.5204081632653"/>
  </cols>
  <sheetData>
    <row collapsed="false" customFormat="false" customHeight="false" hidden="false" ht="15.25" outlineLevel="0" r="1">
      <c r="A1" s="8" t="s">
        <v>138</v>
      </c>
      <c r="B1" s="8"/>
      <c r="C1" s="8"/>
      <c r="D1" s="8"/>
    </row>
    <row collapsed="false" customFormat="false" customHeight="false" hidden="false" ht="15.25" outlineLevel="0" r="2">
      <c r="A2" s="8"/>
      <c r="B2" s="8"/>
      <c r="C2" s="8"/>
      <c r="D2" s="8"/>
    </row>
    <row collapsed="false" customFormat="false" customHeight="false" hidden="false" ht="14.05" outlineLevel="0" r="3">
      <c r="A3" s="9" t="s">
        <v>91</v>
      </c>
      <c r="B3" s="9"/>
      <c r="C3" s="9"/>
      <c r="D3" s="9"/>
      <c r="E3" s="9"/>
      <c r="F3" s="9"/>
      <c r="G3" s="9"/>
      <c r="H3" s="9"/>
      <c r="I3" s="9"/>
      <c r="J3" s="9"/>
      <c r="K3" s="9"/>
      <c r="L3" s="9"/>
      <c r="M3" s="9"/>
      <c r="N3" s="9"/>
      <c r="O3" s="9"/>
      <c r="P3" s="9"/>
      <c r="Q3" s="9"/>
      <c r="R3" s="9"/>
      <c r="S3" s="9"/>
      <c r="T3" s="9"/>
    </row>
    <row collapsed="false" customFormat="false" customHeight="false" hidden="false" ht="14.05" outlineLevel="0" r="4">
      <c r="A4" s="3" t="s">
        <v>92</v>
      </c>
    </row>
    <row collapsed="false" customFormat="false" customHeight="false" hidden="false" ht="14.05" outlineLevel="0" r="5">
      <c r="A5" s="3" t="s">
        <v>67</v>
      </c>
      <c r="B5" s="3" t="s">
        <v>2</v>
      </c>
      <c r="C5" s="3" t="s">
        <v>3</v>
      </c>
      <c r="D5" s="3" t="s">
        <v>46</v>
      </c>
      <c r="E5" s="3" t="s">
        <v>47</v>
      </c>
      <c r="F5" s="3" t="s">
        <v>48</v>
      </c>
      <c r="G5" s="3" t="s">
        <v>36</v>
      </c>
      <c r="H5" s="3" t="s">
        <v>49</v>
      </c>
      <c r="I5" s="3" t="s">
        <v>50</v>
      </c>
      <c r="J5" s="3" t="s">
        <v>51</v>
      </c>
      <c r="K5" s="3" t="s">
        <v>52</v>
      </c>
      <c r="L5" s="3" t="s">
        <v>53</v>
      </c>
      <c r="M5" s="3" t="s">
        <v>27</v>
      </c>
      <c r="N5" s="3" t="s">
        <v>29</v>
      </c>
      <c r="O5" s="3" t="s">
        <v>31</v>
      </c>
      <c r="P5" s="3" t="s">
        <v>33</v>
      </c>
      <c r="Q5" s="3" t="s">
        <v>54</v>
      </c>
      <c r="R5" s="3" t="s">
        <v>55</v>
      </c>
      <c r="S5" s="3" t="s">
        <v>56</v>
      </c>
      <c r="T5" s="3" t="s">
        <v>57</v>
      </c>
      <c r="U5" s="3" t="s">
        <v>58</v>
      </c>
    </row>
    <row collapsed="false" customFormat="false" customHeight="false" hidden="false" ht="14.9" outlineLevel="0" r="6">
      <c r="A6" s="0" t="s">
        <v>13</v>
      </c>
      <c r="B6" s="0" t="n">
        <v>181</v>
      </c>
      <c r="C6" s="0" t="s">
        <v>14</v>
      </c>
      <c r="D6" s="0" t="s">
        <v>61</v>
      </c>
      <c r="E6" s="2" t="n">
        <v>439</v>
      </c>
      <c r="F6" s="0" t="n">
        <v>1</v>
      </c>
      <c r="G6" s="0" t="s">
        <v>39</v>
      </c>
      <c r="H6" s="0" t="n">
        <v>23</v>
      </c>
      <c r="I6" s="0" t="n">
        <v>18</v>
      </c>
      <c r="J6" s="0" t="n">
        <v>7</v>
      </c>
      <c r="K6" s="0" t="n">
        <v>22</v>
      </c>
      <c r="L6" s="0" t="n">
        <v>18</v>
      </c>
      <c r="M6" s="0" t="n">
        <v>5</v>
      </c>
      <c r="N6" s="0" t="n">
        <v>16</v>
      </c>
      <c r="O6" s="0" t="n">
        <v>0.4</v>
      </c>
      <c r="P6" s="0" t="n">
        <v>1704</v>
      </c>
      <c r="Q6" s="0" t="n">
        <v>4.8</v>
      </c>
      <c r="R6" s="0" t="n">
        <v>8</v>
      </c>
      <c r="S6" s="0" t="n">
        <v>11.7</v>
      </c>
      <c r="T6" s="0" t="n">
        <v>1.5</v>
      </c>
      <c r="U6" s="0" t="s">
        <v>62</v>
      </c>
    </row>
    <row collapsed="false" customFormat="false" customHeight="false" hidden="false" ht="14.05" outlineLevel="0" r="7"/>
    <row collapsed="false" customFormat="false" customHeight="false" hidden="false" ht="14.05" outlineLevel="0" r="8">
      <c r="A8" s="3" t="s">
        <v>93</v>
      </c>
    </row>
    <row collapsed="false" customFormat="false" customHeight="false" hidden="false" ht="14.05" outlineLevel="0" r="9">
      <c r="A9" s="3" t="s">
        <v>67</v>
      </c>
      <c r="B9" s="3" t="s">
        <v>2</v>
      </c>
      <c r="C9" s="3" t="s">
        <v>3</v>
      </c>
      <c r="D9" s="3" t="s">
        <v>46</v>
      </c>
      <c r="E9" s="3" t="s">
        <v>47</v>
      </c>
      <c r="F9" s="3" t="s">
        <v>48</v>
      </c>
      <c r="G9" s="3" t="s">
        <v>36</v>
      </c>
      <c r="H9" s="3" t="s">
        <v>49</v>
      </c>
      <c r="I9" s="3" t="s">
        <v>50</v>
      </c>
      <c r="J9" s="3" t="s">
        <v>51</v>
      </c>
      <c r="K9" s="3" t="s">
        <v>52</v>
      </c>
      <c r="L9" s="3" t="s">
        <v>53</v>
      </c>
      <c r="M9" s="3" t="s">
        <v>27</v>
      </c>
      <c r="N9" s="3" t="s">
        <v>29</v>
      </c>
      <c r="O9" s="3" t="s">
        <v>31</v>
      </c>
      <c r="P9" s="3" t="s">
        <v>33</v>
      </c>
      <c r="Q9" s="3" t="s">
        <v>54</v>
      </c>
      <c r="R9" s="3" t="s">
        <v>55</v>
      </c>
      <c r="S9" s="3" t="s">
        <v>56</v>
      </c>
      <c r="T9" s="3" t="s">
        <v>57</v>
      </c>
      <c r="U9" s="3" t="s">
        <v>58</v>
      </c>
    </row>
    <row collapsed="false" customFormat="false" customHeight="false" hidden="false" ht="14.9" outlineLevel="0" r="10">
      <c r="A10" s="0" t="s">
        <v>13</v>
      </c>
      <c r="B10" s="0" t="n">
        <v>177</v>
      </c>
      <c r="C10" s="0" t="s">
        <v>21</v>
      </c>
      <c r="D10" s="0" t="s">
        <v>61</v>
      </c>
      <c r="E10" s="2" t="n">
        <v>379.99</v>
      </c>
      <c r="F10" s="0" t="n">
        <v>1</v>
      </c>
      <c r="G10" s="0" t="s">
        <v>41</v>
      </c>
      <c r="H10" s="0" t="n">
        <v>1</v>
      </c>
      <c r="I10" s="0" t="n">
        <v>0</v>
      </c>
      <c r="J10" s="0" t="n">
        <v>1</v>
      </c>
      <c r="K10" s="0" t="n">
        <v>1</v>
      </c>
      <c r="L10" s="0" t="n">
        <v>0</v>
      </c>
      <c r="M10" s="0" t="n">
        <v>0</v>
      </c>
      <c r="N10" s="0" t="n">
        <v>1</v>
      </c>
      <c r="O10" s="0" t="n">
        <v>0.3</v>
      </c>
      <c r="P10" s="0" t="n">
        <v>6295</v>
      </c>
      <c r="Q10" s="0" t="n">
        <v>3</v>
      </c>
      <c r="R10" s="0" t="n">
        <v>7.44</v>
      </c>
      <c r="S10" s="0" t="n">
        <v>10.43</v>
      </c>
      <c r="T10" s="0" t="n">
        <v>1.02</v>
      </c>
      <c r="U10" s="0" t="s">
        <v>65</v>
      </c>
    </row>
    <row collapsed="false" customFormat="false" customHeight="false" hidden="false" ht="14.9" outlineLevel="0" r="11">
      <c r="A11" s="0" t="s">
        <v>13</v>
      </c>
      <c r="B11" s="0" t="n">
        <v>182</v>
      </c>
      <c r="C11" s="0" t="s">
        <v>9</v>
      </c>
      <c r="D11" s="0" t="s">
        <v>61</v>
      </c>
      <c r="E11" s="2" t="n">
        <v>349.99</v>
      </c>
      <c r="F11" s="0" t="n">
        <v>1</v>
      </c>
      <c r="G11" s="0" t="s">
        <v>41</v>
      </c>
      <c r="H11" s="0" t="n">
        <v>22</v>
      </c>
      <c r="I11" s="0" t="n">
        <v>10</v>
      </c>
      <c r="J11" s="0" t="n">
        <v>6</v>
      </c>
      <c r="K11" s="0" t="n">
        <v>2</v>
      </c>
      <c r="L11" s="0" t="n">
        <v>10</v>
      </c>
      <c r="M11" s="0" t="n">
        <v>3</v>
      </c>
      <c r="N11" s="0" t="n">
        <v>3</v>
      </c>
      <c r="O11" s="0" t="n">
        <v>0.3</v>
      </c>
      <c r="P11" s="0" t="n">
        <v>2723</v>
      </c>
      <c r="Q11" s="0" t="n">
        <v>5</v>
      </c>
      <c r="R11" s="0" t="n">
        <v>7.57</v>
      </c>
      <c r="S11" s="0" t="n">
        <v>10.47</v>
      </c>
      <c r="T11" s="0" t="n">
        <v>1.43</v>
      </c>
      <c r="U11" s="0" t="s">
        <v>65</v>
      </c>
    </row>
    <row collapsed="false" customFormat="false" customHeight="false" hidden="false" ht="14.05" outlineLevel="0" r="12"/>
    <row collapsed="false" customFormat="false" customHeight="false" hidden="false" ht="14.05" outlineLevel="0" r="13"/>
    <row collapsed="false" customFormat="false" customHeight="false" hidden="false" ht="14.05" outlineLevel="0" r="14"/>
    <row collapsed="false" customFormat="false" customHeight="false" hidden="false" ht="14.05" outlineLevel="0" r="15">
      <c r="A15" s="10" t="s">
        <v>94</v>
      </c>
      <c r="B15" s="11"/>
      <c r="C15" s="11"/>
      <c r="D15" s="11"/>
      <c r="E15" s="11"/>
      <c r="F15" s="11"/>
      <c r="G15" s="11"/>
      <c r="H15" s="11"/>
      <c r="I15" s="11"/>
      <c r="J15" s="11"/>
      <c r="K15" s="11"/>
      <c r="L15" s="11"/>
      <c r="M15" s="11"/>
      <c r="N15" s="11"/>
      <c r="O15" s="11"/>
      <c r="P15" s="11"/>
      <c r="Q15" s="11"/>
      <c r="R15" s="11"/>
      <c r="S15" s="11"/>
      <c r="T15" s="11"/>
      <c r="U15" s="11"/>
    </row>
    <row collapsed="false" customFormat="false" customHeight="false" hidden="false" ht="14.05" outlineLevel="0" r="16">
      <c r="A16" s="12"/>
      <c r="B16" s="12"/>
      <c r="C16" s="12"/>
      <c r="D16" s="12"/>
      <c r="E16" s="12"/>
      <c r="F16" s="12"/>
      <c r="G16" s="12"/>
      <c r="H16" s="12"/>
      <c r="I16" s="12"/>
      <c r="J16" s="12"/>
      <c r="K16" s="12"/>
      <c r="L16" s="12"/>
      <c r="M16" s="12"/>
      <c r="N16" s="12"/>
      <c r="O16" s="12"/>
      <c r="P16" s="12"/>
      <c r="Q16" s="12"/>
      <c r="R16" s="12"/>
      <c r="S16" s="12"/>
      <c r="T16" s="12"/>
      <c r="U16" s="12"/>
    </row>
    <row collapsed="false" customFormat="false" customHeight="false" hidden="false" ht="14.05" outlineLevel="0" r="17">
      <c r="A17" s="3" t="s">
        <v>95</v>
      </c>
    </row>
    <row collapsed="false" customFormat="false" customHeight="false" hidden="false" ht="14.05" outlineLevel="0" r="18">
      <c r="A18" s="0" t="s">
        <v>67</v>
      </c>
      <c r="B18" s="0" t="s">
        <v>2</v>
      </c>
      <c r="C18" s="0" t="s">
        <v>3</v>
      </c>
      <c r="D18" s="0" t="s">
        <v>46</v>
      </c>
      <c r="E18" s="0" t="s">
        <v>47</v>
      </c>
      <c r="F18" s="0" t="s">
        <v>48</v>
      </c>
      <c r="G18" s="0" t="s">
        <v>36</v>
      </c>
      <c r="H18" s="0" t="s">
        <v>49</v>
      </c>
      <c r="I18" s="0" t="s">
        <v>50</v>
      </c>
      <c r="J18" s="0" t="s">
        <v>51</v>
      </c>
      <c r="K18" s="0" t="s">
        <v>52</v>
      </c>
      <c r="L18" s="0" t="s">
        <v>53</v>
      </c>
      <c r="M18" s="0" t="s">
        <v>27</v>
      </c>
      <c r="N18" s="0" t="s">
        <v>29</v>
      </c>
      <c r="O18" s="0" t="s">
        <v>31</v>
      </c>
      <c r="P18" s="0" t="s">
        <v>33</v>
      </c>
      <c r="Q18" s="0" t="s">
        <v>54</v>
      </c>
      <c r="R18" s="0" t="s">
        <v>55</v>
      </c>
      <c r="S18" s="0" t="s">
        <v>56</v>
      </c>
      <c r="T18" s="0" t="s">
        <v>57</v>
      </c>
      <c r="U18" s="0" t="s">
        <v>58</v>
      </c>
    </row>
    <row collapsed="false" customFormat="false" customHeight="false" hidden="false" ht="14.9" outlineLevel="0" r="19">
      <c r="A19" s="0" t="s">
        <v>13</v>
      </c>
      <c r="B19" s="0" t="n">
        <v>181</v>
      </c>
      <c r="C19" s="0" t="s">
        <v>14</v>
      </c>
      <c r="D19" s="0" t="s">
        <v>61</v>
      </c>
      <c r="E19" s="2" t="n">
        <v>439</v>
      </c>
      <c r="F19" s="0" t="n">
        <v>1</v>
      </c>
      <c r="G19" s="13" t="n">
        <f aca="false">VLOOKUP(G6,'Warranty Scale'!A2:B6,2,0)</f>
        <v>1</v>
      </c>
      <c r="H19" s="14" t="n">
        <f aca="false">H6/SUM($H$6:$L$6)</f>
        <v>0.261363636363636</v>
      </c>
      <c r="I19" s="14" t="n">
        <f aca="false">I6/SUM($H$6:$L$6)</f>
        <v>0.204545454545455</v>
      </c>
      <c r="J19" s="14" t="n">
        <f aca="false">J6/SUM($H$6:$L$6)</f>
        <v>0.0795454545454545</v>
      </c>
      <c r="K19" s="14" t="n">
        <f aca="false">K6/SUM($H$6:$L$6)</f>
        <v>0.25</v>
      </c>
      <c r="L19" s="14" t="n">
        <f aca="false">L6/SUM($H$6:$L$6)</f>
        <v>0.204545454545455</v>
      </c>
      <c r="M19" s="14" t="n">
        <f aca="false">M6/SUM($M$6:$N$6)</f>
        <v>0.238095238095238</v>
      </c>
      <c r="N19" s="14" t="n">
        <f aca="false">N6/SUM($M$6:$N$6)</f>
        <v>0.761904761904762</v>
      </c>
      <c r="O19" s="13" t="n">
        <f aca="false">O6</f>
        <v>0.4</v>
      </c>
      <c r="P19" s="13" t="n">
        <f aca="false">P6</f>
        <v>1704</v>
      </c>
      <c r="Q19" s="13" t="n">
        <f aca="false">Q6</f>
        <v>4.8</v>
      </c>
      <c r="R19" s="13" t="n">
        <f aca="false">R6</f>
        <v>8</v>
      </c>
      <c r="S19" s="13" t="n">
        <f aca="false">S6</f>
        <v>11.7</v>
      </c>
      <c r="T19" s="13" t="n">
        <f aca="false">T6</f>
        <v>1.5</v>
      </c>
      <c r="U19" s="13" t="n">
        <f aca="false">U6</f>
        <v>0</v>
      </c>
    </row>
    <row collapsed="false" customFormat="false" customHeight="false" hidden="false" ht="14.05" outlineLevel="0" r="20"/>
    <row collapsed="false" customFormat="false" customHeight="false" hidden="false" ht="14.05" outlineLevel="0" r="21">
      <c r="A21" s="3" t="s">
        <v>96</v>
      </c>
    </row>
    <row collapsed="false" customFormat="false" customHeight="false" hidden="false" ht="14.9" outlineLevel="0" r="22">
      <c r="A22" s="0" t="s">
        <v>13</v>
      </c>
      <c r="B22" s="0" t="n">
        <v>177</v>
      </c>
      <c r="C22" s="0" t="s">
        <v>21</v>
      </c>
      <c r="D22" s="0" t="s">
        <v>61</v>
      </c>
      <c r="E22" s="2" t="n">
        <v>379.99</v>
      </c>
      <c r="F22" s="0" t="n">
        <v>1</v>
      </c>
      <c r="G22" s="13" t="n">
        <f aca="false">VLOOKUP(G10,'Warranty Scale'!$A$2:$B$6,2,0)</f>
        <v>3</v>
      </c>
      <c r="H22" s="14" t="n">
        <f aca="false">H10/SUM($H$10:$L$10)</f>
        <v>0.333333333333333</v>
      </c>
      <c r="I22" s="14" t="n">
        <f aca="false">I10/SUM($H$10:$L$10)</f>
        <v>0</v>
      </c>
      <c r="J22" s="14" t="n">
        <f aca="false">J10/SUM($H$10:$L$10)</f>
        <v>0.333333333333333</v>
      </c>
      <c r="K22" s="14" t="n">
        <f aca="false">K10/SUM($H$10:$L$10)</f>
        <v>0.333333333333333</v>
      </c>
      <c r="L22" s="14" t="n">
        <f aca="false">L10/SUM($H$10:$L$10)</f>
        <v>0</v>
      </c>
      <c r="M22" s="14" t="n">
        <f aca="false">M10/SUM($M$10:$N$10)</f>
        <v>0</v>
      </c>
      <c r="N22" s="14" t="n">
        <f aca="false">N10/SUM($M$10:$N$10)</f>
        <v>1</v>
      </c>
      <c r="O22" s="0" t="n">
        <v>0.3</v>
      </c>
      <c r="P22" s="0" t="n">
        <v>6295</v>
      </c>
      <c r="Q22" s="0" t="n">
        <v>3</v>
      </c>
      <c r="R22" s="0" t="n">
        <v>7.44</v>
      </c>
      <c r="S22" s="0" t="n">
        <v>10.43</v>
      </c>
      <c r="T22" s="0" t="n">
        <v>1.02</v>
      </c>
      <c r="U22" s="0" t="s">
        <v>65</v>
      </c>
    </row>
    <row collapsed="false" customFormat="false" customHeight="false" hidden="false" ht="14.9" outlineLevel="0" r="23">
      <c r="A23" s="0" t="s">
        <v>13</v>
      </c>
      <c r="B23" s="0" t="n">
        <v>182</v>
      </c>
      <c r="C23" s="0" t="s">
        <v>9</v>
      </c>
      <c r="D23" s="0" t="s">
        <v>61</v>
      </c>
      <c r="E23" s="2" t="n">
        <v>349.99</v>
      </c>
      <c r="F23" s="0" t="n">
        <v>1</v>
      </c>
      <c r="G23" s="13" t="n">
        <f aca="false">VLOOKUP(G11,'Warranty Scale'!$A$2:$B$6,2,0)</f>
        <v>3</v>
      </c>
      <c r="H23" s="14" t="n">
        <f aca="false">H11/SUM($H$11:$L$11)</f>
        <v>0.44</v>
      </c>
      <c r="I23" s="0" t="n">
        <v>1</v>
      </c>
      <c r="J23" s="0" t="n">
        <v>0</v>
      </c>
      <c r="K23" s="0" t="n">
        <v>0</v>
      </c>
      <c r="L23" s="0" t="n">
        <v>0</v>
      </c>
      <c r="M23" s="14" t="n">
        <f aca="false">M11/SUM($M$11:$N$11)</f>
        <v>0.5</v>
      </c>
      <c r="N23" s="14" t="n">
        <f aca="false">N11/SUM($M$11:$N$11)</f>
        <v>0.5</v>
      </c>
      <c r="O23" s="0" t="n">
        <v>0.3</v>
      </c>
      <c r="P23" s="0" t="n">
        <v>2723</v>
      </c>
      <c r="Q23" s="0" t="n">
        <v>5</v>
      </c>
      <c r="R23" s="0" t="n">
        <v>7.57</v>
      </c>
      <c r="S23" s="0" t="n">
        <v>10.47</v>
      </c>
      <c r="T23" s="0" t="n">
        <v>1.43</v>
      </c>
      <c r="U23" s="0" t="s">
        <v>65</v>
      </c>
    </row>
    <row collapsed="false" customFormat="false" customHeight="false" hidden="false" ht="14.05" outlineLevel="0" r="24">
      <c r="E24" s="2"/>
      <c r="H24" s="14"/>
      <c r="I24" s="14"/>
      <c r="J24" s="14"/>
      <c r="K24" s="14"/>
      <c r="L24" s="14"/>
      <c r="M24" s="14"/>
      <c r="N24" s="14"/>
    </row>
    <row collapsed="false" customFormat="false" customHeight="false" hidden="false" ht="14.05" outlineLevel="0" r="25">
      <c r="H25" s="14"/>
      <c r="I25" s="14"/>
      <c r="J25" s="14"/>
      <c r="K25" s="14"/>
      <c r="L25" s="14"/>
      <c r="M25" s="14"/>
      <c r="N25" s="14"/>
    </row>
    <row collapsed="false" customFormat="false" customHeight="false" hidden="false" ht="14.05" outlineLevel="0" r="27">
      <c r="A27" s="10" t="s">
        <v>97</v>
      </c>
      <c r="B27" s="11"/>
      <c r="C27" s="11"/>
      <c r="D27" s="11"/>
      <c r="E27" s="11"/>
      <c r="F27" s="11"/>
      <c r="G27" s="11"/>
      <c r="H27" s="11"/>
      <c r="I27" s="11"/>
      <c r="J27" s="11"/>
      <c r="K27" s="11"/>
      <c r="L27" s="11"/>
      <c r="M27" s="11"/>
      <c r="N27" s="11"/>
      <c r="O27" s="11"/>
      <c r="P27" s="11"/>
      <c r="Q27" s="11"/>
      <c r="R27" s="11"/>
      <c r="S27" s="11"/>
      <c r="T27" s="11"/>
      <c r="U27" s="11"/>
    </row>
    <row collapsed="false" customFormat="false" customHeight="false" hidden="false" ht="14.05" outlineLevel="0" r="28">
      <c r="A28" s="0" t="s">
        <v>67</v>
      </c>
      <c r="B28" s="0" t="s">
        <v>2</v>
      </c>
      <c r="C28" s="0" t="s">
        <v>3</v>
      </c>
      <c r="D28" s="0" t="s">
        <v>46</v>
      </c>
      <c r="E28" s="0" t="s">
        <v>47</v>
      </c>
      <c r="F28" s="0" t="s">
        <v>48</v>
      </c>
      <c r="G28" s="0" t="s">
        <v>36</v>
      </c>
      <c r="H28" s="0" t="s">
        <v>49</v>
      </c>
      <c r="I28" s="0" t="s">
        <v>50</v>
      </c>
      <c r="J28" s="0" t="s">
        <v>51</v>
      </c>
      <c r="K28" s="0" t="s">
        <v>52</v>
      </c>
      <c r="L28" s="0" t="s">
        <v>53</v>
      </c>
      <c r="M28" s="0" t="s">
        <v>27</v>
      </c>
      <c r="N28" s="0" t="s">
        <v>29</v>
      </c>
      <c r="O28" s="0" t="s">
        <v>31</v>
      </c>
      <c r="P28" s="0" t="s">
        <v>33</v>
      </c>
      <c r="Q28" s="0" t="s">
        <v>54</v>
      </c>
      <c r="R28" s="0" t="s">
        <v>55</v>
      </c>
      <c r="S28" s="0" t="s">
        <v>56</v>
      </c>
      <c r="T28" s="0" t="s">
        <v>57</v>
      </c>
      <c r="U28" s="0" t="s">
        <v>58</v>
      </c>
    </row>
    <row collapsed="false" customFormat="false" customHeight="false" hidden="false" ht="14.05" outlineLevel="0" r="29">
      <c r="A29" s="3" t="s">
        <v>139</v>
      </c>
    </row>
    <row collapsed="false" customFormat="false" customHeight="false" hidden="false" ht="14.9" outlineLevel="0" r="30">
      <c r="A30" s="0" t="s">
        <v>13</v>
      </c>
      <c r="B30" s="0" t="n">
        <v>177</v>
      </c>
      <c r="C30" s="13" t="n">
        <f aca="false">IF(C$19=C22,0,1)</f>
        <v>1</v>
      </c>
      <c r="D30" s="13" t="n">
        <f aca="false">IF(D$19=D22,0,1)</f>
        <v>0</v>
      </c>
      <c r="E30" s="13" t="n">
        <f aca="false">ABS(E$19-E22)</f>
        <v>59.01</v>
      </c>
      <c r="F30" s="13" t="n">
        <f aca="false">ABS(F$19-F22)</f>
        <v>0</v>
      </c>
      <c r="G30" s="13" t="n">
        <f aca="false">ABS($G$19-G22)</f>
        <v>2</v>
      </c>
      <c r="H30" s="14" t="n">
        <f aca="false">ABS(H$19-H22)</f>
        <v>0.071969696969697</v>
      </c>
      <c r="I30" s="14" t="n">
        <f aca="false">ABS(I$19-I22)</f>
        <v>0.204545454545455</v>
      </c>
      <c r="J30" s="14" t="n">
        <f aca="false">ABS(J$19-J22)</f>
        <v>0.253787878787879</v>
      </c>
      <c r="K30" s="14" t="n">
        <f aca="false">ABS(K$19-K22)</f>
        <v>0.0833333333333333</v>
      </c>
      <c r="L30" s="14" t="n">
        <f aca="false">ABS(L$19-L22)</f>
        <v>0.204545454545455</v>
      </c>
      <c r="M30" s="14" t="n">
        <f aca="false">ABS(M$19-M22)</f>
        <v>0.238095238095238</v>
      </c>
      <c r="N30" s="14" t="n">
        <f aca="false">ABS(N$19-N22)</f>
        <v>0.238095238095238</v>
      </c>
      <c r="O30" s="14" t="n">
        <f aca="false">ABS(O$19-O22)</f>
        <v>0.1</v>
      </c>
      <c r="P30" s="14" t="n">
        <f aca="false">ABS(P$19-P22)</f>
        <v>4591</v>
      </c>
      <c r="Q30" s="14" t="n">
        <f aca="false">ABS(Q$19-Q22)</f>
        <v>1.8</v>
      </c>
      <c r="R30" s="14" t="n">
        <f aca="false">ABS(R$19-R22)</f>
        <v>0.56</v>
      </c>
      <c r="S30" s="14" t="n">
        <f aca="false">ABS(S$19-S22)</f>
        <v>1.27</v>
      </c>
      <c r="T30" s="14" t="n">
        <f aca="false">ABS(T$19-T22)</f>
        <v>0.48</v>
      </c>
      <c r="U30" s="13" t="n">
        <f aca="false">IF(U$19 = U22,0,1)</f>
        <v>1</v>
      </c>
    </row>
    <row collapsed="false" customFormat="false" customHeight="false" hidden="false" ht="14.9" outlineLevel="0" r="31">
      <c r="A31" s="0" t="s">
        <v>13</v>
      </c>
      <c r="B31" s="0" t="n">
        <v>182</v>
      </c>
      <c r="C31" s="13" t="n">
        <f aca="false">IF(C$19=C23,0,1)</f>
        <v>1</v>
      </c>
      <c r="D31" s="13" t="n">
        <f aca="false">IF(D$19=D23,0,1)</f>
        <v>0</v>
      </c>
      <c r="E31" s="13" t="n">
        <f aca="false">ABS(E$19-E23)</f>
        <v>89.01</v>
      </c>
      <c r="F31" s="13" t="n">
        <f aca="false">ABS(F$19-F23)</f>
        <v>0</v>
      </c>
      <c r="G31" s="13" t="n">
        <f aca="false">ABS($G$19-G23)</f>
        <v>2</v>
      </c>
      <c r="H31" s="14" t="n">
        <f aca="false">ABS(H$19-H23)</f>
        <v>0.178636363636364</v>
      </c>
      <c r="I31" s="14" t="n">
        <f aca="false">ABS(I$19-I23)</f>
        <v>0.795454545454545</v>
      </c>
      <c r="J31" s="14" t="n">
        <f aca="false">ABS(J$19-J23)</f>
        <v>0.0795454545454545</v>
      </c>
      <c r="K31" s="14" t="n">
        <f aca="false">ABS(K$19-K23)</f>
        <v>0.25</v>
      </c>
      <c r="L31" s="14" t="n">
        <f aca="false">ABS(L$19-L23)</f>
        <v>0.204545454545455</v>
      </c>
      <c r="M31" s="14" t="n">
        <f aca="false">ABS(M$19-M23)</f>
        <v>0.261904761904762</v>
      </c>
      <c r="N31" s="14" t="n">
        <f aca="false">ABS(N$19-N23)</f>
        <v>0.261904761904762</v>
      </c>
      <c r="O31" s="14" t="n">
        <f aca="false">ABS(O$19-O23)</f>
        <v>0.1</v>
      </c>
      <c r="P31" s="14" t="n">
        <f aca="false">ABS(P$19-P23)</f>
        <v>1019</v>
      </c>
      <c r="Q31" s="14" t="n">
        <f aca="false">ABS(Q$19-Q23)</f>
        <v>0.2</v>
      </c>
      <c r="R31" s="14" t="n">
        <f aca="false">ABS(R$19-R23)</f>
        <v>0.43</v>
      </c>
      <c r="S31" s="14" t="n">
        <f aca="false">ABS(S$19-S23)</f>
        <v>1.23</v>
      </c>
      <c r="T31" s="14" t="n">
        <f aca="false">ABS(T$19-T23)</f>
        <v>0.0700000000000001</v>
      </c>
      <c r="U31" s="13" t="n">
        <f aca="false">IF(U$19 = U23,0,1)</f>
        <v>1</v>
      </c>
    </row>
    <row collapsed="false" customFormat="false" customHeight="false" hidden="false" ht="14.05" outlineLevel="0" r="32">
      <c r="H32" s="14"/>
      <c r="I32" s="14"/>
      <c r="J32" s="14"/>
      <c r="K32" s="14"/>
      <c r="L32" s="14"/>
      <c r="M32" s="14"/>
      <c r="N32" s="14"/>
      <c r="O32" s="14"/>
      <c r="P32" s="14"/>
      <c r="Q32" s="14"/>
      <c r="R32" s="14"/>
      <c r="S32" s="14"/>
      <c r="T32" s="14"/>
    </row>
    <row collapsed="false" customFormat="false" customHeight="false" hidden="false" ht="14.05" outlineLevel="0" r="33">
      <c r="H33" s="14"/>
      <c r="I33" s="14"/>
      <c r="J33" s="14"/>
      <c r="K33" s="14"/>
      <c r="L33" s="14"/>
      <c r="M33" s="14"/>
      <c r="N33" s="14"/>
      <c r="O33" s="14"/>
      <c r="P33" s="14"/>
      <c r="Q33" s="14"/>
      <c r="R33" s="14"/>
      <c r="S33" s="14"/>
      <c r="T33" s="14"/>
    </row>
    <row collapsed="false" customFormat="false" customHeight="false" hidden="false" ht="14.05" outlineLevel="0" r="35">
      <c r="A35" s="10" t="s">
        <v>99</v>
      </c>
      <c r="B35" s="11"/>
      <c r="C35" s="11"/>
      <c r="D35" s="11"/>
      <c r="E35" s="11"/>
      <c r="F35" s="11"/>
      <c r="G35" s="11"/>
      <c r="H35" s="11"/>
      <c r="I35" s="11"/>
      <c r="J35" s="11"/>
      <c r="K35" s="11"/>
      <c r="L35" s="11"/>
      <c r="M35" s="11"/>
      <c r="N35" s="11"/>
      <c r="O35" s="11"/>
      <c r="P35" s="11"/>
      <c r="Q35" s="11"/>
      <c r="R35" s="11"/>
      <c r="S35" s="11"/>
      <c r="T35" s="11"/>
      <c r="U35" s="11"/>
    </row>
    <row collapsed="false" customFormat="false" customHeight="false" hidden="false" ht="14.05" outlineLevel="0" r="36">
      <c r="A36" s="0" t="s">
        <v>67</v>
      </c>
      <c r="B36" s="0" t="s">
        <v>2</v>
      </c>
      <c r="C36" s="0" t="s">
        <v>3</v>
      </c>
      <c r="D36" s="0" t="s">
        <v>46</v>
      </c>
      <c r="E36" s="0" t="s">
        <v>47</v>
      </c>
      <c r="F36" s="0" t="s">
        <v>48</v>
      </c>
      <c r="G36" s="0" t="s">
        <v>36</v>
      </c>
      <c r="H36" s="0" t="s">
        <v>49</v>
      </c>
      <c r="I36" s="0" t="s">
        <v>50</v>
      </c>
      <c r="J36" s="0" t="s">
        <v>51</v>
      </c>
      <c r="K36" s="0" t="s">
        <v>52</v>
      </c>
      <c r="L36" s="0" t="s">
        <v>53</v>
      </c>
      <c r="M36" s="0" t="s">
        <v>27</v>
      </c>
      <c r="N36" s="0" t="s">
        <v>29</v>
      </c>
      <c r="O36" s="0" t="s">
        <v>31</v>
      </c>
      <c r="P36" s="0" t="s">
        <v>33</v>
      </c>
      <c r="Q36" s="0" t="s">
        <v>54</v>
      </c>
      <c r="R36" s="0" t="s">
        <v>55</v>
      </c>
      <c r="S36" s="0" t="s">
        <v>56</v>
      </c>
      <c r="T36" s="0" t="s">
        <v>57</v>
      </c>
      <c r="U36" s="0" t="s">
        <v>58</v>
      </c>
    </row>
    <row collapsed="false" customFormat="false" customHeight="false" hidden="false" ht="14.05" outlineLevel="0" r="37">
      <c r="A37" s="0" t="s">
        <v>100</v>
      </c>
      <c r="B37" s="0" t="s">
        <v>100</v>
      </c>
      <c r="C37" s="0" t="n">
        <v>1</v>
      </c>
      <c r="D37" s="0" t="n">
        <v>1</v>
      </c>
      <c r="E37" s="0" t="n">
        <v>1</v>
      </c>
      <c r="F37" s="0" t="n">
        <v>1</v>
      </c>
      <c r="G37" s="0" t="n">
        <v>1</v>
      </c>
      <c r="H37" s="0" t="n">
        <v>1</v>
      </c>
      <c r="I37" s="0" t="n">
        <v>1</v>
      </c>
      <c r="J37" s="0" t="n">
        <v>1</v>
      </c>
      <c r="K37" s="0" t="n">
        <v>1</v>
      </c>
      <c r="L37" s="0" t="n">
        <v>1</v>
      </c>
      <c r="M37" s="0" t="n">
        <v>1</v>
      </c>
      <c r="N37" s="0" t="n">
        <v>1</v>
      </c>
      <c r="O37" s="0" t="n">
        <v>1</v>
      </c>
      <c r="P37" s="0" t="n">
        <v>0.5</v>
      </c>
      <c r="Q37" s="0" t="n">
        <v>1</v>
      </c>
      <c r="R37" s="0" t="n">
        <v>1</v>
      </c>
      <c r="S37" s="0" t="n">
        <v>1</v>
      </c>
      <c r="T37" s="0" t="n">
        <v>1</v>
      </c>
      <c r="U37" s="0" t="n">
        <v>0.5</v>
      </c>
    </row>
    <row collapsed="false" customFormat="false" customHeight="false" hidden="false" ht="14.9" outlineLevel="0" r="39">
      <c r="A39" s="10" t="s">
        <v>101</v>
      </c>
      <c r="B39" s="11"/>
      <c r="C39" s="11"/>
      <c r="D39" s="11"/>
      <c r="E39" s="11"/>
      <c r="F39" s="11"/>
      <c r="G39" s="11"/>
      <c r="H39" s="11"/>
      <c r="I39" s="11"/>
      <c r="J39" s="11"/>
      <c r="K39" s="11"/>
      <c r="L39" s="11"/>
      <c r="M39" s="11"/>
      <c r="N39" s="11"/>
      <c r="O39" s="11"/>
      <c r="P39" s="11"/>
      <c r="Q39" s="11"/>
      <c r="R39" s="11"/>
      <c r="S39" s="11"/>
      <c r="T39" s="11"/>
      <c r="U39" s="11"/>
    </row>
    <row collapsed="false" customFormat="false" customHeight="false" hidden="false" ht="14.05" outlineLevel="0" r="40"/>
    <row collapsed="false" customFormat="false" customHeight="false" hidden="false" ht="14.9" outlineLevel="0" r="41">
      <c r="A41" s="0" t="s">
        <v>13</v>
      </c>
      <c r="B41" s="0" t="n">
        <v>177</v>
      </c>
      <c r="C41" s="14" t="n">
        <f aca="false">C30*C$37</f>
        <v>1</v>
      </c>
      <c r="D41" s="14" t="n">
        <f aca="false">D30*D37</f>
        <v>0</v>
      </c>
      <c r="E41" s="14" t="n">
        <f aca="false">E30*E37</f>
        <v>59.01</v>
      </c>
      <c r="F41" s="14" t="n">
        <f aca="false">F30*F37</f>
        <v>0</v>
      </c>
      <c r="G41" s="14" t="n">
        <v>0</v>
      </c>
      <c r="H41" s="14" t="n">
        <f aca="false">H30*H37</f>
        <v>0.071969696969697</v>
      </c>
      <c r="I41" s="14" t="n">
        <f aca="false">I30*I37</f>
        <v>0.204545454545455</v>
      </c>
      <c r="J41" s="14" t="n">
        <f aca="false">J30*J37</f>
        <v>0.253787878787879</v>
      </c>
      <c r="K41" s="14" t="n">
        <f aca="false">K30*K37</f>
        <v>0.0833333333333333</v>
      </c>
      <c r="L41" s="14" t="n">
        <f aca="false">L30*L37</f>
        <v>0.204545454545455</v>
      </c>
      <c r="M41" s="14" t="n">
        <f aca="false">M30*M37</f>
        <v>0.238095238095238</v>
      </c>
      <c r="N41" s="14" t="n">
        <f aca="false">N30*N37</f>
        <v>0.238095238095238</v>
      </c>
      <c r="O41" s="14" t="n">
        <f aca="false">O30*O37</f>
        <v>0.1</v>
      </c>
      <c r="P41" s="14" t="n">
        <f aca="false">P30*P37</f>
        <v>2295.5</v>
      </c>
      <c r="Q41" s="14" t="n">
        <f aca="false">Q30*Q37</f>
        <v>1.8</v>
      </c>
      <c r="R41" s="14" t="n">
        <f aca="false">R30*R37</f>
        <v>0.56</v>
      </c>
      <c r="S41" s="14" t="n">
        <f aca="false">S30*S37</f>
        <v>1.27</v>
      </c>
      <c r="T41" s="14" t="n">
        <f aca="false">T30*T37</f>
        <v>0.48</v>
      </c>
      <c r="U41" s="13" t="n">
        <f aca="false">U30*U37</f>
        <v>0.5</v>
      </c>
    </row>
    <row collapsed="false" customFormat="false" customHeight="false" hidden="false" ht="14.9" outlineLevel="0" r="42">
      <c r="A42" s="0" t="s">
        <v>13</v>
      </c>
      <c r="B42" s="0" t="n">
        <v>182</v>
      </c>
      <c r="C42" s="14" t="n">
        <f aca="false">C31*C$37</f>
        <v>1</v>
      </c>
      <c r="D42" s="14" t="n">
        <f aca="false">D31*D$37</f>
        <v>0</v>
      </c>
      <c r="E42" s="14" t="n">
        <f aca="false">E31*E$37</f>
        <v>89.01</v>
      </c>
      <c r="F42" s="14" t="n">
        <f aca="false">F31*F$37</f>
        <v>0</v>
      </c>
      <c r="G42" s="14" t="n">
        <v>2</v>
      </c>
      <c r="H42" s="14" t="n">
        <f aca="false">H31*H$37</f>
        <v>0.178636363636364</v>
      </c>
      <c r="I42" s="14" t="n">
        <f aca="false">I31*I$37</f>
        <v>0.795454545454545</v>
      </c>
      <c r="J42" s="14" t="n">
        <f aca="false">J31*J$37</f>
        <v>0.0795454545454545</v>
      </c>
      <c r="K42" s="14" t="n">
        <f aca="false">K31*K$37</f>
        <v>0.25</v>
      </c>
      <c r="L42" s="14" t="n">
        <f aca="false">L31*L$37</f>
        <v>0.204545454545455</v>
      </c>
      <c r="M42" s="14" t="n">
        <f aca="false">M31*M$37</f>
        <v>0.261904761904762</v>
      </c>
      <c r="N42" s="14" t="n">
        <f aca="false">N31*N$37</f>
        <v>0.261904761904762</v>
      </c>
      <c r="O42" s="14" t="n">
        <f aca="false">O31*O$37</f>
        <v>0.1</v>
      </c>
      <c r="P42" s="14" t="n">
        <f aca="false">P31*P$37</f>
        <v>509.5</v>
      </c>
      <c r="Q42" s="14" t="n">
        <f aca="false">Q31*Q$37</f>
        <v>0.2</v>
      </c>
      <c r="R42" s="14" t="n">
        <f aca="false">R31*R$37</f>
        <v>0.43</v>
      </c>
      <c r="S42" s="14" t="n">
        <f aca="false">S31*S$37</f>
        <v>1.23</v>
      </c>
      <c r="T42" s="14" t="n">
        <f aca="false">T31*T$37</f>
        <v>0.0700000000000001</v>
      </c>
      <c r="U42" s="13" t="n">
        <f aca="false">U31*U$37</f>
        <v>0.5</v>
      </c>
    </row>
    <row collapsed="false" customFormat="false" customHeight="false" hidden="false" ht="14.05" outlineLevel="0" r="43"/>
    <row collapsed="false" customFormat="false" customHeight="false" hidden="false" ht="14.05" outlineLevel="0" r="44">
      <c r="C44" s="14"/>
      <c r="D44" s="14"/>
      <c r="E44" s="14"/>
      <c r="F44" s="14"/>
      <c r="G44" s="14"/>
      <c r="H44" s="14"/>
      <c r="I44" s="14"/>
      <c r="J44" s="14"/>
      <c r="K44" s="14"/>
      <c r="L44" s="14"/>
      <c r="M44" s="14"/>
      <c r="N44" s="14"/>
      <c r="O44" s="14"/>
      <c r="P44" s="14"/>
      <c r="Q44" s="14"/>
      <c r="R44" s="14"/>
      <c r="S44" s="14"/>
      <c r="T44" s="14"/>
    </row>
    <row collapsed="false" customFormat="false" customHeight="false" hidden="false" ht="14.05" outlineLevel="0" r="47">
      <c r="A47" s="10" t="s">
        <v>102</v>
      </c>
      <c r="B47" s="11"/>
      <c r="C47" s="11"/>
      <c r="D47" s="11"/>
      <c r="E47" s="11"/>
      <c r="F47" s="11"/>
      <c r="G47" s="11"/>
      <c r="H47" s="11"/>
      <c r="I47" s="11"/>
      <c r="J47" s="11"/>
      <c r="K47" s="11"/>
      <c r="L47" s="11"/>
      <c r="M47" s="11"/>
      <c r="N47" s="11"/>
      <c r="O47" s="11"/>
      <c r="P47" s="11"/>
      <c r="Q47" s="11"/>
      <c r="R47" s="11"/>
      <c r="S47" s="11"/>
      <c r="T47" s="11"/>
    </row>
    <row collapsed="false" customFormat="false" customHeight="false" hidden="false" ht="14.05" outlineLevel="0" r="48">
      <c r="A48" s="3" t="s">
        <v>139</v>
      </c>
    </row>
    <row collapsed="false" customFormat="false" customHeight="false" hidden="false" ht="14.05" outlineLevel="0" r="49">
      <c r="A49" s="3" t="s">
        <v>67</v>
      </c>
      <c r="B49" s="3" t="s">
        <v>2</v>
      </c>
      <c r="C49" s="3" t="s">
        <v>103</v>
      </c>
      <c r="D49" s="3" t="s">
        <v>104</v>
      </c>
    </row>
    <row collapsed="false" customFormat="false" customHeight="false" hidden="false" ht="14.9" outlineLevel="0" r="50">
      <c r="A50" s="0" t="s">
        <v>13</v>
      </c>
      <c r="B50" s="0" t="n">
        <v>177</v>
      </c>
      <c r="C50" s="14" t="n">
        <f aca="false">SUM(C41:U41)</f>
        <v>2361.51437229437</v>
      </c>
      <c r="D50" s="0" t="n">
        <v>4</v>
      </c>
    </row>
    <row collapsed="false" customFormat="false" customHeight="false" hidden="false" ht="14.9" outlineLevel="0" r="51">
      <c r="A51" s="0" t="s">
        <v>13</v>
      </c>
      <c r="B51" s="0" t="n">
        <v>182</v>
      </c>
      <c r="C51" s="14" t="n">
        <f aca="false">SUM(C42:U42)</f>
        <v>606.071991341991</v>
      </c>
      <c r="D51" s="0" t="n">
        <v>88</v>
      </c>
    </row>
    <row collapsed="false" customFormat="false" customHeight="false" hidden="false" ht="14.05" outlineLevel="0" r="52"/>
    <row collapsed="false" customFormat="false" customHeight="false" hidden="false" ht="14.05" outlineLevel="0" r="53"/>
    <row collapsed="false" customFormat="false" customHeight="false" hidden="false" ht="14.05" outlineLevel="0" r="54"/>
    <row collapsed="false" customFormat="false" customHeight="false" hidden="false" ht="14.05" outlineLevel="0" r="55">
      <c r="A55" s="15" t="s">
        <v>140</v>
      </c>
      <c r="B55" s="9"/>
      <c r="C55" s="9"/>
      <c r="D55" s="9"/>
      <c r="E55" s="9"/>
      <c r="F55" s="9"/>
      <c r="G55" s="9"/>
      <c r="H55" s="9"/>
      <c r="I55" s="9"/>
      <c r="J55" s="9"/>
      <c r="K55" s="9"/>
      <c r="L55" s="9"/>
      <c r="M55" s="9"/>
      <c r="N55" s="9"/>
      <c r="O55" s="9"/>
      <c r="P55" s="9"/>
      <c r="Q55" s="9"/>
      <c r="R55" s="9"/>
      <c r="S55" s="9"/>
      <c r="T55" s="9"/>
    </row>
    <row collapsed="false" customFormat="false" customHeight="false" hidden="false" ht="14.05" outlineLevel="0" r="56">
      <c r="A56" s="3" t="s">
        <v>139</v>
      </c>
    </row>
    <row collapsed="false" customFormat="false" customHeight="false" hidden="false" ht="14.05" outlineLevel="0" r="57">
      <c r="A57" s="0" t="s">
        <v>106</v>
      </c>
      <c r="B57" s="0" t="n">
        <v>88</v>
      </c>
      <c r="C57" s="0" t="s">
        <v>141</v>
      </c>
    </row>
    <row collapsed="false" customFormat="false" customHeight="false" hidden="false" ht="14.9" outlineLevel="0" r="58">
      <c r="A58" s="0" t="s">
        <v>108</v>
      </c>
      <c r="B58" s="16" t="n">
        <v>439</v>
      </c>
      <c r="C58" s="0" t="s">
        <v>109</v>
      </c>
    </row>
    <row collapsed="false" customFormat="false" customHeight="false" hidden="false" ht="14.05" outlineLevel="0" r="59">
      <c r="A59" s="0" t="s">
        <v>110</v>
      </c>
      <c r="B59" s="16" t="n">
        <f aca="false">B57*B58</f>
        <v>38632</v>
      </c>
      <c r="C59" s="0" t="s">
        <v>111</v>
      </c>
    </row>
    <row collapsed="false" customFormat="false" customHeight="false" hidden="false" ht="14.9" outlineLevel="0" r="60">
      <c r="A60" s="0" t="s">
        <v>68</v>
      </c>
      <c r="B60" s="13" t="n">
        <f aca="false">'Potential New Product List'!V10</f>
        <v>0.11</v>
      </c>
      <c r="C60" s="0" t="s">
        <v>109</v>
      </c>
    </row>
    <row collapsed="false" customFormat="false" customHeight="false" hidden="false" ht="14.05" outlineLevel="0" r="61">
      <c r="A61" s="0" t="s">
        <v>112</v>
      </c>
      <c r="B61" s="16" t="n">
        <f aca="false">B59*B60</f>
        <v>4249.52</v>
      </c>
      <c r="C61" s="0" t="s">
        <v>113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U61"/>
  <sheetViews>
    <sheetView colorId="64" defaultGridColor="true" rightToLeft="false" showFormulas="false" showGridLines="true" showOutlineSymbols="true" showRowColHeaders="true" showZeros="true" tabSelected="false" topLeftCell="A45" view="normal" windowProtection="false" workbookViewId="0" zoomScale="100" zoomScaleNormal="100" zoomScalePageLayoutView="100">
      <selection activeCell="B60" activeCellId="0" pane="topLeft" sqref="B60"/>
    </sheetView>
  </sheetViews>
  <sheetFormatPr defaultRowHeight="12.85"/>
  <cols>
    <col collapsed="false" hidden="false" max="1" min="1" style="0" width="34.1428571428571"/>
    <col collapsed="false" hidden="false" max="2" min="2" style="0" width="11.5204081632653"/>
    <col collapsed="false" hidden="false" max="3" min="3" style="0" width="20.5612244897959"/>
    <col collapsed="false" hidden="false" max="4" min="4" style="0" width="28.4897959183673"/>
    <col collapsed="false" hidden="false" max="5" min="5" style="0" width="11.5204081632653"/>
    <col collapsed="false" hidden="false" max="6" min="6" style="0" width="29.3010204081633"/>
    <col collapsed="false" hidden="false" max="7" min="7" style="0" width="19.0867346938776"/>
    <col collapsed="false" hidden="false" max="8" min="8" style="0" width="15.8571428571429"/>
    <col collapsed="false" hidden="false" max="9" min="9" style="0" width="17.7397959183673"/>
    <col collapsed="false" hidden="false" max="10" min="10" style="0" width="16.3979591836735"/>
    <col collapsed="false" hidden="false" max="11" min="11" style="0" width="17.469387755102"/>
    <col collapsed="false" hidden="false" max="12" min="12" style="0" width="15.3163265306122"/>
    <col collapsed="false" hidden="false" max="13" min="13" style="0" width="28.3571428571429"/>
    <col collapsed="false" hidden="false" max="14" min="14" style="0" width="30.9132653061224"/>
    <col collapsed="false" hidden="false" max="15" min="15" style="0" width="42.3418367346939"/>
    <col collapsed="false" hidden="false" max="16" min="16" style="0" width="21.9030612244898"/>
    <col collapsed="false" hidden="false" max="17" min="17" style="0" width="36.4183673469388"/>
    <col collapsed="false" hidden="false" max="18" min="18" style="0" width="20.8316326530612"/>
    <col collapsed="false" hidden="false" max="19" min="19" style="0" width="20.5612244897959"/>
    <col collapsed="false" hidden="false" max="20" min="20" style="0" width="21.2397959183673"/>
    <col collapsed="false" hidden="false" max="1025" min="21" style="0" width="11.5204081632653"/>
  </cols>
  <sheetData>
    <row collapsed="false" customFormat="false" customHeight="false" hidden="false" ht="15.25" outlineLevel="0" r="1">
      <c r="A1" s="8" t="s">
        <v>142</v>
      </c>
      <c r="B1" s="8"/>
      <c r="C1" s="8"/>
      <c r="D1" s="8"/>
    </row>
    <row collapsed="false" customFormat="false" customHeight="false" hidden="false" ht="15.25" outlineLevel="0" r="2">
      <c r="A2" s="8"/>
      <c r="B2" s="8"/>
      <c r="C2" s="8"/>
      <c r="D2" s="8"/>
    </row>
    <row collapsed="false" customFormat="false" customHeight="false" hidden="false" ht="14.05" outlineLevel="0" r="3">
      <c r="A3" s="9" t="s">
        <v>91</v>
      </c>
      <c r="B3" s="9"/>
      <c r="C3" s="9"/>
      <c r="D3" s="9"/>
      <c r="E3" s="9"/>
      <c r="F3" s="9"/>
      <c r="G3" s="9"/>
      <c r="H3" s="9"/>
      <c r="I3" s="9"/>
      <c r="J3" s="9"/>
      <c r="K3" s="9"/>
      <c r="L3" s="9"/>
      <c r="M3" s="9"/>
      <c r="N3" s="9"/>
      <c r="O3" s="9"/>
      <c r="P3" s="9"/>
      <c r="Q3" s="9"/>
      <c r="R3" s="9"/>
      <c r="S3" s="9"/>
      <c r="T3" s="9"/>
    </row>
    <row collapsed="false" customFormat="false" customHeight="false" hidden="false" ht="14.05" outlineLevel="0" r="4">
      <c r="A4" s="3" t="s">
        <v>92</v>
      </c>
    </row>
    <row collapsed="false" customFormat="false" customHeight="false" hidden="false" ht="14.05" outlineLevel="0" r="5">
      <c r="A5" s="3" t="s">
        <v>67</v>
      </c>
      <c r="B5" s="3" t="s">
        <v>2</v>
      </c>
      <c r="C5" s="3" t="s">
        <v>3</v>
      </c>
      <c r="D5" s="3" t="s">
        <v>46</v>
      </c>
      <c r="E5" s="3" t="s">
        <v>47</v>
      </c>
      <c r="F5" s="3" t="s">
        <v>48</v>
      </c>
      <c r="G5" s="3" t="s">
        <v>36</v>
      </c>
      <c r="H5" s="3" t="s">
        <v>49</v>
      </c>
      <c r="I5" s="3" t="s">
        <v>50</v>
      </c>
      <c r="J5" s="3" t="s">
        <v>51</v>
      </c>
      <c r="K5" s="3" t="s">
        <v>52</v>
      </c>
      <c r="L5" s="3" t="s">
        <v>53</v>
      </c>
      <c r="M5" s="3" t="s">
        <v>27</v>
      </c>
      <c r="N5" s="3" t="s">
        <v>29</v>
      </c>
      <c r="O5" s="3" t="s">
        <v>31</v>
      </c>
      <c r="P5" s="3" t="s">
        <v>33</v>
      </c>
      <c r="Q5" s="3" t="s">
        <v>54</v>
      </c>
      <c r="R5" s="3" t="s">
        <v>55</v>
      </c>
      <c r="S5" s="3" t="s">
        <v>56</v>
      </c>
      <c r="T5" s="3" t="s">
        <v>57</v>
      </c>
      <c r="U5" s="3" t="s">
        <v>58</v>
      </c>
    </row>
    <row collapsed="false" customFormat="false" customHeight="false" hidden="false" ht="14.9" outlineLevel="0" r="6">
      <c r="A6" s="0" t="s">
        <v>13</v>
      </c>
      <c r="B6" s="0" t="n">
        <v>183</v>
      </c>
      <c r="C6" s="0" t="s">
        <v>21</v>
      </c>
      <c r="D6" s="0" t="s">
        <v>61</v>
      </c>
      <c r="E6" s="2" t="n">
        <v>330</v>
      </c>
      <c r="F6" s="0" t="n">
        <v>1</v>
      </c>
      <c r="G6" s="0" t="s">
        <v>41</v>
      </c>
      <c r="H6" s="0" t="n">
        <v>3</v>
      </c>
      <c r="I6" s="0" t="n">
        <v>4</v>
      </c>
      <c r="J6" s="0" t="n">
        <v>0</v>
      </c>
      <c r="K6" s="0" t="n">
        <v>1</v>
      </c>
      <c r="L6" s="0" t="n">
        <v>0</v>
      </c>
      <c r="M6" s="0" t="n">
        <v>1</v>
      </c>
      <c r="N6" s="0" t="n">
        <v>0</v>
      </c>
      <c r="O6" s="0" t="n">
        <v>0.7</v>
      </c>
      <c r="P6" s="0" t="n">
        <v>5128</v>
      </c>
      <c r="Q6" s="0" t="n">
        <v>4.3</v>
      </c>
      <c r="R6" s="0" t="n">
        <v>7.4</v>
      </c>
      <c r="S6" s="0" t="n">
        <v>10.4</v>
      </c>
      <c r="T6" s="0" t="n">
        <v>0.97</v>
      </c>
      <c r="U6" s="0" t="s">
        <v>65</v>
      </c>
    </row>
    <row collapsed="false" customFormat="false" customHeight="false" hidden="false" ht="14.05" outlineLevel="0" r="7"/>
    <row collapsed="false" customFormat="false" customHeight="false" hidden="false" ht="14.05" outlineLevel="0" r="8">
      <c r="A8" s="3" t="s">
        <v>93</v>
      </c>
    </row>
    <row collapsed="false" customFormat="false" customHeight="false" hidden="false" ht="14.05" outlineLevel="0" r="9">
      <c r="A9" s="3" t="s">
        <v>67</v>
      </c>
      <c r="B9" s="3" t="s">
        <v>2</v>
      </c>
      <c r="C9" s="3" t="s">
        <v>3</v>
      </c>
      <c r="D9" s="3" t="s">
        <v>46</v>
      </c>
      <c r="E9" s="3" t="s">
        <v>47</v>
      </c>
      <c r="F9" s="3" t="s">
        <v>48</v>
      </c>
      <c r="G9" s="3" t="s">
        <v>36</v>
      </c>
      <c r="H9" s="3" t="s">
        <v>49</v>
      </c>
      <c r="I9" s="3" t="s">
        <v>50</v>
      </c>
      <c r="J9" s="3" t="s">
        <v>51</v>
      </c>
      <c r="K9" s="3" t="s">
        <v>52</v>
      </c>
      <c r="L9" s="3" t="s">
        <v>53</v>
      </c>
      <c r="M9" s="3" t="s">
        <v>27</v>
      </c>
      <c r="N9" s="3" t="s">
        <v>29</v>
      </c>
      <c r="O9" s="3" t="s">
        <v>31</v>
      </c>
      <c r="P9" s="3" t="s">
        <v>33</v>
      </c>
      <c r="Q9" s="3" t="s">
        <v>54</v>
      </c>
      <c r="R9" s="3" t="s">
        <v>55</v>
      </c>
      <c r="S9" s="3" t="s">
        <v>56</v>
      </c>
      <c r="T9" s="3" t="s">
        <v>57</v>
      </c>
      <c r="U9" s="3" t="s">
        <v>58</v>
      </c>
    </row>
    <row collapsed="false" customFormat="false" customHeight="false" hidden="false" ht="14.9" outlineLevel="0" r="10">
      <c r="A10" s="0" t="s">
        <v>13</v>
      </c>
      <c r="B10" s="0" t="n">
        <v>177</v>
      </c>
      <c r="C10" s="0" t="s">
        <v>21</v>
      </c>
      <c r="D10" s="0" t="s">
        <v>61</v>
      </c>
      <c r="E10" s="2" t="n">
        <v>379.99</v>
      </c>
      <c r="F10" s="0" t="n">
        <v>1</v>
      </c>
      <c r="G10" s="0" t="s">
        <v>41</v>
      </c>
      <c r="H10" s="0" t="n">
        <v>1</v>
      </c>
      <c r="I10" s="0" t="n">
        <v>0</v>
      </c>
      <c r="J10" s="0" t="n">
        <v>1</v>
      </c>
      <c r="K10" s="0" t="n">
        <v>1</v>
      </c>
      <c r="L10" s="0" t="n">
        <v>0</v>
      </c>
      <c r="M10" s="0" t="n">
        <v>0</v>
      </c>
      <c r="N10" s="0" t="n">
        <v>1</v>
      </c>
      <c r="O10" s="0" t="n">
        <v>0.3</v>
      </c>
      <c r="P10" s="0" t="n">
        <v>6295</v>
      </c>
      <c r="Q10" s="0" t="n">
        <v>3</v>
      </c>
      <c r="R10" s="0" t="n">
        <v>7.44</v>
      </c>
      <c r="S10" s="0" t="n">
        <v>10.43</v>
      </c>
      <c r="T10" s="0" t="n">
        <v>1.02</v>
      </c>
      <c r="U10" s="0" t="s">
        <v>65</v>
      </c>
    </row>
    <row collapsed="false" customFormat="false" customHeight="false" hidden="false" ht="14.9" outlineLevel="0" r="11">
      <c r="A11" s="0" t="s">
        <v>13</v>
      </c>
      <c r="B11" s="0" t="n">
        <v>182</v>
      </c>
      <c r="C11" s="0" t="s">
        <v>9</v>
      </c>
      <c r="D11" s="0" t="s">
        <v>61</v>
      </c>
      <c r="E11" s="2" t="n">
        <v>349.99</v>
      </c>
      <c r="F11" s="0" t="n">
        <v>1</v>
      </c>
      <c r="G11" s="0" t="s">
        <v>41</v>
      </c>
      <c r="H11" s="0" t="n">
        <v>22</v>
      </c>
      <c r="I11" s="0" t="n">
        <v>10</v>
      </c>
      <c r="J11" s="0" t="n">
        <v>6</v>
      </c>
      <c r="K11" s="0" t="n">
        <v>2</v>
      </c>
      <c r="L11" s="0" t="n">
        <v>10</v>
      </c>
      <c r="M11" s="0" t="n">
        <v>3</v>
      </c>
      <c r="N11" s="0" t="n">
        <v>3</v>
      </c>
      <c r="O11" s="0" t="n">
        <v>0.3</v>
      </c>
      <c r="P11" s="0" t="n">
        <v>2723</v>
      </c>
      <c r="Q11" s="0" t="n">
        <v>5</v>
      </c>
      <c r="R11" s="0" t="n">
        <v>7.57</v>
      </c>
      <c r="S11" s="0" t="n">
        <v>10.47</v>
      </c>
      <c r="T11" s="0" t="n">
        <v>1.43</v>
      </c>
      <c r="U11" s="0" t="s">
        <v>65</v>
      </c>
    </row>
    <row collapsed="false" customFormat="false" customHeight="false" hidden="false" ht="14.05" outlineLevel="0" r="12"/>
    <row collapsed="false" customFormat="false" customHeight="false" hidden="false" ht="14.05" outlineLevel="0" r="13"/>
    <row collapsed="false" customFormat="false" customHeight="false" hidden="false" ht="14.05" outlineLevel="0" r="14"/>
    <row collapsed="false" customFormat="false" customHeight="false" hidden="false" ht="14.05" outlineLevel="0" r="15">
      <c r="A15" s="10" t="s">
        <v>94</v>
      </c>
      <c r="B15" s="11"/>
      <c r="C15" s="11"/>
      <c r="D15" s="11"/>
      <c r="E15" s="11"/>
      <c r="F15" s="11"/>
      <c r="G15" s="11"/>
      <c r="H15" s="11"/>
      <c r="I15" s="11"/>
      <c r="J15" s="11"/>
      <c r="K15" s="11"/>
      <c r="L15" s="11"/>
      <c r="M15" s="11"/>
      <c r="N15" s="11"/>
      <c r="O15" s="11"/>
      <c r="P15" s="11"/>
      <c r="Q15" s="11"/>
      <c r="R15" s="11"/>
      <c r="S15" s="11"/>
      <c r="T15" s="11"/>
      <c r="U15" s="11"/>
    </row>
    <row collapsed="false" customFormat="false" customHeight="false" hidden="false" ht="14.05" outlineLevel="0" r="16">
      <c r="A16" s="12"/>
      <c r="B16" s="12"/>
      <c r="C16" s="12"/>
      <c r="D16" s="12"/>
      <c r="E16" s="12"/>
      <c r="F16" s="12"/>
      <c r="G16" s="12"/>
      <c r="H16" s="12"/>
      <c r="I16" s="12"/>
      <c r="J16" s="12"/>
      <c r="K16" s="12"/>
      <c r="L16" s="12"/>
      <c r="M16" s="12"/>
      <c r="N16" s="12"/>
      <c r="O16" s="12"/>
      <c r="P16" s="12"/>
      <c r="Q16" s="12"/>
      <c r="R16" s="12"/>
      <c r="S16" s="12"/>
      <c r="T16" s="12"/>
      <c r="U16" s="12"/>
    </row>
    <row collapsed="false" customFormat="false" customHeight="false" hidden="false" ht="14.05" outlineLevel="0" r="17">
      <c r="A17" s="3" t="s">
        <v>95</v>
      </c>
    </row>
    <row collapsed="false" customFormat="false" customHeight="false" hidden="false" ht="14.05" outlineLevel="0" r="18">
      <c r="A18" s="0" t="s">
        <v>67</v>
      </c>
      <c r="B18" s="0" t="s">
        <v>2</v>
      </c>
      <c r="C18" s="0" t="s">
        <v>3</v>
      </c>
      <c r="D18" s="0" t="s">
        <v>46</v>
      </c>
      <c r="E18" s="0" t="s">
        <v>47</v>
      </c>
      <c r="F18" s="0" t="s">
        <v>48</v>
      </c>
      <c r="G18" s="0" t="s">
        <v>36</v>
      </c>
      <c r="H18" s="0" t="s">
        <v>49</v>
      </c>
      <c r="I18" s="0" t="s">
        <v>50</v>
      </c>
      <c r="J18" s="0" t="s">
        <v>51</v>
      </c>
      <c r="K18" s="0" t="s">
        <v>52</v>
      </c>
      <c r="L18" s="0" t="s">
        <v>53</v>
      </c>
      <c r="M18" s="0" t="s">
        <v>27</v>
      </c>
      <c r="N18" s="0" t="s">
        <v>29</v>
      </c>
      <c r="O18" s="0" t="s">
        <v>31</v>
      </c>
      <c r="P18" s="0" t="s">
        <v>33</v>
      </c>
      <c r="Q18" s="0" t="s">
        <v>54</v>
      </c>
      <c r="R18" s="0" t="s">
        <v>55</v>
      </c>
      <c r="S18" s="0" t="s">
        <v>56</v>
      </c>
      <c r="T18" s="0" t="s">
        <v>57</v>
      </c>
      <c r="U18" s="0" t="s">
        <v>58</v>
      </c>
    </row>
    <row collapsed="false" customFormat="false" customHeight="false" hidden="false" ht="14.9" outlineLevel="0" r="19">
      <c r="A19" s="0" t="s">
        <v>13</v>
      </c>
      <c r="B19" s="0" t="n">
        <v>183</v>
      </c>
      <c r="C19" s="0" t="s">
        <v>21</v>
      </c>
      <c r="D19" s="0" t="s">
        <v>61</v>
      </c>
      <c r="E19" s="2" t="n">
        <v>330</v>
      </c>
      <c r="F19" s="0" t="n">
        <v>1</v>
      </c>
      <c r="G19" s="13" t="n">
        <f aca="false">VLOOKUP(G6,'Warranty Scale'!A2:B6,2,0)</f>
        <v>3</v>
      </c>
      <c r="H19" s="14" t="n">
        <f aca="false">H6/SUM($H$6:$L$6)</f>
        <v>0.375</v>
      </c>
      <c r="I19" s="14" t="n">
        <f aca="false">I6/SUM($H$6:$L$6)</f>
        <v>0.5</v>
      </c>
      <c r="J19" s="14" t="n">
        <f aca="false">J6/SUM($H$6:$L$6)</f>
        <v>0</v>
      </c>
      <c r="K19" s="14" t="n">
        <f aca="false">K6/SUM($H$6:$L$6)</f>
        <v>0.125</v>
      </c>
      <c r="L19" s="14" t="n">
        <f aca="false">L6/SUM($H$6:$L$6)</f>
        <v>0</v>
      </c>
      <c r="M19" s="14" t="n">
        <f aca="false">M6/SUM($M$6:$N$6)</f>
        <v>1</v>
      </c>
      <c r="N19" s="14" t="n">
        <f aca="false">N6/SUM($M$6:$N$6)</f>
        <v>0</v>
      </c>
      <c r="O19" s="0" t="n">
        <v>0.7</v>
      </c>
      <c r="P19" s="13" t="n">
        <f aca="false">P6</f>
        <v>5128</v>
      </c>
      <c r="Q19" s="13" t="n">
        <f aca="false">Q6</f>
        <v>4.3</v>
      </c>
      <c r="R19" s="13" t="n">
        <f aca="false">R6</f>
        <v>7.4</v>
      </c>
      <c r="S19" s="13" t="n">
        <f aca="false">S6</f>
        <v>10.4</v>
      </c>
      <c r="T19" s="13" t="n">
        <f aca="false">T6</f>
        <v>0.97</v>
      </c>
      <c r="U19" s="13" t="n">
        <f aca="false">U6</f>
        <v>0</v>
      </c>
    </row>
    <row collapsed="false" customFormat="false" customHeight="false" hidden="false" ht="14.05" outlineLevel="0" r="20"/>
    <row collapsed="false" customFormat="false" customHeight="false" hidden="false" ht="14.05" outlineLevel="0" r="21">
      <c r="A21" s="3" t="s">
        <v>96</v>
      </c>
    </row>
    <row collapsed="false" customFormat="false" customHeight="false" hidden="false" ht="14.9" outlineLevel="0" r="22">
      <c r="A22" s="0" t="s">
        <v>13</v>
      </c>
      <c r="B22" s="0" t="n">
        <v>177</v>
      </c>
      <c r="C22" s="0" t="s">
        <v>21</v>
      </c>
      <c r="D22" s="0" t="s">
        <v>61</v>
      </c>
      <c r="E22" s="2" t="n">
        <v>379.99</v>
      </c>
      <c r="F22" s="0" t="n">
        <v>1</v>
      </c>
      <c r="G22" s="13" t="n">
        <f aca="false">VLOOKUP(G10,'Warranty Scale'!$A$2:$B$6,2,0)</f>
        <v>3</v>
      </c>
      <c r="H22" s="14" t="n">
        <f aca="false">H10/SUM($H$10:$L$10)</f>
        <v>0.333333333333333</v>
      </c>
      <c r="I22" s="14" t="n">
        <f aca="false">I10/SUM($H$10:$L$10)</f>
        <v>0</v>
      </c>
      <c r="J22" s="14" t="n">
        <f aca="false">J10/SUM($H$10:$L$10)</f>
        <v>0.333333333333333</v>
      </c>
      <c r="K22" s="14" t="n">
        <f aca="false">K10/SUM($H$10:$L$10)</f>
        <v>0.333333333333333</v>
      </c>
      <c r="L22" s="14" t="n">
        <f aca="false">L10/SUM($H$10:$L$10)</f>
        <v>0</v>
      </c>
      <c r="M22" s="14" t="n">
        <f aca="false">M10/SUM($M$10:$N$10)</f>
        <v>0</v>
      </c>
      <c r="N22" s="14" t="n">
        <f aca="false">N10/SUM($M$10:$N$10)</f>
        <v>1</v>
      </c>
      <c r="O22" s="0" t="n">
        <v>0.3</v>
      </c>
      <c r="P22" s="0" t="n">
        <v>6295</v>
      </c>
      <c r="Q22" s="0" t="n">
        <v>3</v>
      </c>
      <c r="R22" s="0" t="n">
        <v>7.44</v>
      </c>
      <c r="S22" s="0" t="n">
        <v>10.43</v>
      </c>
      <c r="T22" s="0" t="n">
        <v>1.02</v>
      </c>
      <c r="U22" s="0" t="s">
        <v>65</v>
      </c>
    </row>
    <row collapsed="false" customFormat="false" customHeight="false" hidden="false" ht="14.9" outlineLevel="0" r="23">
      <c r="A23" s="0" t="s">
        <v>13</v>
      </c>
      <c r="B23" s="0" t="n">
        <v>182</v>
      </c>
      <c r="C23" s="0" t="s">
        <v>9</v>
      </c>
      <c r="D23" s="0" t="s">
        <v>61</v>
      </c>
      <c r="E23" s="2" t="n">
        <v>349.99</v>
      </c>
      <c r="F23" s="0" t="n">
        <v>1</v>
      </c>
      <c r="G23" s="13" t="n">
        <f aca="false">VLOOKUP(G11,'Warranty Scale'!$A$2:$B$6,2,0)</f>
        <v>3</v>
      </c>
      <c r="H23" s="14" t="n">
        <f aca="false">H11/SUM($H$11:$L$11)</f>
        <v>0.44</v>
      </c>
      <c r="I23" s="0" t="n">
        <v>1</v>
      </c>
      <c r="J23" s="0" t="n">
        <v>0</v>
      </c>
      <c r="K23" s="0" t="n">
        <v>0</v>
      </c>
      <c r="L23" s="0" t="n">
        <v>0</v>
      </c>
      <c r="M23" s="14" t="n">
        <f aca="false">M11/SUM($M$11:$N$11)</f>
        <v>0.5</v>
      </c>
      <c r="N23" s="14" t="n">
        <f aca="false">N11/SUM($M$11:$N$11)</f>
        <v>0.5</v>
      </c>
      <c r="O23" s="0" t="n">
        <v>0.3</v>
      </c>
      <c r="P23" s="0" t="n">
        <v>2723</v>
      </c>
      <c r="Q23" s="0" t="n">
        <v>5</v>
      </c>
      <c r="R23" s="0" t="n">
        <v>7.57</v>
      </c>
      <c r="S23" s="0" t="n">
        <v>10.47</v>
      </c>
      <c r="T23" s="0" t="n">
        <v>1.43</v>
      </c>
      <c r="U23" s="0" t="s">
        <v>65</v>
      </c>
    </row>
    <row collapsed="false" customFormat="false" customHeight="false" hidden="false" ht="14.05" outlineLevel="0" r="24">
      <c r="E24" s="2"/>
      <c r="H24" s="14"/>
      <c r="I24" s="14"/>
      <c r="J24" s="14"/>
      <c r="K24" s="14"/>
      <c r="L24" s="14"/>
      <c r="M24" s="14"/>
      <c r="N24" s="14"/>
    </row>
    <row collapsed="false" customFormat="false" customHeight="false" hidden="false" ht="14.05" outlineLevel="0" r="25">
      <c r="H25" s="14"/>
      <c r="I25" s="14"/>
      <c r="J25" s="14"/>
      <c r="K25" s="14"/>
      <c r="L25" s="14"/>
      <c r="M25" s="14"/>
      <c r="N25" s="14"/>
    </row>
    <row collapsed="false" customFormat="false" customHeight="false" hidden="false" ht="14.05" outlineLevel="0" r="27">
      <c r="A27" s="10" t="s">
        <v>97</v>
      </c>
      <c r="B27" s="11"/>
      <c r="C27" s="11"/>
      <c r="D27" s="11"/>
      <c r="E27" s="11"/>
      <c r="F27" s="11"/>
      <c r="G27" s="11"/>
      <c r="H27" s="11"/>
      <c r="I27" s="11"/>
      <c r="J27" s="11"/>
      <c r="K27" s="11"/>
      <c r="L27" s="11"/>
      <c r="M27" s="11"/>
      <c r="N27" s="11"/>
      <c r="O27" s="11"/>
      <c r="P27" s="11"/>
      <c r="Q27" s="11"/>
      <c r="R27" s="11"/>
      <c r="S27" s="11"/>
      <c r="T27" s="11"/>
      <c r="U27" s="11"/>
    </row>
    <row collapsed="false" customFormat="false" customHeight="false" hidden="false" ht="14.05" outlineLevel="0" r="28">
      <c r="A28" s="0" t="s">
        <v>67</v>
      </c>
      <c r="B28" s="0" t="s">
        <v>2</v>
      </c>
      <c r="C28" s="0" t="s">
        <v>3</v>
      </c>
      <c r="D28" s="0" t="s">
        <v>46</v>
      </c>
      <c r="E28" s="0" t="s">
        <v>47</v>
      </c>
      <c r="F28" s="0" t="s">
        <v>48</v>
      </c>
      <c r="G28" s="0" t="s">
        <v>36</v>
      </c>
      <c r="H28" s="0" t="s">
        <v>49</v>
      </c>
      <c r="I28" s="0" t="s">
        <v>50</v>
      </c>
      <c r="J28" s="0" t="s">
        <v>51</v>
      </c>
      <c r="K28" s="0" t="s">
        <v>52</v>
      </c>
      <c r="L28" s="0" t="s">
        <v>53</v>
      </c>
      <c r="M28" s="0" t="s">
        <v>27</v>
      </c>
      <c r="N28" s="0" t="s">
        <v>29</v>
      </c>
      <c r="O28" s="0" t="s">
        <v>31</v>
      </c>
      <c r="P28" s="0" t="s">
        <v>33</v>
      </c>
      <c r="Q28" s="0" t="s">
        <v>54</v>
      </c>
      <c r="R28" s="0" t="s">
        <v>55</v>
      </c>
      <c r="S28" s="0" t="s">
        <v>56</v>
      </c>
      <c r="T28" s="0" t="s">
        <v>57</v>
      </c>
      <c r="U28" s="0" t="s">
        <v>58</v>
      </c>
    </row>
    <row collapsed="false" customFormat="false" customHeight="false" hidden="false" ht="14.05" outlineLevel="0" r="29">
      <c r="A29" s="3" t="s">
        <v>143</v>
      </c>
    </row>
    <row collapsed="false" customFormat="false" customHeight="false" hidden="false" ht="14.9" outlineLevel="0" r="30">
      <c r="A30" s="0" t="s">
        <v>13</v>
      </c>
      <c r="B30" s="0" t="n">
        <v>177</v>
      </c>
      <c r="C30" s="13" t="n">
        <f aca="false">IF(C$19=C22,0,1)</f>
        <v>0</v>
      </c>
      <c r="D30" s="13" t="n">
        <f aca="false">IF(D$19=D22,0,1)</f>
        <v>0</v>
      </c>
      <c r="E30" s="13" t="n">
        <f aca="false">ABS(E$19-E22)</f>
        <v>49.99</v>
      </c>
      <c r="F30" s="13" t="n">
        <f aca="false">ABS(F$19-F22)</f>
        <v>0</v>
      </c>
      <c r="G30" s="13" t="n">
        <f aca="false">ABS($G$19-G22)</f>
        <v>0</v>
      </c>
      <c r="H30" s="14" t="n">
        <f aca="false">ABS(H$19-H22)</f>
        <v>0.0416666666666667</v>
      </c>
      <c r="I30" s="14" t="n">
        <f aca="false">ABS(I$19-I22)</f>
        <v>0.5</v>
      </c>
      <c r="J30" s="14" t="n">
        <f aca="false">ABS(J$19-J22)</f>
        <v>0.333333333333333</v>
      </c>
      <c r="K30" s="14" t="n">
        <f aca="false">ABS(K$19-K22)</f>
        <v>0.208333333333333</v>
      </c>
      <c r="L30" s="14" t="n">
        <f aca="false">ABS(L$19-L22)</f>
        <v>0</v>
      </c>
      <c r="M30" s="14" t="n">
        <f aca="false">ABS(M$19-M22)</f>
        <v>1</v>
      </c>
      <c r="N30" s="14" t="n">
        <f aca="false">ABS(N$19-N22)</f>
        <v>1</v>
      </c>
      <c r="O30" s="14" t="n">
        <f aca="false">ABS(O$19-O22)</f>
        <v>0.4</v>
      </c>
      <c r="P30" s="14" t="n">
        <f aca="false">ABS(P$19-P22)</f>
        <v>1167</v>
      </c>
      <c r="Q30" s="14" t="n">
        <f aca="false">ABS(Q$19-Q22)</f>
        <v>1.3</v>
      </c>
      <c r="R30" s="14" t="n">
        <f aca="false">ABS(R$19-R22)</f>
        <v>0.04</v>
      </c>
      <c r="S30" s="14" t="n">
        <f aca="false">ABS(S$19-S22)</f>
        <v>0.0299999999999994</v>
      </c>
      <c r="T30" s="14" t="n">
        <f aca="false">ABS(T$19-T22)</f>
        <v>0.05</v>
      </c>
      <c r="U30" s="13" t="n">
        <f aca="false">IF(U$19 = U22,0,1)</f>
        <v>0</v>
      </c>
    </row>
    <row collapsed="false" customFormat="false" customHeight="false" hidden="false" ht="14.9" outlineLevel="0" r="31">
      <c r="A31" s="0" t="s">
        <v>13</v>
      </c>
      <c r="B31" s="0" t="n">
        <v>182</v>
      </c>
      <c r="C31" s="13" t="n">
        <f aca="false">IF(C$19=C23,0,1)</f>
        <v>1</v>
      </c>
      <c r="D31" s="13" t="n">
        <f aca="false">IF(D$19=D23,0,1)</f>
        <v>0</v>
      </c>
      <c r="E31" s="13" t="n">
        <f aca="false">ABS(E$19-E23)</f>
        <v>19.99</v>
      </c>
      <c r="F31" s="13" t="n">
        <f aca="false">ABS(F$19-F23)</f>
        <v>0</v>
      </c>
      <c r="G31" s="13" t="n">
        <f aca="false">ABS($G$19-G23)</f>
        <v>0</v>
      </c>
      <c r="H31" s="14" t="n">
        <f aca="false">ABS(H$19-H23)</f>
        <v>0.065</v>
      </c>
      <c r="I31" s="14" t="n">
        <f aca="false">ABS(I$19-I23)</f>
        <v>0.5</v>
      </c>
      <c r="J31" s="14" t="n">
        <f aca="false">ABS(J$19-J23)</f>
        <v>0</v>
      </c>
      <c r="K31" s="14" t="n">
        <f aca="false">ABS(K$19-K23)</f>
        <v>0.125</v>
      </c>
      <c r="L31" s="14" t="n">
        <f aca="false">ABS(L$19-L23)</f>
        <v>0</v>
      </c>
      <c r="M31" s="14" t="n">
        <f aca="false">ABS(M$19-M23)</f>
        <v>0.5</v>
      </c>
      <c r="N31" s="14" t="n">
        <f aca="false">ABS(N$19-N23)</f>
        <v>0.5</v>
      </c>
      <c r="O31" s="14" t="n">
        <f aca="false">ABS(O$19-O23)</f>
        <v>0.4</v>
      </c>
      <c r="P31" s="14" t="n">
        <f aca="false">ABS(P$19-P23)</f>
        <v>2405</v>
      </c>
      <c r="Q31" s="14" t="n">
        <f aca="false">ABS(Q$19-Q23)</f>
        <v>0.7</v>
      </c>
      <c r="R31" s="14" t="n">
        <f aca="false">ABS(R$19-R23)</f>
        <v>0.17</v>
      </c>
      <c r="S31" s="14" t="n">
        <f aca="false">ABS(S$19-S23)</f>
        <v>0.0700000000000003</v>
      </c>
      <c r="T31" s="14" t="n">
        <f aca="false">ABS(T$19-T23)</f>
        <v>0.46</v>
      </c>
      <c r="U31" s="13" t="n">
        <f aca="false">IF(U$19 = U23,0,1)</f>
        <v>0</v>
      </c>
    </row>
    <row collapsed="false" customFormat="false" customHeight="false" hidden="false" ht="14.05" outlineLevel="0" r="32">
      <c r="H32" s="14"/>
      <c r="I32" s="14"/>
      <c r="J32" s="14"/>
      <c r="K32" s="14"/>
      <c r="L32" s="14"/>
      <c r="M32" s="14"/>
      <c r="N32" s="14"/>
      <c r="O32" s="14"/>
      <c r="P32" s="14"/>
      <c r="Q32" s="14"/>
      <c r="R32" s="14"/>
      <c r="S32" s="14"/>
      <c r="T32" s="14"/>
    </row>
    <row collapsed="false" customFormat="false" customHeight="false" hidden="false" ht="14.05" outlineLevel="0" r="33">
      <c r="H33" s="14"/>
      <c r="I33" s="14"/>
      <c r="J33" s="14"/>
      <c r="K33" s="14"/>
      <c r="L33" s="14"/>
      <c r="M33" s="14"/>
      <c r="N33" s="14"/>
      <c r="O33" s="14"/>
      <c r="P33" s="14"/>
      <c r="Q33" s="14"/>
      <c r="R33" s="14"/>
      <c r="S33" s="14"/>
      <c r="T33" s="14"/>
    </row>
    <row collapsed="false" customFormat="false" customHeight="false" hidden="false" ht="14.05" outlineLevel="0" r="35">
      <c r="A35" s="10" t="s">
        <v>99</v>
      </c>
      <c r="B35" s="11"/>
      <c r="C35" s="11"/>
      <c r="D35" s="11"/>
      <c r="E35" s="11"/>
      <c r="F35" s="11"/>
      <c r="G35" s="11"/>
      <c r="H35" s="11"/>
      <c r="I35" s="11"/>
      <c r="J35" s="11"/>
      <c r="K35" s="11"/>
      <c r="L35" s="11"/>
      <c r="M35" s="11"/>
      <c r="N35" s="11"/>
      <c r="O35" s="11"/>
      <c r="P35" s="11"/>
      <c r="Q35" s="11"/>
      <c r="R35" s="11"/>
      <c r="S35" s="11"/>
      <c r="T35" s="11"/>
      <c r="U35" s="11"/>
    </row>
    <row collapsed="false" customFormat="false" customHeight="false" hidden="false" ht="14.05" outlineLevel="0" r="36">
      <c r="A36" s="0" t="s">
        <v>67</v>
      </c>
      <c r="B36" s="0" t="s">
        <v>2</v>
      </c>
      <c r="C36" s="0" t="s">
        <v>3</v>
      </c>
      <c r="D36" s="0" t="s">
        <v>46</v>
      </c>
      <c r="E36" s="0" t="s">
        <v>47</v>
      </c>
      <c r="F36" s="0" t="s">
        <v>48</v>
      </c>
      <c r="G36" s="0" t="s">
        <v>36</v>
      </c>
      <c r="H36" s="0" t="s">
        <v>49</v>
      </c>
      <c r="I36" s="0" t="s">
        <v>50</v>
      </c>
      <c r="J36" s="0" t="s">
        <v>51</v>
      </c>
      <c r="K36" s="0" t="s">
        <v>52</v>
      </c>
      <c r="L36" s="0" t="s">
        <v>53</v>
      </c>
      <c r="M36" s="0" t="s">
        <v>27</v>
      </c>
      <c r="N36" s="0" t="s">
        <v>29</v>
      </c>
      <c r="O36" s="0" t="s">
        <v>31</v>
      </c>
      <c r="P36" s="0" t="s">
        <v>33</v>
      </c>
      <c r="Q36" s="0" t="s">
        <v>54</v>
      </c>
      <c r="R36" s="0" t="s">
        <v>55</v>
      </c>
      <c r="S36" s="0" t="s">
        <v>56</v>
      </c>
      <c r="T36" s="0" t="s">
        <v>57</v>
      </c>
      <c r="U36" s="0" t="s">
        <v>58</v>
      </c>
    </row>
    <row collapsed="false" customFormat="false" customHeight="false" hidden="false" ht="14.05" outlineLevel="0" r="37">
      <c r="A37" s="0" t="s">
        <v>100</v>
      </c>
      <c r="B37" s="0" t="s">
        <v>100</v>
      </c>
      <c r="C37" s="0" t="n">
        <v>1</v>
      </c>
      <c r="D37" s="0" t="n">
        <v>1</v>
      </c>
      <c r="E37" s="0" t="n">
        <v>1</v>
      </c>
      <c r="F37" s="0" t="n">
        <v>1</v>
      </c>
      <c r="G37" s="0" t="n">
        <v>1</v>
      </c>
      <c r="H37" s="0" t="n">
        <v>1</v>
      </c>
      <c r="I37" s="0" t="n">
        <v>1</v>
      </c>
      <c r="J37" s="0" t="n">
        <v>1</v>
      </c>
      <c r="K37" s="0" t="n">
        <v>1</v>
      </c>
      <c r="L37" s="0" t="n">
        <v>1</v>
      </c>
      <c r="M37" s="0" t="n">
        <v>1</v>
      </c>
      <c r="N37" s="0" t="n">
        <v>1</v>
      </c>
      <c r="O37" s="0" t="n">
        <v>1</v>
      </c>
      <c r="P37" s="0" t="n">
        <v>0.5</v>
      </c>
      <c r="Q37" s="0" t="n">
        <v>1</v>
      </c>
      <c r="R37" s="0" t="n">
        <v>1</v>
      </c>
      <c r="S37" s="0" t="n">
        <v>1</v>
      </c>
      <c r="T37" s="0" t="n">
        <v>1</v>
      </c>
      <c r="U37" s="0" t="n">
        <v>0.5</v>
      </c>
    </row>
    <row collapsed="false" customFormat="false" customHeight="false" hidden="false" ht="14.9" outlineLevel="0" r="39">
      <c r="A39" s="10" t="s">
        <v>101</v>
      </c>
      <c r="B39" s="11"/>
      <c r="C39" s="11"/>
      <c r="D39" s="11"/>
      <c r="E39" s="11"/>
      <c r="F39" s="11"/>
      <c r="G39" s="11"/>
      <c r="H39" s="11"/>
      <c r="I39" s="11"/>
      <c r="J39" s="11"/>
      <c r="K39" s="11"/>
      <c r="L39" s="11"/>
      <c r="M39" s="11"/>
      <c r="N39" s="11"/>
      <c r="O39" s="11"/>
      <c r="P39" s="11"/>
      <c r="Q39" s="11"/>
      <c r="R39" s="11"/>
      <c r="S39" s="11"/>
      <c r="T39" s="11"/>
      <c r="U39" s="11"/>
    </row>
    <row collapsed="false" customFormat="false" customHeight="false" hidden="false" ht="14.05" outlineLevel="0" r="40"/>
    <row collapsed="false" customFormat="false" customHeight="false" hidden="false" ht="14.9" outlineLevel="0" r="41">
      <c r="A41" s="0" t="s">
        <v>13</v>
      </c>
      <c r="B41" s="0" t="n">
        <v>177</v>
      </c>
      <c r="C41" s="14" t="n">
        <f aca="false">C30*C$37</f>
        <v>0</v>
      </c>
      <c r="D41" s="14" t="n">
        <f aca="false">D30*D37</f>
        <v>0</v>
      </c>
      <c r="E41" s="14" t="n">
        <f aca="false">E30*E37</f>
        <v>49.99</v>
      </c>
      <c r="F41" s="14" t="n">
        <f aca="false">F30*F37</f>
        <v>0</v>
      </c>
      <c r="G41" s="14" t="n">
        <v>0</v>
      </c>
      <c r="H41" s="14" t="n">
        <f aca="false">H30*H37</f>
        <v>0.0416666666666667</v>
      </c>
      <c r="I41" s="14" t="n">
        <f aca="false">I30*I37</f>
        <v>0.5</v>
      </c>
      <c r="J41" s="14" t="n">
        <f aca="false">J30*J37</f>
        <v>0.333333333333333</v>
      </c>
      <c r="K41" s="14" t="n">
        <f aca="false">K30*K37</f>
        <v>0.208333333333333</v>
      </c>
      <c r="L41" s="14" t="n">
        <f aca="false">L30*L37</f>
        <v>0</v>
      </c>
      <c r="M41" s="14" t="n">
        <f aca="false">M30*M37</f>
        <v>1</v>
      </c>
      <c r="N41" s="14" t="n">
        <f aca="false">N30*N37</f>
        <v>1</v>
      </c>
      <c r="O41" s="14" t="n">
        <f aca="false">O30*O37</f>
        <v>0.4</v>
      </c>
      <c r="P41" s="14" t="n">
        <f aca="false">P30*P37</f>
        <v>583.5</v>
      </c>
      <c r="Q41" s="14" t="n">
        <f aca="false">Q30*Q37</f>
        <v>1.3</v>
      </c>
      <c r="R41" s="14" t="n">
        <f aca="false">R30*R37</f>
        <v>0.04</v>
      </c>
      <c r="S41" s="14" t="n">
        <f aca="false">S30*S37</f>
        <v>0.0299999999999994</v>
      </c>
      <c r="T41" s="14" t="n">
        <f aca="false">T30*T37</f>
        <v>0.05</v>
      </c>
      <c r="U41" s="13" t="n">
        <f aca="false">U30*U37</f>
        <v>0</v>
      </c>
    </row>
    <row collapsed="false" customFormat="false" customHeight="false" hidden="false" ht="14.9" outlineLevel="0" r="42">
      <c r="A42" s="0" t="s">
        <v>13</v>
      </c>
      <c r="B42" s="0" t="n">
        <v>182</v>
      </c>
      <c r="C42" s="14" t="n">
        <f aca="false">C31*C$37</f>
        <v>1</v>
      </c>
      <c r="D42" s="14" t="n">
        <f aca="false">D31*D$37</f>
        <v>0</v>
      </c>
      <c r="E42" s="14" t="n">
        <f aca="false">E31*E$37</f>
        <v>19.99</v>
      </c>
      <c r="F42" s="14" t="n">
        <f aca="false">F31*F$37</f>
        <v>0</v>
      </c>
      <c r="G42" s="14" t="n">
        <v>2</v>
      </c>
      <c r="H42" s="14" t="n">
        <f aca="false">H31*H$37</f>
        <v>0.065</v>
      </c>
      <c r="I42" s="14" t="n">
        <f aca="false">I31*I$37</f>
        <v>0.5</v>
      </c>
      <c r="J42" s="14" t="n">
        <f aca="false">J31*J$37</f>
        <v>0</v>
      </c>
      <c r="K42" s="14" t="n">
        <f aca="false">K31*K$37</f>
        <v>0.125</v>
      </c>
      <c r="L42" s="14" t="n">
        <f aca="false">L31*L$37</f>
        <v>0</v>
      </c>
      <c r="M42" s="14" t="n">
        <f aca="false">M31*M$37</f>
        <v>0.5</v>
      </c>
      <c r="N42" s="14" t="n">
        <f aca="false">N31*N$37</f>
        <v>0.5</v>
      </c>
      <c r="O42" s="14" t="n">
        <f aca="false">O31*O$37</f>
        <v>0.4</v>
      </c>
      <c r="P42" s="14" t="n">
        <f aca="false">P31*P$37</f>
        <v>1202.5</v>
      </c>
      <c r="Q42" s="14" t="n">
        <f aca="false">Q31*Q$37</f>
        <v>0.7</v>
      </c>
      <c r="R42" s="14" t="n">
        <f aca="false">R31*R$37</f>
        <v>0.17</v>
      </c>
      <c r="S42" s="14" t="n">
        <f aca="false">S31*S$37</f>
        <v>0.0700000000000003</v>
      </c>
      <c r="T42" s="14" t="n">
        <f aca="false">T31*T$37</f>
        <v>0.46</v>
      </c>
      <c r="U42" s="13" t="n">
        <f aca="false">U31*U$37</f>
        <v>0</v>
      </c>
    </row>
    <row collapsed="false" customFormat="false" customHeight="false" hidden="false" ht="14.05" outlineLevel="0" r="43"/>
    <row collapsed="false" customFormat="false" customHeight="false" hidden="false" ht="14.05" outlineLevel="0" r="44">
      <c r="C44" s="14"/>
      <c r="D44" s="14"/>
      <c r="E44" s="14"/>
      <c r="F44" s="14"/>
      <c r="G44" s="14"/>
      <c r="H44" s="14"/>
      <c r="I44" s="14"/>
      <c r="J44" s="14"/>
      <c r="K44" s="14"/>
      <c r="L44" s="14"/>
      <c r="M44" s="14"/>
      <c r="N44" s="14"/>
      <c r="O44" s="14"/>
      <c r="P44" s="14"/>
      <c r="Q44" s="14"/>
      <c r="R44" s="14"/>
      <c r="S44" s="14"/>
      <c r="T44" s="14"/>
    </row>
    <row collapsed="false" customFormat="false" customHeight="false" hidden="false" ht="14.05" outlineLevel="0" r="47">
      <c r="A47" s="10" t="s">
        <v>102</v>
      </c>
      <c r="B47" s="11"/>
      <c r="C47" s="11"/>
      <c r="D47" s="11"/>
      <c r="E47" s="11"/>
      <c r="F47" s="11"/>
      <c r="G47" s="11"/>
      <c r="H47" s="11"/>
      <c r="I47" s="11"/>
      <c r="J47" s="11"/>
      <c r="K47" s="11"/>
      <c r="L47" s="11"/>
      <c r="M47" s="11"/>
      <c r="N47" s="11"/>
      <c r="O47" s="11"/>
      <c r="P47" s="11"/>
      <c r="Q47" s="11"/>
      <c r="R47" s="11"/>
      <c r="S47" s="11"/>
      <c r="T47" s="11"/>
    </row>
    <row collapsed="false" customFormat="false" customHeight="false" hidden="false" ht="14.05" outlineLevel="0" r="48">
      <c r="A48" s="3" t="s">
        <v>143</v>
      </c>
    </row>
    <row collapsed="false" customFormat="false" customHeight="false" hidden="false" ht="14.05" outlineLevel="0" r="49">
      <c r="A49" s="3" t="s">
        <v>67</v>
      </c>
      <c r="B49" s="3" t="s">
        <v>2</v>
      </c>
      <c r="C49" s="3" t="s">
        <v>103</v>
      </c>
      <c r="D49" s="3" t="s">
        <v>104</v>
      </c>
    </row>
    <row collapsed="false" customFormat="false" customHeight="false" hidden="false" ht="14.9" outlineLevel="0" r="50">
      <c r="A50" s="0" t="s">
        <v>13</v>
      </c>
      <c r="B50" s="0" t="n">
        <v>177</v>
      </c>
      <c r="C50" s="14" t="n">
        <f aca="false">SUM(C41:U41)</f>
        <v>638.393333333333</v>
      </c>
      <c r="D50" s="0" t="n">
        <v>4</v>
      </c>
    </row>
    <row collapsed="false" customFormat="false" customHeight="false" hidden="false" ht="14.9" outlineLevel="0" r="51">
      <c r="A51" s="0" t="s">
        <v>13</v>
      </c>
      <c r="B51" s="0" t="n">
        <v>182</v>
      </c>
      <c r="C51" s="14" t="n">
        <f aca="false">SUM(C42:U42)</f>
        <v>1228.98</v>
      </c>
      <c r="D51" s="0" t="n">
        <v>88</v>
      </c>
    </row>
    <row collapsed="false" customFormat="false" customHeight="false" hidden="false" ht="14.05" outlineLevel="0" r="52"/>
    <row collapsed="false" customFormat="false" customHeight="false" hidden="false" ht="14.05" outlineLevel="0" r="53"/>
    <row collapsed="false" customFormat="false" customHeight="false" hidden="false" ht="14.05" outlineLevel="0" r="54"/>
    <row collapsed="false" customFormat="false" customHeight="false" hidden="false" ht="14.05" outlineLevel="0" r="55">
      <c r="A55" s="15" t="s">
        <v>144</v>
      </c>
      <c r="B55" s="9"/>
      <c r="C55" s="9"/>
      <c r="D55" s="9"/>
      <c r="E55" s="9"/>
      <c r="F55" s="9"/>
      <c r="G55" s="9"/>
      <c r="H55" s="9"/>
      <c r="I55" s="9"/>
      <c r="J55" s="9"/>
      <c r="K55" s="9"/>
      <c r="L55" s="9"/>
      <c r="M55" s="9"/>
      <c r="N55" s="9"/>
      <c r="O55" s="9"/>
      <c r="P55" s="9"/>
      <c r="Q55" s="9"/>
      <c r="R55" s="9"/>
      <c r="S55" s="9"/>
      <c r="T55" s="9"/>
    </row>
    <row collapsed="false" customFormat="false" customHeight="false" hidden="false" ht="14.05" outlineLevel="0" r="56">
      <c r="A56" s="3" t="s">
        <v>143</v>
      </c>
    </row>
    <row collapsed="false" customFormat="false" customHeight="false" hidden="false" ht="14.05" outlineLevel="0" r="57">
      <c r="A57" s="0" t="s">
        <v>106</v>
      </c>
      <c r="B57" s="0" t="n">
        <v>4</v>
      </c>
      <c r="C57" s="0" t="s">
        <v>145</v>
      </c>
    </row>
    <row collapsed="false" customFormat="false" customHeight="false" hidden="false" ht="14.9" outlineLevel="0" r="58">
      <c r="A58" s="0" t="s">
        <v>108</v>
      </c>
      <c r="B58" s="16" t="n">
        <v>330</v>
      </c>
      <c r="C58" s="0" t="s">
        <v>109</v>
      </c>
    </row>
    <row collapsed="false" customFormat="false" customHeight="false" hidden="false" ht="14.05" outlineLevel="0" r="59">
      <c r="A59" s="0" t="s">
        <v>110</v>
      </c>
      <c r="B59" s="16" t="n">
        <f aca="false">B57*B58</f>
        <v>1320</v>
      </c>
      <c r="C59" s="0" t="s">
        <v>111</v>
      </c>
    </row>
    <row collapsed="false" customFormat="false" customHeight="false" hidden="false" ht="14.9" outlineLevel="0" r="60">
      <c r="A60" s="0" t="s">
        <v>68</v>
      </c>
      <c r="B60" s="13" t="n">
        <f aca="false">'Potential New Product List'!V11</f>
        <v>0.09</v>
      </c>
      <c r="C60" s="0" t="s">
        <v>109</v>
      </c>
    </row>
    <row collapsed="false" customFormat="false" customHeight="false" hidden="false" ht="14.05" outlineLevel="0" r="61">
      <c r="A61" s="0" t="s">
        <v>112</v>
      </c>
      <c r="B61" s="16" t="n">
        <f aca="false">B59*B60</f>
        <v>118.8</v>
      </c>
      <c r="C61" s="0" t="s">
        <v>113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U61"/>
  <sheetViews>
    <sheetView colorId="64" defaultGridColor="true" rightToLeft="false" showFormulas="false" showGridLines="true" showOutlineSymbols="true" showRowColHeaders="true" showZeros="true" tabSelected="false" topLeftCell="A40" view="normal" windowProtection="false" workbookViewId="0" zoomScale="100" zoomScaleNormal="100" zoomScalePageLayoutView="100">
      <selection activeCell="B60" activeCellId="0" pane="topLeft" sqref="B60"/>
    </sheetView>
  </sheetViews>
  <sheetFormatPr defaultRowHeight="12.85"/>
  <cols>
    <col collapsed="false" hidden="false" max="1" min="1" style="0" width="34.1428571428571"/>
    <col collapsed="false" hidden="false" max="2" min="2" style="0" width="11.5204081632653"/>
    <col collapsed="false" hidden="false" max="3" min="3" style="0" width="20.5612244897959"/>
    <col collapsed="false" hidden="false" max="4" min="4" style="0" width="28.4897959183673"/>
    <col collapsed="false" hidden="false" max="5" min="5" style="0" width="11.5204081632653"/>
    <col collapsed="false" hidden="false" max="6" min="6" style="0" width="29.3010204081633"/>
    <col collapsed="false" hidden="false" max="7" min="7" style="0" width="19.0867346938776"/>
    <col collapsed="false" hidden="false" max="8" min="8" style="0" width="15.8571428571429"/>
    <col collapsed="false" hidden="false" max="9" min="9" style="0" width="17.7397959183673"/>
    <col collapsed="false" hidden="false" max="10" min="10" style="0" width="16.3979591836735"/>
    <col collapsed="false" hidden="false" max="11" min="11" style="0" width="17.469387755102"/>
    <col collapsed="false" hidden="false" max="12" min="12" style="0" width="15.3163265306122"/>
    <col collapsed="false" hidden="false" max="13" min="13" style="0" width="28.3571428571429"/>
    <col collapsed="false" hidden="false" max="14" min="14" style="0" width="30.9132653061224"/>
    <col collapsed="false" hidden="false" max="15" min="15" style="0" width="42.3418367346939"/>
    <col collapsed="false" hidden="false" max="16" min="16" style="0" width="21.9030612244898"/>
    <col collapsed="false" hidden="false" max="17" min="17" style="0" width="36.4183673469388"/>
    <col collapsed="false" hidden="false" max="18" min="18" style="0" width="20.8316326530612"/>
    <col collapsed="false" hidden="false" max="19" min="19" style="0" width="20.5612244897959"/>
    <col collapsed="false" hidden="false" max="20" min="20" style="0" width="21.2397959183673"/>
    <col collapsed="false" hidden="false" max="1025" min="21" style="0" width="11.5204081632653"/>
  </cols>
  <sheetData>
    <row collapsed="false" customFormat="false" customHeight="false" hidden="false" ht="15.25" outlineLevel="0" r="1">
      <c r="A1" s="8" t="s">
        <v>146</v>
      </c>
      <c r="B1" s="8"/>
      <c r="C1" s="8"/>
      <c r="D1" s="8"/>
    </row>
    <row collapsed="false" customFormat="false" customHeight="false" hidden="false" ht="15.25" outlineLevel="0" r="2">
      <c r="A2" s="8"/>
      <c r="B2" s="8"/>
      <c r="C2" s="8"/>
      <c r="D2" s="8"/>
    </row>
    <row collapsed="false" customFormat="false" customHeight="false" hidden="false" ht="14.05" outlineLevel="0" r="3">
      <c r="A3" s="9" t="s">
        <v>91</v>
      </c>
      <c r="B3" s="9"/>
      <c r="C3" s="9"/>
      <c r="D3" s="9"/>
      <c r="E3" s="9"/>
      <c r="F3" s="9"/>
      <c r="G3" s="9"/>
      <c r="H3" s="9"/>
      <c r="I3" s="9"/>
      <c r="J3" s="9"/>
      <c r="K3" s="9"/>
      <c r="L3" s="9"/>
      <c r="M3" s="9"/>
      <c r="N3" s="9"/>
      <c r="O3" s="9"/>
      <c r="P3" s="9"/>
      <c r="Q3" s="9"/>
      <c r="R3" s="9"/>
      <c r="S3" s="9"/>
      <c r="T3" s="9"/>
    </row>
    <row collapsed="false" customFormat="false" customHeight="false" hidden="false" ht="14.05" outlineLevel="0" r="4">
      <c r="A4" s="3" t="s">
        <v>92</v>
      </c>
    </row>
    <row collapsed="false" customFormat="false" customHeight="false" hidden="false" ht="14.05" outlineLevel="0" r="5">
      <c r="A5" s="3" t="s">
        <v>67</v>
      </c>
      <c r="B5" s="3" t="s">
        <v>2</v>
      </c>
      <c r="C5" s="3" t="s">
        <v>3</v>
      </c>
      <c r="D5" s="3" t="s">
        <v>46</v>
      </c>
      <c r="E5" s="3" t="s">
        <v>47</v>
      </c>
      <c r="F5" s="3" t="s">
        <v>48</v>
      </c>
      <c r="G5" s="3" t="s">
        <v>36</v>
      </c>
      <c r="H5" s="3" t="s">
        <v>49</v>
      </c>
      <c r="I5" s="3" t="s">
        <v>50</v>
      </c>
      <c r="J5" s="3" t="s">
        <v>51</v>
      </c>
      <c r="K5" s="3" t="s">
        <v>52</v>
      </c>
      <c r="L5" s="3" t="s">
        <v>53</v>
      </c>
      <c r="M5" s="3" t="s">
        <v>27</v>
      </c>
      <c r="N5" s="3" t="s">
        <v>29</v>
      </c>
      <c r="O5" s="3" t="s">
        <v>31</v>
      </c>
      <c r="P5" s="3" t="s">
        <v>33</v>
      </c>
      <c r="Q5" s="3" t="s">
        <v>54</v>
      </c>
      <c r="R5" s="3" t="s">
        <v>55</v>
      </c>
      <c r="S5" s="3" t="s">
        <v>56</v>
      </c>
      <c r="T5" s="3" t="s">
        <v>57</v>
      </c>
      <c r="U5" s="3" t="s">
        <v>58</v>
      </c>
    </row>
    <row collapsed="false" customFormat="false" customHeight="false" hidden="false" ht="14.05" outlineLevel="0" r="6">
      <c r="A6" s="0" t="s">
        <v>8</v>
      </c>
      <c r="B6" s="0" t="n">
        <v>186</v>
      </c>
      <c r="C6" s="0" t="s">
        <v>6</v>
      </c>
      <c r="D6" s="0" t="s">
        <v>64</v>
      </c>
      <c r="E6" s="2" t="n">
        <v>629</v>
      </c>
      <c r="F6" s="0" t="n">
        <v>1</v>
      </c>
      <c r="G6" s="0" t="s">
        <v>39</v>
      </c>
      <c r="H6" s="0" t="n">
        <v>296</v>
      </c>
      <c r="I6" s="0" t="n">
        <v>66</v>
      </c>
      <c r="J6" s="0" t="n">
        <v>30</v>
      </c>
      <c r="K6" s="0" t="n">
        <v>21</v>
      </c>
      <c r="L6" s="0" t="n">
        <v>36</v>
      </c>
      <c r="M6" s="0" t="n">
        <v>28</v>
      </c>
      <c r="N6" s="0" t="n">
        <v>9</v>
      </c>
      <c r="O6" s="0" t="n">
        <v>0.8</v>
      </c>
      <c r="P6" s="0" t="n">
        <v>34</v>
      </c>
      <c r="Q6" s="0" t="n">
        <v>3</v>
      </c>
      <c r="R6" s="0" t="n">
        <v>7.31</v>
      </c>
      <c r="S6" s="0" t="n">
        <v>9.5</v>
      </c>
      <c r="T6" s="0" t="n">
        <v>0.37</v>
      </c>
      <c r="U6" s="0" t="s">
        <v>65</v>
      </c>
    </row>
    <row collapsed="false" customFormat="false" customHeight="false" hidden="false" ht="14.05" outlineLevel="0" r="8">
      <c r="A8" s="3" t="s">
        <v>93</v>
      </c>
    </row>
    <row collapsed="false" customFormat="false" customHeight="false" hidden="false" ht="14.05" outlineLevel="0" r="9">
      <c r="A9" s="3" t="s">
        <v>67</v>
      </c>
      <c r="B9" s="3" t="s">
        <v>2</v>
      </c>
      <c r="C9" s="3" t="s">
        <v>3</v>
      </c>
      <c r="D9" s="3" t="s">
        <v>46</v>
      </c>
      <c r="E9" s="3" t="s">
        <v>47</v>
      </c>
      <c r="F9" s="3" t="s">
        <v>48</v>
      </c>
      <c r="G9" s="3" t="s">
        <v>36</v>
      </c>
      <c r="H9" s="3" t="s">
        <v>49</v>
      </c>
      <c r="I9" s="3" t="s">
        <v>50</v>
      </c>
      <c r="J9" s="3" t="s">
        <v>51</v>
      </c>
      <c r="K9" s="3" t="s">
        <v>52</v>
      </c>
      <c r="L9" s="3" t="s">
        <v>53</v>
      </c>
      <c r="M9" s="3" t="s">
        <v>27</v>
      </c>
      <c r="N9" s="3" t="s">
        <v>29</v>
      </c>
      <c r="O9" s="3" t="s">
        <v>31</v>
      </c>
      <c r="P9" s="3" t="s">
        <v>33</v>
      </c>
      <c r="Q9" s="3" t="s">
        <v>54</v>
      </c>
      <c r="R9" s="3" t="s">
        <v>55</v>
      </c>
      <c r="S9" s="3" t="s">
        <v>56</v>
      </c>
      <c r="T9" s="3" t="s">
        <v>57</v>
      </c>
      <c r="U9" s="3" t="s">
        <v>58</v>
      </c>
    </row>
    <row collapsed="false" customFormat="false" customHeight="false" hidden="false" ht="14.05" outlineLevel="0" r="10">
      <c r="A10" s="0" t="s">
        <v>8</v>
      </c>
      <c r="B10" s="0" t="n">
        <v>185</v>
      </c>
      <c r="C10" s="0" t="s">
        <v>14</v>
      </c>
      <c r="D10" s="0" t="s">
        <v>72</v>
      </c>
      <c r="E10" s="2" t="n">
        <v>499</v>
      </c>
      <c r="F10" s="0" t="n">
        <v>1</v>
      </c>
      <c r="G10" s="0" t="s">
        <v>39</v>
      </c>
      <c r="H10" s="0" t="n">
        <v>148</v>
      </c>
      <c r="I10" s="0" t="n">
        <v>66</v>
      </c>
      <c r="J10" s="0" t="n">
        <v>30</v>
      </c>
      <c r="K10" s="0" t="n">
        <v>20</v>
      </c>
      <c r="L10" s="0" t="n">
        <v>29</v>
      </c>
      <c r="M10" s="0" t="n">
        <v>12</v>
      </c>
      <c r="N10" s="0" t="n">
        <v>6</v>
      </c>
      <c r="O10" s="0" t="n">
        <v>0.8</v>
      </c>
      <c r="P10" s="0" t="n">
        <v>134</v>
      </c>
      <c r="Q10" s="0" t="n">
        <v>2.2</v>
      </c>
      <c r="R10" s="0" t="n">
        <v>7.1</v>
      </c>
      <c r="S10" s="0" t="n">
        <v>10.4</v>
      </c>
      <c r="T10" s="0" t="n">
        <v>0.3</v>
      </c>
      <c r="U10" s="0" t="s">
        <v>65</v>
      </c>
    </row>
    <row collapsed="false" customFormat="false" customHeight="false" hidden="false" ht="14.05" outlineLevel="0" r="11">
      <c r="A11" s="0" t="s">
        <v>8</v>
      </c>
      <c r="B11" s="0" t="n">
        <v>188</v>
      </c>
      <c r="C11" s="0" t="s">
        <v>21</v>
      </c>
      <c r="D11" s="0" t="s">
        <v>61</v>
      </c>
      <c r="E11" s="2" t="n">
        <v>499</v>
      </c>
      <c r="F11" s="0" t="n">
        <v>1</v>
      </c>
      <c r="G11" s="0" t="s">
        <v>39</v>
      </c>
      <c r="H11" s="0" t="n">
        <v>86</v>
      </c>
      <c r="I11" s="0" t="n">
        <v>51</v>
      </c>
      <c r="J11" s="0" t="n">
        <v>17</v>
      </c>
      <c r="K11" s="0" t="n">
        <v>12</v>
      </c>
      <c r="L11" s="0" t="n">
        <v>9</v>
      </c>
      <c r="M11" s="0" t="n">
        <v>14</v>
      </c>
      <c r="N11" s="0" t="n">
        <v>2</v>
      </c>
      <c r="O11" s="0" t="n">
        <v>0.8</v>
      </c>
      <c r="P11" s="0" t="n">
        <v>4</v>
      </c>
      <c r="Q11" s="0" t="n">
        <v>2</v>
      </c>
      <c r="R11" s="0" t="n">
        <v>10.1</v>
      </c>
      <c r="S11" s="0" t="n">
        <v>6.9</v>
      </c>
      <c r="T11" s="0" t="n">
        <v>0.38</v>
      </c>
      <c r="U11" s="0" t="s">
        <v>65</v>
      </c>
    </row>
    <row collapsed="false" customFormat="false" customHeight="false" hidden="false" ht="14.05" outlineLevel="0" r="12">
      <c r="A12" s="0" t="s">
        <v>8</v>
      </c>
      <c r="B12" s="0" t="n">
        <v>189</v>
      </c>
      <c r="C12" s="0" t="s">
        <v>86</v>
      </c>
      <c r="D12" s="0" t="s">
        <v>61</v>
      </c>
      <c r="E12" s="2" t="n">
        <v>419</v>
      </c>
      <c r="F12" s="0" t="n">
        <v>1</v>
      </c>
      <c r="G12" s="0" t="s">
        <v>39</v>
      </c>
      <c r="H12" s="0" t="n">
        <v>3</v>
      </c>
      <c r="I12" s="0" t="n">
        <v>1</v>
      </c>
      <c r="J12" s="0" t="n">
        <v>0</v>
      </c>
      <c r="K12" s="0" t="n">
        <v>0</v>
      </c>
      <c r="L12" s="0" t="n">
        <v>0</v>
      </c>
      <c r="M12" s="0" t="n">
        <v>0</v>
      </c>
      <c r="N12" s="0" t="n">
        <v>0</v>
      </c>
      <c r="O12" s="0" t="n">
        <v>0.9</v>
      </c>
      <c r="P12" s="0" t="n">
        <v>544</v>
      </c>
      <c r="Q12" s="0" t="n">
        <v>2.2</v>
      </c>
      <c r="R12" s="0" t="n">
        <v>7</v>
      </c>
      <c r="S12" s="0" t="n">
        <v>10.2</v>
      </c>
      <c r="T12" s="0" t="n">
        <v>0.4</v>
      </c>
      <c r="U12" s="0" t="s">
        <v>65</v>
      </c>
    </row>
    <row collapsed="false" customFormat="false" customHeight="false" hidden="false" ht="14.05" outlineLevel="0" r="15">
      <c r="A15" s="10" t="s">
        <v>94</v>
      </c>
      <c r="B15" s="11"/>
      <c r="C15" s="11"/>
      <c r="D15" s="11"/>
      <c r="E15" s="11"/>
      <c r="F15" s="11"/>
      <c r="G15" s="11"/>
      <c r="H15" s="11"/>
      <c r="I15" s="11"/>
      <c r="J15" s="11"/>
      <c r="K15" s="11"/>
      <c r="L15" s="11"/>
      <c r="M15" s="11"/>
      <c r="N15" s="11"/>
      <c r="O15" s="11"/>
      <c r="P15" s="11"/>
      <c r="Q15" s="11"/>
      <c r="R15" s="11"/>
      <c r="S15" s="11"/>
      <c r="T15" s="11"/>
      <c r="U15" s="11"/>
    </row>
    <row collapsed="false" customFormat="false" customHeight="false" hidden="false" ht="14.05" outlineLevel="0" r="16">
      <c r="A16" s="12"/>
      <c r="B16" s="12"/>
      <c r="C16" s="12"/>
      <c r="D16" s="12"/>
      <c r="E16" s="12"/>
      <c r="F16" s="12"/>
      <c r="G16" s="12"/>
      <c r="H16" s="12"/>
      <c r="I16" s="12"/>
      <c r="J16" s="12"/>
      <c r="K16" s="12"/>
      <c r="L16" s="12"/>
      <c r="M16" s="12"/>
      <c r="N16" s="12"/>
      <c r="O16" s="12"/>
      <c r="P16" s="12"/>
      <c r="Q16" s="12"/>
      <c r="R16" s="12"/>
      <c r="S16" s="12"/>
      <c r="T16" s="12"/>
      <c r="U16" s="12"/>
    </row>
    <row collapsed="false" customFormat="false" customHeight="false" hidden="false" ht="14.05" outlineLevel="0" r="17">
      <c r="A17" s="3" t="s">
        <v>95</v>
      </c>
    </row>
    <row collapsed="false" customFormat="false" customHeight="false" hidden="false" ht="14.05" outlineLevel="0" r="18">
      <c r="A18" s="0" t="s">
        <v>67</v>
      </c>
      <c r="B18" s="0" t="s">
        <v>2</v>
      </c>
      <c r="C18" s="0" t="s">
        <v>3</v>
      </c>
      <c r="D18" s="0" t="s">
        <v>46</v>
      </c>
      <c r="E18" s="0" t="s">
        <v>47</v>
      </c>
      <c r="F18" s="0" t="s">
        <v>48</v>
      </c>
      <c r="G18" s="0" t="s">
        <v>36</v>
      </c>
      <c r="H18" s="0" t="s">
        <v>49</v>
      </c>
      <c r="I18" s="0" t="s">
        <v>50</v>
      </c>
      <c r="J18" s="0" t="s">
        <v>51</v>
      </c>
      <c r="K18" s="0" t="s">
        <v>52</v>
      </c>
      <c r="L18" s="0" t="s">
        <v>53</v>
      </c>
      <c r="M18" s="0" t="s">
        <v>27</v>
      </c>
      <c r="N18" s="0" t="s">
        <v>29</v>
      </c>
      <c r="O18" s="0" t="s">
        <v>31</v>
      </c>
      <c r="P18" s="0" t="s">
        <v>33</v>
      </c>
      <c r="Q18" s="0" t="s">
        <v>54</v>
      </c>
      <c r="R18" s="0" t="s">
        <v>55</v>
      </c>
      <c r="S18" s="0" t="s">
        <v>56</v>
      </c>
      <c r="T18" s="0" t="s">
        <v>57</v>
      </c>
      <c r="U18" s="0" t="s">
        <v>58</v>
      </c>
    </row>
    <row collapsed="false" customFormat="false" customHeight="false" hidden="false" ht="14.05" outlineLevel="0" r="19">
      <c r="A19" s="0" t="s">
        <v>8</v>
      </c>
      <c r="B19" s="0" t="n">
        <v>186</v>
      </c>
      <c r="C19" s="0" t="s">
        <v>6</v>
      </c>
      <c r="D19" s="0" t="s">
        <v>64</v>
      </c>
      <c r="E19" s="2" t="n">
        <v>629</v>
      </c>
      <c r="F19" s="0" t="n">
        <v>1</v>
      </c>
      <c r="G19" s="13" t="n">
        <f aca="false">VLOOKUP(G6,'Warranty Scale'!A2:B6,2,0)</f>
        <v>1</v>
      </c>
      <c r="H19" s="14" t="n">
        <f aca="false">H6/SUM($H$6:$L$6)</f>
        <v>0.65924276169265</v>
      </c>
      <c r="I19" s="14" t="n">
        <f aca="false">I6/SUM($H$6:$L$6)</f>
        <v>0.146993318485523</v>
      </c>
      <c r="J19" s="14" t="n">
        <f aca="false">J6/SUM($H$6:$L$6)</f>
        <v>0.066815144766147</v>
      </c>
      <c r="K19" s="14" t="n">
        <f aca="false">K6/SUM($H$6:$L$6)</f>
        <v>0.0467706013363029</v>
      </c>
      <c r="L19" s="14" t="n">
        <f aca="false">L6/SUM($H$6:$L$6)</f>
        <v>0.0801781737193764</v>
      </c>
      <c r="M19" s="14" t="n">
        <f aca="false">M6/SUM($M$6:$N$6)</f>
        <v>0.756756756756757</v>
      </c>
      <c r="N19" s="14" t="n">
        <f aca="false">N6/SUM($M$6:$N$6)</f>
        <v>0.243243243243243</v>
      </c>
      <c r="O19" s="0" t="n">
        <v>0.7</v>
      </c>
      <c r="P19" s="13" t="n">
        <f aca="false">P6</f>
        <v>34</v>
      </c>
      <c r="Q19" s="13" t="n">
        <f aca="false">Q6</f>
        <v>3</v>
      </c>
      <c r="R19" s="13" t="n">
        <f aca="false">R6</f>
        <v>7.31</v>
      </c>
      <c r="S19" s="13" t="n">
        <f aca="false">S6</f>
        <v>9.5</v>
      </c>
      <c r="T19" s="13" t="n">
        <f aca="false">T6</f>
        <v>0.37</v>
      </c>
      <c r="U19" s="13" t="n">
        <f aca="false">U6</f>
        <v>0</v>
      </c>
    </row>
    <row collapsed="false" customFormat="false" customHeight="false" hidden="false" ht="14.05" outlineLevel="0" r="21">
      <c r="A21" s="3" t="s">
        <v>96</v>
      </c>
    </row>
    <row collapsed="false" customFormat="false" customHeight="false" hidden="false" ht="14.05" outlineLevel="0" r="22">
      <c r="A22" s="0" t="s">
        <v>8</v>
      </c>
      <c r="B22" s="0" t="n">
        <v>185</v>
      </c>
      <c r="C22" s="0" t="s">
        <v>14</v>
      </c>
      <c r="D22" s="0" t="s">
        <v>72</v>
      </c>
      <c r="E22" s="2" t="n">
        <v>499</v>
      </c>
      <c r="F22" s="0" t="n">
        <v>1</v>
      </c>
      <c r="G22" s="13" t="n">
        <f aca="false">VLOOKUP(G10,'Warranty Scale'!$A$2:$B$6,2,0)</f>
        <v>1</v>
      </c>
      <c r="H22" s="14" t="n">
        <f aca="false">H10/SUM($H$10:$L$10)</f>
        <v>0.505119453924915</v>
      </c>
      <c r="I22" s="14" t="n">
        <f aca="false">I10/SUM($H$10:$L$10)</f>
        <v>0.225255972696246</v>
      </c>
      <c r="J22" s="14" t="n">
        <f aca="false">J10/SUM($H$10:$L$10)</f>
        <v>0.102389078498294</v>
      </c>
      <c r="K22" s="14" t="n">
        <f aca="false">K10/SUM($H$10:$L$10)</f>
        <v>0.068259385665529</v>
      </c>
      <c r="L22" s="14" t="n">
        <f aca="false">L10/SUM($H$10:$L$10)</f>
        <v>0.0989761092150171</v>
      </c>
      <c r="M22" s="14" t="n">
        <f aca="false">M10/SUM($M$10:$N$10)</f>
        <v>0.666666666666667</v>
      </c>
      <c r="N22" s="14" t="n">
        <f aca="false">N10/SUM($M$10:$N$10)</f>
        <v>0.333333333333333</v>
      </c>
      <c r="O22" s="0" t="n">
        <v>0.8</v>
      </c>
      <c r="P22" s="0" t="n">
        <v>134</v>
      </c>
      <c r="Q22" s="0" t="n">
        <v>2.2</v>
      </c>
      <c r="R22" s="0" t="n">
        <v>7.1</v>
      </c>
      <c r="S22" s="0" t="n">
        <v>10.4</v>
      </c>
      <c r="T22" s="0" t="n">
        <v>0.3</v>
      </c>
      <c r="U22" s="0" t="s">
        <v>65</v>
      </c>
    </row>
    <row collapsed="false" customFormat="false" customHeight="false" hidden="false" ht="14.05" outlineLevel="0" r="23">
      <c r="A23" s="0" t="s">
        <v>8</v>
      </c>
      <c r="B23" s="0" t="n">
        <v>188</v>
      </c>
      <c r="C23" s="0" t="s">
        <v>21</v>
      </c>
      <c r="D23" s="0" t="s">
        <v>61</v>
      </c>
      <c r="E23" s="2" t="n">
        <v>499</v>
      </c>
      <c r="F23" s="0" t="n">
        <v>1</v>
      </c>
      <c r="G23" s="13" t="n">
        <f aca="false">VLOOKUP(G11,'Warranty Scale'!$A$2:$B$6,2,0)</f>
        <v>1</v>
      </c>
      <c r="H23" s="14" t="n">
        <f aca="false">H11/SUM($H$11:$L$11)</f>
        <v>0.491428571428571</v>
      </c>
      <c r="I23" s="0" t="n">
        <v>1</v>
      </c>
      <c r="J23" s="0" t="n">
        <v>0</v>
      </c>
      <c r="K23" s="0" t="n">
        <v>0</v>
      </c>
      <c r="L23" s="0" t="n">
        <v>0</v>
      </c>
      <c r="M23" s="14" t="n">
        <f aca="false">M11/SUM($M$11:$N$11)</f>
        <v>0.875</v>
      </c>
      <c r="N23" s="14" t="n">
        <f aca="false">N11/SUM($M$11:$N$11)</f>
        <v>0.125</v>
      </c>
      <c r="O23" s="0" t="n">
        <v>0.8</v>
      </c>
      <c r="P23" s="0" t="n">
        <v>4</v>
      </c>
      <c r="Q23" s="0" t="n">
        <v>2</v>
      </c>
      <c r="R23" s="0" t="n">
        <v>10.1</v>
      </c>
      <c r="S23" s="0" t="n">
        <v>6.9</v>
      </c>
      <c r="T23" s="0" t="n">
        <v>0.38</v>
      </c>
      <c r="U23" s="0" t="s">
        <v>65</v>
      </c>
    </row>
    <row collapsed="false" customFormat="false" customHeight="false" hidden="false" ht="14.05" outlineLevel="0" r="24">
      <c r="A24" s="0" t="s">
        <v>8</v>
      </c>
      <c r="B24" s="0" t="n">
        <v>189</v>
      </c>
      <c r="C24" s="0" t="s">
        <v>86</v>
      </c>
      <c r="D24" s="0" t="s">
        <v>61</v>
      </c>
      <c r="E24" s="2" t="n">
        <v>419</v>
      </c>
      <c r="F24" s="0" t="n">
        <v>1</v>
      </c>
      <c r="G24" s="13" t="n">
        <f aca="false">VLOOKUP(G12,'Warranty Scale'!$A$2:$B$6,2,0)</f>
        <v>1</v>
      </c>
      <c r="H24" s="14" t="n">
        <f aca="false">H12/SUM($H$12:$L$12)</f>
        <v>0.75</v>
      </c>
      <c r="I24" s="14" t="n">
        <f aca="false">I12/SUM($H$12:$L$12)</f>
        <v>0.25</v>
      </c>
      <c r="J24" s="14" t="n">
        <f aca="false">J12/SUM($H$12:$L$12)</f>
        <v>0</v>
      </c>
      <c r="K24" s="14" t="n">
        <f aca="false">K12/SUM($H$12:$L$12)</f>
        <v>0</v>
      </c>
      <c r="L24" s="14" t="n">
        <f aca="false">L12/SUM($H$12:$L$12)</f>
        <v>0</v>
      </c>
      <c r="M24" s="14" t="n">
        <v>0</v>
      </c>
      <c r="N24" s="14" t="n">
        <v>0</v>
      </c>
      <c r="O24" s="0" t="n">
        <v>0.9</v>
      </c>
      <c r="P24" s="0" t="n">
        <v>544</v>
      </c>
      <c r="Q24" s="0" t="n">
        <v>2.2</v>
      </c>
      <c r="R24" s="0" t="n">
        <v>7</v>
      </c>
      <c r="S24" s="0" t="n">
        <v>10.2</v>
      </c>
      <c r="T24" s="0" t="n">
        <v>0.4</v>
      </c>
      <c r="U24" s="0" t="s">
        <v>65</v>
      </c>
    </row>
    <row collapsed="false" customFormat="false" customHeight="false" hidden="false" ht="14.05" outlineLevel="0" r="25">
      <c r="H25" s="14"/>
      <c r="I25" s="14"/>
      <c r="J25" s="14"/>
      <c r="K25" s="14"/>
      <c r="L25" s="14"/>
      <c r="M25" s="14"/>
      <c r="N25" s="14"/>
    </row>
    <row collapsed="false" customFormat="false" customHeight="false" hidden="false" ht="14.05" outlineLevel="0" r="27">
      <c r="A27" s="10" t="s">
        <v>97</v>
      </c>
      <c r="B27" s="11"/>
      <c r="C27" s="11"/>
      <c r="D27" s="11"/>
      <c r="E27" s="11"/>
      <c r="F27" s="11"/>
      <c r="G27" s="11"/>
      <c r="H27" s="11"/>
      <c r="I27" s="11"/>
      <c r="J27" s="11"/>
      <c r="K27" s="11"/>
      <c r="L27" s="11"/>
      <c r="M27" s="11"/>
      <c r="N27" s="11"/>
      <c r="O27" s="11"/>
      <c r="P27" s="11"/>
      <c r="Q27" s="11"/>
      <c r="R27" s="11"/>
      <c r="S27" s="11"/>
      <c r="T27" s="11"/>
      <c r="U27" s="11"/>
    </row>
    <row collapsed="false" customFormat="false" customHeight="false" hidden="false" ht="14.05" outlineLevel="0" r="28">
      <c r="A28" s="0" t="s">
        <v>67</v>
      </c>
      <c r="B28" s="0" t="s">
        <v>2</v>
      </c>
      <c r="C28" s="0" t="s">
        <v>3</v>
      </c>
      <c r="D28" s="0" t="s">
        <v>46</v>
      </c>
      <c r="E28" s="0" t="s">
        <v>47</v>
      </c>
      <c r="F28" s="0" t="s">
        <v>48</v>
      </c>
      <c r="G28" s="0" t="s">
        <v>36</v>
      </c>
      <c r="H28" s="0" t="s">
        <v>49</v>
      </c>
      <c r="I28" s="0" t="s">
        <v>50</v>
      </c>
      <c r="J28" s="0" t="s">
        <v>51</v>
      </c>
      <c r="K28" s="0" t="s">
        <v>52</v>
      </c>
      <c r="L28" s="0" t="s">
        <v>53</v>
      </c>
      <c r="M28" s="0" t="s">
        <v>27</v>
      </c>
      <c r="N28" s="0" t="s">
        <v>29</v>
      </c>
      <c r="O28" s="0" t="s">
        <v>31</v>
      </c>
      <c r="P28" s="0" t="s">
        <v>33</v>
      </c>
      <c r="Q28" s="0" t="s">
        <v>54</v>
      </c>
      <c r="R28" s="0" t="s">
        <v>55</v>
      </c>
      <c r="S28" s="0" t="s">
        <v>56</v>
      </c>
      <c r="T28" s="0" t="s">
        <v>57</v>
      </c>
      <c r="U28" s="0" t="s">
        <v>58</v>
      </c>
    </row>
    <row collapsed="false" customFormat="false" customHeight="false" hidden="false" ht="14.05" outlineLevel="0" r="29">
      <c r="A29" s="3" t="s">
        <v>147</v>
      </c>
    </row>
    <row collapsed="false" customFormat="false" customHeight="false" hidden="false" ht="14.05" outlineLevel="0" r="30">
      <c r="A30" s="0" t="s">
        <v>8</v>
      </c>
      <c r="B30" s="0" t="n">
        <v>185</v>
      </c>
      <c r="C30" s="13" t="n">
        <f aca="false">IF(C$19=C22,0,1)</f>
        <v>1</v>
      </c>
      <c r="D30" s="13" t="n">
        <f aca="false">IF(D$19=D22,0,1)</f>
        <v>1</v>
      </c>
      <c r="E30" s="13" t="n">
        <f aca="false">ABS(E$19-E22)</f>
        <v>130</v>
      </c>
      <c r="F30" s="13" t="n">
        <f aca="false">ABS(F$19-F22)</f>
        <v>0</v>
      </c>
      <c r="G30" s="13" t="n">
        <f aca="false">ABS($G$19-G22)</f>
        <v>0</v>
      </c>
      <c r="H30" s="14" t="n">
        <f aca="false">ABS(H$19-H22)</f>
        <v>0.154123307767736</v>
      </c>
      <c r="I30" s="14" t="n">
        <f aca="false">ABS(I$19-I22)</f>
        <v>0.0782626542107223</v>
      </c>
      <c r="J30" s="14" t="n">
        <f aca="false">ABS(J$19-J22)</f>
        <v>0.0355739337321465</v>
      </c>
      <c r="K30" s="14" t="n">
        <f aca="false">ABS(K$19-K22)</f>
        <v>0.0214887843292261</v>
      </c>
      <c r="L30" s="14" t="n">
        <f aca="false">ABS(L$19-L22)</f>
        <v>0.0187979354956407</v>
      </c>
      <c r="M30" s="14" t="n">
        <f aca="false">ABS(M$19-M22)</f>
        <v>0.0900900900900902</v>
      </c>
      <c r="N30" s="14" t="n">
        <f aca="false">ABS(N$19-N22)</f>
        <v>0.0900900900900901</v>
      </c>
      <c r="O30" s="14" t="n">
        <f aca="false">ABS(O$19-O22)</f>
        <v>0.1</v>
      </c>
      <c r="P30" s="14" t="n">
        <f aca="false">ABS(P$19-P22)</f>
        <v>100</v>
      </c>
      <c r="Q30" s="14" t="n">
        <f aca="false">ABS(Q$19-Q22)</f>
        <v>0.8</v>
      </c>
      <c r="R30" s="14" t="n">
        <f aca="false">ABS(R$19-R22)</f>
        <v>0.21</v>
      </c>
      <c r="S30" s="14" t="n">
        <f aca="false">ABS(S$19-S22)</f>
        <v>0.9</v>
      </c>
      <c r="T30" s="14" t="n">
        <f aca="false">ABS(T$19-T22)</f>
        <v>0.07</v>
      </c>
      <c r="U30" s="13" t="n">
        <f aca="false">IF(U$19 = U22,0,1)</f>
        <v>0</v>
      </c>
    </row>
    <row collapsed="false" customFormat="false" customHeight="false" hidden="false" ht="14.05" outlineLevel="0" r="31">
      <c r="A31" s="0" t="s">
        <v>8</v>
      </c>
      <c r="B31" s="0" t="n">
        <v>188</v>
      </c>
      <c r="C31" s="13" t="n">
        <f aca="false">IF(C$19=C23,0,1)</f>
        <v>1</v>
      </c>
      <c r="D31" s="13" t="n">
        <f aca="false">IF(D$19=D23,0,1)</f>
        <v>1</v>
      </c>
      <c r="E31" s="13" t="n">
        <f aca="false">ABS(E$19-E23)</f>
        <v>130</v>
      </c>
      <c r="F31" s="13" t="n">
        <f aca="false">ABS(F$19-F23)</f>
        <v>0</v>
      </c>
      <c r="G31" s="13" t="n">
        <f aca="false">ABS($G$19-G23)</f>
        <v>0</v>
      </c>
      <c r="H31" s="14" t="n">
        <f aca="false">ABS(H$19-H23)</f>
        <v>0.167814190264079</v>
      </c>
      <c r="I31" s="14" t="n">
        <f aca="false">ABS(I$19-I23)</f>
        <v>0.853006681514477</v>
      </c>
      <c r="J31" s="14" t="n">
        <f aca="false">ABS(J$19-J23)</f>
        <v>0.066815144766147</v>
      </c>
      <c r="K31" s="14" t="n">
        <f aca="false">ABS(K$19-K23)</f>
        <v>0.0467706013363029</v>
      </c>
      <c r="L31" s="14" t="n">
        <f aca="false">ABS(L$19-L23)</f>
        <v>0.0801781737193764</v>
      </c>
      <c r="M31" s="14" t="n">
        <f aca="false">ABS(M$19-M23)</f>
        <v>0.118243243243243</v>
      </c>
      <c r="N31" s="14" t="n">
        <f aca="false">ABS(N$19-N23)</f>
        <v>0.118243243243243</v>
      </c>
      <c r="O31" s="14" t="n">
        <f aca="false">ABS(O$19-O23)</f>
        <v>0.1</v>
      </c>
      <c r="P31" s="14" t="n">
        <f aca="false">ABS(P$19-P23)</f>
        <v>30</v>
      </c>
      <c r="Q31" s="14" t="n">
        <f aca="false">ABS(Q$19-Q23)</f>
        <v>1</v>
      </c>
      <c r="R31" s="14" t="n">
        <f aca="false">ABS(R$19-R23)</f>
        <v>2.79</v>
      </c>
      <c r="S31" s="14" t="n">
        <f aca="false">ABS(S$19-S23)</f>
        <v>2.6</v>
      </c>
      <c r="T31" s="14" t="n">
        <f aca="false">ABS(T$19-T23)</f>
        <v>0.01</v>
      </c>
      <c r="U31" s="13" t="n">
        <f aca="false">IF(U$19 = U23,0,1)</f>
        <v>0</v>
      </c>
    </row>
    <row collapsed="false" customFormat="false" customHeight="false" hidden="false" ht="14.05" outlineLevel="0" r="32">
      <c r="A32" s="0" t="s">
        <v>8</v>
      </c>
      <c r="B32" s="0" t="n">
        <v>189</v>
      </c>
      <c r="C32" s="13" t="n">
        <f aca="false">IF(C$19=C24,0,1)</f>
        <v>1</v>
      </c>
      <c r="D32" s="13" t="n">
        <f aca="false">IF(D$19=D24,0,1)</f>
        <v>1</v>
      </c>
      <c r="E32" s="13" t="n">
        <f aca="false">ABS(E$19-E24)</f>
        <v>210</v>
      </c>
      <c r="F32" s="13" t="n">
        <f aca="false">ABS(F$19-F24)</f>
        <v>0</v>
      </c>
      <c r="G32" s="13" t="n">
        <f aca="false">ABS($G$19-G24)</f>
        <v>0</v>
      </c>
      <c r="H32" s="14" t="n">
        <f aca="false">ABS(H$19-H24)</f>
        <v>0.0907572383073497</v>
      </c>
      <c r="I32" s="14" t="n">
        <f aca="false">ABS(I$19-I24)</f>
        <v>0.103006681514477</v>
      </c>
      <c r="J32" s="14" t="n">
        <f aca="false">ABS(J$19-J24)</f>
        <v>0.066815144766147</v>
      </c>
      <c r="K32" s="14" t="n">
        <f aca="false">ABS(K$19-K24)</f>
        <v>0.0467706013363029</v>
      </c>
      <c r="L32" s="14" t="n">
        <f aca="false">ABS(L$19-L24)</f>
        <v>0.0801781737193764</v>
      </c>
      <c r="M32" s="14" t="n">
        <v>0</v>
      </c>
      <c r="N32" s="14" t="n">
        <v>0</v>
      </c>
      <c r="O32" s="14" t="n">
        <f aca="false">ABS(O$19-O24)</f>
        <v>0.2</v>
      </c>
      <c r="P32" s="14" t="n">
        <f aca="false">ABS(P$19-P24)</f>
        <v>510</v>
      </c>
      <c r="Q32" s="14" t="n">
        <f aca="false">ABS(Q$19-Q24)</f>
        <v>0.8</v>
      </c>
      <c r="R32" s="14" t="n">
        <f aca="false">ABS(R$19-R24)</f>
        <v>0.31</v>
      </c>
      <c r="S32" s="14" t="n">
        <f aca="false">ABS(S$19-S24)</f>
        <v>0.699999999999999</v>
      </c>
      <c r="T32" s="14" t="n">
        <f aca="false">ABS(T$19-T24)</f>
        <v>0.03</v>
      </c>
      <c r="U32" s="13" t="n">
        <f aca="false">IF(U$19 = U24,0,1)</f>
        <v>0</v>
      </c>
    </row>
    <row collapsed="false" customFormat="false" customHeight="false" hidden="false" ht="14.05" outlineLevel="0" r="33">
      <c r="H33" s="14"/>
      <c r="I33" s="14"/>
      <c r="J33" s="14"/>
      <c r="K33" s="14"/>
      <c r="L33" s="14"/>
      <c r="M33" s="14"/>
      <c r="N33" s="14"/>
      <c r="O33" s="14"/>
      <c r="P33" s="14"/>
      <c r="Q33" s="14"/>
      <c r="R33" s="14"/>
      <c r="S33" s="14"/>
      <c r="T33" s="14"/>
    </row>
    <row collapsed="false" customFormat="false" customHeight="false" hidden="false" ht="14.05" outlineLevel="0" r="35">
      <c r="A35" s="10" t="s">
        <v>99</v>
      </c>
      <c r="B35" s="11"/>
      <c r="C35" s="11"/>
      <c r="D35" s="11"/>
      <c r="E35" s="11"/>
      <c r="F35" s="11"/>
      <c r="G35" s="11"/>
      <c r="H35" s="11"/>
      <c r="I35" s="11"/>
      <c r="J35" s="11"/>
      <c r="K35" s="11"/>
      <c r="L35" s="11"/>
      <c r="M35" s="11"/>
      <c r="N35" s="11"/>
      <c r="O35" s="11"/>
      <c r="P35" s="11"/>
      <c r="Q35" s="11"/>
      <c r="R35" s="11"/>
      <c r="S35" s="11"/>
      <c r="T35" s="11"/>
      <c r="U35" s="11"/>
    </row>
    <row collapsed="false" customFormat="false" customHeight="false" hidden="false" ht="14.05" outlineLevel="0" r="36">
      <c r="A36" s="0" t="s">
        <v>67</v>
      </c>
      <c r="B36" s="0" t="s">
        <v>2</v>
      </c>
      <c r="C36" s="0" t="s">
        <v>3</v>
      </c>
      <c r="D36" s="0" t="s">
        <v>46</v>
      </c>
      <c r="E36" s="0" t="s">
        <v>47</v>
      </c>
      <c r="F36" s="0" t="s">
        <v>48</v>
      </c>
      <c r="G36" s="0" t="s">
        <v>36</v>
      </c>
      <c r="H36" s="0" t="s">
        <v>49</v>
      </c>
      <c r="I36" s="0" t="s">
        <v>50</v>
      </c>
      <c r="J36" s="0" t="s">
        <v>51</v>
      </c>
      <c r="K36" s="0" t="s">
        <v>52</v>
      </c>
      <c r="L36" s="0" t="s">
        <v>53</v>
      </c>
      <c r="M36" s="0" t="s">
        <v>27</v>
      </c>
      <c r="N36" s="0" t="s">
        <v>29</v>
      </c>
      <c r="O36" s="0" t="s">
        <v>31</v>
      </c>
      <c r="P36" s="0" t="s">
        <v>33</v>
      </c>
      <c r="Q36" s="0" t="s">
        <v>54</v>
      </c>
      <c r="R36" s="0" t="s">
        <v>55</v>
      </c>
      <c r="S36" s="0" t="s">
        <v>56</v>
      </c>
      <c r="T36" s="0" t="s">
        <v>57</v>
      </c>
      <c r="U36" s="0" t="s">
        <v>58</v>
      </c>
    </row>
    <row collapsed="false" customFormat="false" customHeight="false" hidden="false" ht="14.05" outlineLevel="0" r="37">
      <c r="A37" s="0" t="s">
        <v>100</v>
      </c>
      <c r="B37" s="0" t="s">
        <v>100</v>
      </c>
      <c r="C37" s="0" t="n">
        <v>1</v>
      </c>
      <c r="D37" s="0" t="n">
        <v>1</v>
      </c>
      <c r="E37" s="0" t="n">
        <v>1</v>
      </c>
      <c r="F37" s="0" t="n">
        <v>1</v>
      </c>
      <c r="G37" s="0" t="n">
        <v>1</v>
      </c>
      <c r="H37" s="0" t="n">
        <v>1</v>
      </c>
      <c r="I37" s="0" t="n">
        <v>1</v>
      </c>
      <c r="J37" s="0" t="n">
        <v>1</v>
      </c>
      <c r="K37" s="0" t="n">
        <v>1</v>
      </c>
      <c r="L37" s="0" t="n">
        <v>1</v>
      </c>
      <c r="M37" s="0" t="n">
        <v>1</v>
      </c>
      <c r="N37" s="0" t="n">
        <v>1</v>
      </c>
      <c r="O37" s="0" t="n">
        <v>1</v>
      </c>
      <c r="P37" s="0" t="n">
        <v>1</v>
      </c>
      <c r="Q37" s="0" t="n">
        <v>1</v>
      </c>
      <c r="R37" s="0" t="n">
        <v>1</v>
      </c>
      <c r="S37" s="0" t="n">
        <v>1</v>
      </c>
      <c r="T37" s="0" t="n">
        <v>1</v>
      </c>
      <c r="U37" s="0" t="n">
        <v>0.5</v>
      </c>
    </row>
    <row collapsed="false" customFormat="false" customHeight="false" hidden="false" ht="14.9" outlineLevel="0" r="39">
      <c r="A39" s="10" t="s">
        <v>101</v>
      </c>
      <c r="B39" s="11"/>
      <c r="C39" s="11"/>
      <c r="D39" s="11"/>
      <c r="E39" s="11"/>
      <c r="F39" s="11"/>
      <c r="G39" s="11"/>
      <c r="H39" s="11"/>
      <c r="I39" s="11"/>
      <c r="J39" s="11"/>
      <c r="K39" s="11"/>
      <c r="L39" s="11"/>
      <c r="M39" s="11"/>
      <c r="N39" s="11"/>
      <c r="O39" s="11"/>
      <c r="P39" s="11"/>
      <c r="Q39" s="11"/>
      <c r="R39" s="11"/>
      <c r="S39" s="11"/>
      <c r="T39" s="11"/>
      <c r="U39" s="11"/>
    </row>
    <row collapsed="false" customFormat="false" customHeight="false" hidden="false" ht="14.05" outlineLevel="0" r="40"/>
    <row collapsed="false" customFormat="false" customHeight="false" hidden="false" ht="14.05" outlineLevel="0" r="41">
      <c r="A41" s="0" t="s">
        <v>8</v>
      </c>
      <c r="B41" s="0" t="n">
        <v>185</v>
      </c>
      <c r="C41" s="14" t="n">
        <f aca="false">C30*C$37</f>
        <v>1</v>
      </c>
      <c r="D41" s="14" t="n">
        <f aca="false">D30*D37</f>
        <v>1</v>
      </c>
      <c r="E41" s="14" t="n">
        <f aca="false">E30*E37</f>
        <v>130</v>
      </c>
      <c r="F41" s="14" t="n">
        <f aca="false">F30*F37</f>
        <v>0</v>
      </c>
      <c r="G41" s="14" t="n">
        <v>0</v>
      </c>
      <c r="H41" s="14" t="n">
        <f aca="false">H30*H37</f>
        <v>0.154123307767736</v>
      </c>
      <c r="I41" s="14" t="n">
        <f aca="false">I30*I37</f>
        <v>0.0782626542107223</v>
      </c>
      <c r="J41" s="14" t="n">
        <f aca="false">J30*J37</f>
        <v>0.0355739337321465</v>
      </c>
      <c r="K41" s="14" t="n">
        <f aca="false">K30*K37</f>
        <v>0.0214887843292261</v>
      </c>
      <c r="L41" s="14" t="n">
        <f aca="false">L30*L37</f>
        <v>0.0187979354956407</v>
      </c>
      <c r="M41" s="14" t="n">
        <f aca="false">M30*M37</f>
        <v>0.0900900900900902</v>
      </c>
      <c r="N41" s="14" t="n">
        <f aca="false">N30*N37</f>
        <v>0.0900900900900901</v>
      </c>
      <c r="O41" s="14" t="n">
        <f aca="false">O30*O37</f>
        <v>0.1</v>
      </c>
      <c r="P41" s="14" t="n">
        <f aca="false">P30*P37</f>
        <v>100</v>
      </c>
      <c r="Q41" s="14" t="n">
        <f aca="false">Q30*Q37</f>
        <v>0.8</v>
      </c>
      <c r="R41" s="14" t="n">
        <f aca="false">R30*R37</f>
        <v>0.21</v>
      </c>
      <c r="S41" s="14" t="n">
        <f aca="false">S30*S37</f>
        <v>0.9</v>
      </c>
      <c r="T41" s="14" t="n">
        <f aca="false">T30*T37</f>
        <v>0.07</v>
      </c>
      <c r="U41" s="13" t="n">
        <f aca="false">U30*U37</f>
        <v>0</v>
      </c>
    </row>
    <row collapsed="false" customFormat="false" customHeight="false" hidden="false" ht="14.05" outlineLevel="0" r="42">
      <c r="A42" s="0" t="s">
        <v>8</v>
      </c>
      <c r="B42" s="0" t="n">
        <v>188</v>
      </c>
      <c r="C42" s="14" t="n">
        <f aca="false">C31*C$37</f>
        <v>1</v>
      </c>
      <c r="D42" s="14" t="n">
        <f aca="false">D31*D$37</f>
        <v>1</v>
      </c>
      <c r="E42" s="14" t="n">
        <f aca="false">E31*E$37</f>
        <v>130</v>
      </c>
      <c r="F42" s="14" t="n">
        <f aca="false">F31*F$37</f>
        <v>0</v>
      </c>
      <c r="G42" s="14" t="n">
        <v>2</v>
      </c>
      <c r="H42" s="14" t="n">
        <f aca="false">H31*H$37</f>
        <v>0.167814190264079</v>
      </c>
      <c r="I42" s="14" t="n">
        <f aca="false">I31*I$37</f>
        <v>0.853006681514477</v>
      </c>
      <c r="J42" s="14" t="n">
        <f aca="false">J31*J$37</f>
        <v>0.066815144766147</v>
      </c>
      <c r="K42" s="14" t="n">
        <f aca="false">K31*K$37</f>
        <v>0.0467706013363029</v>
      </c>
      <c r="L42" s="14" t="n">
        <f aca="false">L31*L$37</f>
        <v>0.0801781737193764</v>
      </c>
      <c r="M42" s="14" t="n">
        <f aca="false">M31*M$37</f>
        <v>0.118243243243243</v>
      </c>
      <c r="N42" s="14" t="n">
        <f aca="false">N31*N$37</f>
        <v>0.118243243243243</v>
      </c>
      <c r="O42" s="14" t="n">
        <f aca="false">O31*O$37</f>
        <v>0.1</v>
      </c>
      <c r="P42" s="14" t="n">
        <f aca="false">P31*P$37</f>
        <v>30</v>
      </c>
      <c r="Q42" s="14" t="n">
        <f aca="false">Q31*Q$37</f>
        <v>1</v>
      </c>
      <c r="R42" s="14" t="n">
        <f aca="false">R31*R$37</f>
        <v>2.79</v>
      </c>
      <c r="S42" s="14" t="n">
        <f aca="false">S31*S$37</f>
        <v>2.6</v>
      </c>
      <c r="T42" s="14" t="n">
        <f aca="false">T31*T$37</f>
        <v>0.01</v>
      </c>
      <c r="U42" s="13" t="n">
        <f aca="false">U31*U$37</f>
        <v>0</v>
      </c>
    </row>
    <row collapsed="false" customFormat="false" customHeight="false" hidden="false" ht="14.05" outlineLevel="0" r="43">
      <c r="A43" s="0" t="s">
        <v>8</v>
      </c>
      <c r="B43" s="0" t="n">
        <v>189</v>
      </c>
      <c r="C43" s="14" t="n">
        <f aca="false">C32*C$37</f>
        <v>1</v>
      </c>
      <c r="D43" s="14" t="n">
        <f aca="false">D32*D$37</f>
        <v>1</v>
      </c>
      <c r="E43" s="14" t="n">
        <f aca="false">E32*E$37</f>
        <v>210</v>
      </c>
      <c r="F43" s="14" t="n">
        <f aca="false">F32*F$37</f>
        <v>0</v>
      </c>
      <c r="G43" s="14" t="n">
        <v>0</v>
      </c>
      <c r="H43" s="14" t="n">
        <f aca="false">H32*H$37</f>
        <v>0.0907572383073497</v>
      </c>
      <c r="I43" s="14" t="n">
        <f aca="false">I32*I$37</f>
        <v>0.103006681514477</v>
      </c>
      <c r="J43" s="14" t="n">
        <f aca="false">J32*J$37</f>
        <v>0.066815144766147</v>
      </c>
      <c r="K43" s="14" t="n">
        <f aca="false">K32*K$37</f>
        <v>0.0467706013363029</v>
      </c>
      <c r="L43" s="14" t="n">
        <f aca="false">L32*L$37</f>
        <v>0.0801781737193764</v>
      </c>
      <c r="M43" s="14" t="n">
        <v>0</v>
      </c>
      <c r="N43" s="14" t="n">
        <v>0</v>
      </c>
      <c r="O43" s="14" t="n">
        <f aca="false">O32*O$37</f>
        <v>0.2</v>
      </c>
      <c r="P43" s="14" t="n">
        <f aca="false">P32*P$37</f>
        <v>510</v>
      </c>
      <c r="Q43" s="14" t="n">
        <f aca="false">Q32*Q$37</f>
        <v>0.8</v>
      </c>
      <c r="R43" s="14" t="n">
        <f aca="false">R32*R$37</f>
        <v>0.31</v>
      </c>
      <c r="S43" s="14" t="n">
        <f aca="false">S32*S$37</f>
        <v>0.699999999999999</v>
      </c>
      <c r="T43" s="14" t="n">
        <f aca="false">T32*T$37</f>
        <v>0.03</v>
      </c>
      <c r="U43" s="13" t="n">
        <f aca="false">U32*U$37</f>
        <v>0</v>
      </c>
    </row>
    <row collapsed="false" customFormat="false" customHeight="false" hidden="false" ht="14.05" outlineLevel="0" r="44">
      <c r="C44" s="14"/>
      <c r="D44" s="14"/>
      <c r="E44" s="14"/>
      <c r="F44" s="14"/>
      <c r="G44" s="14"/>
      <c r="H44" s="14"/>
      <c r="I44" s="14"/>
      <c r="J44" s="14"/>
      <c r="K44" s="14"/>
      <c r="L44" s="14"/>
      <c r="M44" s="14"/>
      <c r="N44" s="14"/>
      <c r="O44" s="14"/>
      <c r="P44" s="14"/>
      <c r="Q44" s="14"/>
      <c r="R44" s="14"/>
      <c r="S44" s="14"/>
      <c r="T44" s="14"/>
    </row>
    <row collapsed="false" customFormat="false" customHeight="false" hidden="false" ht="14.05" outlineLevel="0" r="47">
      <c r="A47" s="10" t="s">
        <v>102</v>
      </c>
      <c r="B47" s="11"/>
      <c r="C47" s="11"/>
      <c r="D47" s="11"/>
      <c r="E47" s="11"/>
      <c r="F47" s="11"/>
      <c r="G47" s="11"/>
      <c r="H47" s="11"/>
      <c r="I47" s="11"/>
      <c r="J47" s="11"/>
      <c r="K47" s="11"/>
      <c r="L47" s="11"/>
      <c r="M47" s="11"/>
      <c r="N47" s="11"/>
      <c r="O47" s="11"/>
      <c r="P47" s="11"/>
      <c r="Q47" s="11"/>
      <c r="R47" s="11"/>
      <c r="S47" s="11"/>
      <c r="T47" s="11"/>
    </row>
    <row collapsed="false" customFormat="false" customHeight="false" hidden="false" ht="14.05" outlineLevel="0" r="48">
      <c r="A48" s="3" t="s">
        <v>147</v>
      </c>
    </row>
    <row collapsed="false" customFormat="false" customHeight="false" hidden="false" ht="14.05" outlineLevel="0" r="49">
      <c r="A49" s="3" t="s">
        <v>67</v>
      </c>
      <c r="B49" s="3" t="s">
        <v>2</v>
      </c>
      <c r="C49" s="3" t="s">
        <v>103</v>
      </c>
      <c r="D49" s="3" t="s">
        <v>104</v>
      </c>
    </row>
    <row collapsed="false" customFormat="false" customHeight="false" hidden="false" ht="14.05" outlineLevel="0" r="50">
      <c r="A50" s="0" t="s">
        <v>8</v>
      </c>
      <c r="B50" s="0" t="n">
        <v>185</v>
      </c>
      <c r="C50" s="14" t="n">
        <f aca="false">SUM(C41:U41)</f>
        <v>234.568426795716</v>
      </c>
      <c r="D50" s="0" t="n">
        <v>592</v>
      </c>
    </row>
    <row collapsed="false" customFormat="false" customHeight="false" hidden="false" ht="14.05" outlineLevel="0" r="51">
      <c r="A51" s="0" t="s">
        <v>8</v>
      </c>
      <c r="B51" s="0" t="n">
        <v>188</v>
      </c>
      <c r="C51" s="14" t="n">
        <f aca="false">SUM(C42:U42)</f>
        <v>171.951071278087</v>
      </c>
      <c r="D51" s="0" t="n">
        <v>344</v>
      </c>
    </row>
    <row collapsed="false" customFormat="false" customHeight="false" hidden="false" ht="14.05" outlineLevel="0" r="52">
      <c r="A52" s="0" t="s">
        <v>8</v>
      </c>
      <c r="B52" s="0" t="n">
        <v>189</v>
      </c>
      <c r="C52" s="14" t="n">
        <f aca="false">SUM(C43:U43)</f>
        <v>724.427527839644</v>
      </c>
      <c r="D52" s="0" t="n">
        <v>12</v>
      </c>
    </row>
    <row collapsed="false" customFormat="false" customHeight="false" hidden="false" ht="14.05" outlineLevel="0" r="55">
      <c r="A55" s="15" t="s">
        <v>148</v>
      </c>
      <c r="B55" s="9"/>
      <c r="C55" s="9"/>
      <c r="D55" s="9"/>
      <c r="E55" s="9"/>
      <c r="F55" s="9"/>
      <c r="G55" s="9"/>
      <c r="H55" s="9"/>
      <c r="I55" s="9"/>
      <c r="J55" s="9"/>
      <c r="K55" s="9"/>
      <c r="L55" s="9"/>
      <c r="M55" s="9"/>
      <c r="N55" s="9"/>
      <c r="O55" s="9"/>
      <c r="P55" s="9"/>
      <c r="Q55" s="9"/>
      <c r="R55" s="9"/>
      <c r="S55" s="9"/>
      <c r="T55" s="9"/>
    </row>
    <row collapsed="false" customFormat="false" customHeight="false" hidden="false" ht="14.05" outlineLevel="0" r="56">
      <c r="A56" s="3" t="s">
        <v>147</v>
      </c>
    </row>
    <row collapsed="false" customFormat="false" customHeight="false" hidden="false" ht="14.05" outlineLevel="0" r="57">
      <c r="A57" s="0" t="s">
        <v>106</v>
      </c>
      <c r="B57" s="0" t="n">
        <v>344</v>
      </c>
      <c r="C57" s="0" t="s">
        <v>149</v>
      </c>
    </row>
    <row collapsed="false" customFormat="false" customHeight="false" hidden="false" ht="14.9" outlineLevel="0" r="58">
      <c r="A58" s="0" t="s">
        <v>108</v>
      </c>
      <c r="B58" s="16" t="n">
        <v>629</v>
      </c>
      <c r="C58" s="0" t="s">
        <v>109</v>
      </c>
    </row>
    <row collapsed="false" customFormat="false" customHeight="false" hidden="false" ht="14.05" outlineLevel="0" r="59">
      <c r="A59" s="0" t="s">
        <v>110</v>
      </c>
      <c r="B59" s="16" t="n">
        <f aca="false">B57*B58</f>
        <v>216376</v>
      </c>
      <c r="C59" s="0" t="s">
        <v>111</v>
      </c>
    </row>
    <row collapsed="false" customFormat="false" customHeight="false" hidden="false" ht="14.9" outlineLevel="0" r="60">
      <c r="A60" s="0" t="s">
        <v>68</v>
      </c>
      <c r="B60" s="13" t="n">
        <f aca="false">'Potential New Product List'!V12</f>
        <v>0.1</v>
      </c>
      <c r="C60" s="0" t="s">
        <v>109</v>
      </c>
    </row>
    <row collapsed="false" customFormat="false" customHeight="false" hidden="false" ht="14.05" outlineLevel="0" r="61">
      <c r="A61" s="0" t="s">
        <v>112</v>
      </c>
      <c r="B61" s="16" t="n">
        <f aca="false">B59*B60</f>
        <v>21637.6</v>
      </c>
      <c r="C61" s="0" t="s">
        <v>113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U61"/>
  <sheetViews>
    <sheetView colorId="64" defaultGridColor="true" rightToLeft="false" showFormulas="false" showGridLines="true" showOutlineSymbols="true" showRowColHeaders="true" showZeros="true" tabSelected="false" topLeftCell="A52" view="normal" windowProtection="false" workbookViewId="0" zoomScale="100" zoomScaleNormal="100" zoomScalePageLayoutView="100">
      <selection activeCell="B60" activeCellId="0" pane="topLeft" sqref="B60"/>
    </sheetView>
  </sheetViews>
  <sheetFormatPr defaultRowHeight="12.85"/>
  <cols>
    <col collapsed="false" hidden="false" max="1" min="1" style="0" width="34.1428571428571"/>
    <col collapsed="false" hidden="false" max="2" min="2" style="0" width="11.5204081632653"/>
    <col collapsed="false" hidden="false" max="3" min="3" style="0" width="20.5612244897959"/>
    <col collapsed="false" hidden="false" max="4" min="4" style="0" width="28.4897959183673"/>
    <col collapsed="false" hidden="false" max="5" min="5" style="0" width="11.5204081632653"/>
    <col collapsed="false" hidden="false" max="6" min="6" style="0" width="29.3010204081633"/>
    <col collapsed="false" hidden="false" max="7" min="7" style="0" width="19.0867346938776"/>
    <col collapsed="false" hidden="false" max="8" min="8" style="0" width="15.8571428571429"/>
    <col collapsed="false" hidden="false" max="9" min="9" style="0" width="17.7397959183673"/>
    <col collapsed="false" hidden="false" max="10" min="10" style="0" width="16.3979591836735"/>
    <col collapsed="false" hidden="false" max="11" min="11" style="0" width="17.469387755102"/>
    <col collapsed="false" hidden="false" max="12" min="12" style="0" width="15.3163265306122"/>
    <col collapsed="false" hidden="false" max="13" min="13" style="0" width="28.3571428571429"/>
    <col collapsed="false" hidden="false" max="14" min="14" style="0" width="30.9132653061224"/>
    <col collapsed="false" hidden="false" max="15" min="15" style="0" width="42.3418367346939"/>
    <col collapsed="false" hidden="false" max="16" min="16" style="0" width="21.9030612244898"/>
    <col collapsed="false" hidden="false" max="17" min="17" style="0" width="36.4183673469388"/>
    <col collapsed="false" hidden="false" max="18" min="18" style="0" width="20.8316326530612"/>
    <col collapsed="false" hidden="false" max="19" min="19" style="0" width="20.5612244897959"/>
    <col collapsed="false" hidden="false" max="20" min="20" style="0" width="21.2397959183673"/>
    <col collapsed="false" hidden="false" max="1025" min="21" style="0" width="11.5204081632653"/>
  </cols>
  <sheetData>
    <row collapsed="false" customFormat="false" customHeight="false" hidden="false" ht="15.25" outlineLevel="0" r="1">
      <c r="A1" s="8" t="s">
        <v>150</v>
      </c>
      <c r="B1" s="8"/>
      <c r="C1" s="8"/>
      <c r="D1" s="8"/>
    </row>
    <row collapsed="false" customFormat="false" customHeight="false" hidden="false" ht="15.25" outlineLevel="0" r="2">
      <c r="A2" s="8"/>
      <c r="B2" s="8"/>
      <c r="C2" s="8"/>
      <c r="D2" s="8"/>
    </row>
    <row collapsed="false" customFormat="false" customHeight="false" hidden="false" ht="14.05" outlineLevel="0" r="3">
      <c r="A3" s="9" t="s">
        <v>91</v>
      </c>
      <c r="B3" s="9"/>
      <c r="C3" s="9"/>
      <c r="D3" s="9"/>
      <c r="E3" s="9"/>
      <c r="F3" s="9"/>
      <c r="G3" s="9"/>
      <c r="H3" s="9"/>
      <c r="I3" s="9"/>
      <c r="J3" s="9"/>
      <c r="K3" s="9"/>
      <c r="L3" s="9"/>
      <c r="M3" s="9"/>
      <c r="N3" s="9"/>
      <c r="O3" s="9"/>
      <c r="P3" s="9"/>
      <c r="Q3" s="9"/>
      <c r="R3" s="9"/>
      <c r="S3" s="9"/>
      <c r="T3" s="9"/>
    </row>
    <row collapsed="false" customFormat="false" customHeight="false" hidden="false" ht="14.05" outlineLevel="0" r="4">
      <c r="A4" s="3" t="s">
        <v>92</v>
      </c>
    </row>
    <row collapsed="false" customFormat="false" customHeight="false" hidden="false" ht="14.05" outlineLevel="0" r="5">
      <c r="A5" s="3" t="s">
        <v>67</v>
      </c>
      <c r="B5" s="3" t="s">
        <v>2</v>
      </c>
      <c r="C5" s="3" t="s">
        <v>3</v>
      </c>
      <c r="D5" s="3" t="s">
        <v>46</v>
      </c>
      <c r="E5" s="3" t="s">
        <v>47</v>
      </c>
      <c r="F5" s="3" t="s">
        <v>48</v>
      </c>
      <c r="G5" s="3" t="s">
        <v>36</v>
      </c>
      <c r="H5" s="3" t="s">
        <v>49</v>
      </c>
      <c r="I5" s="3" t="s">
        <v>50</v>
      </c>
      <c r="J5" s="3" t="s">
        <v>51</v>
      </c>
      <c r="K5" s="3" t="s">
        <v>52</v>
      </c>
      <c r="L5" s="3" t="s">
        <v>53</v>
      </c>
      <c r="M5" s="3" t="s">
        <v>27</v>
      </c>
      <c r="N5" s="3" t="s">
        <v>29</v>
      </c>
      <c r="O5" s="3" t="s">
        <v>31</v>
      </c>
      <c r="P5" s="3" t="s">
        <v>33</v>
      </c>
      <c r="Q5" s="3" t="s">
        <v>54</v>
      </c>
      <c r="R5" s="3" t="s">
        <v>55</v>
      </c>
      <c r="S5" s="3" t="s">
        <v>56</v>
      </c>
      <c r="T5" s="3" t="s">
        <v>57</v>
      </c>
      <c r="U5" s="3" t="s">
        <v>58</v>
      </c>
    </row>
    <row collapsed="false" customFormat="false" customHeight="false" hidden="false" ht="14.9" outlineLevel="0" r="6">
      <c r="A6" s="0" t="s">
        <v>8</v>
      </c>
      <c r="B6" s="0" t="n">
        <v>187</v>
      </c>
      <c r="C6" s="0" t="s">
        <v>12</v>
      </c>
      <c r="D6" s="0" t="s">
        <v>61</v>
      </c>
      <c r="E6" s="2" t="n">
        <v>199</v>
      </c>
      <c r="F6" s="0" t="n">
        <v>1</v>
      </c>
      <c r="G6" s="0" t="s">
        <v>39</v>
      </c>
      <c r="H6" s="0" t="n">
        <v>943</v>
      </c>
      <c r="I6" s="0" t="n">
        <v>437</v>
      </c>
      <c r="J6" s="0" t="n">
        <v>224</v>
      </c>
      <c r="K6" s="0" t="n">
        <v>160</v>
      </c>
      <c r="L6" s="0" t="n">
        <v>247</v>
      </c>
      <c r="M6" s="0" t="n">
        <v>90</v>
      </c>
      <c r="N6" s="0" t="n">
        <v>23</v>
      </c>
      <c r="O6" s="0" t="n">
        <v>0.8</v>
      </c>
      <c r="P6" s="0" t="n">
        <v>1</v>
      </c>
      <c r="Q6" s="0" t="n">
        <v>0.9</v>
      </c>
      <c r="R6" s="0" t="n">
        <v>5.4</v>
      </c>
      <c r="S6" s="0" t="n">
        <v>7.6</v>
      </c>
      <c r="T6" s="0" t="n">
        <v>0.4</v>
      </c>
      <c r="U6" s="0" t="s">
        <v>62</v>
      </c>
    </row>
    <row collapsed="false" customFormat="false" customHeight="false" hidden="false" ht="14.05" outlineLevel="0" r="7"/>
    <row collapsed="false" customFormat="false" customHeight="false" hidden="false" ht="14.05" outlineLevel="0" r="8">
      <c r="A8" s="3" t="s">
        <v>93</v>
      </c>
    </row>
    <row collapsed="false" customFormat="false" customHeight="false" hidden="false" ht="14.05" outlineLevel="0" r="9">
      <c r="A9" s="3" t="s">
        <v>67</v>
      </c>
      <c r="B9" s="3" t="s">
        <v>2</v>
      </c>
      <c r="C9" s="3" t="s">
        <v>3</v>
      </c>
      <c r="D9" s="3" t="s">
        <v>46</v>
      </c>
      <c r="E9" s="3" t="s">
        <v>47</v>
      </c>
      <c r="F9" s="3" t="s">
        <v>48</v>
      </c>
      <c r="G9" s="3" t="s">
        <v>36</v>
      </c>
      <c r="H9" s="3" t="s">
        <v>49</v>
      </c>
      <c r="I9" s="3" t="s">
        <v>50</v>
      </c>
      <c r="J9" s="3" t="s">
        <v>51</v>
      </c>
      <c r="K9" s="3" t="s">
        <v>52</v>
      </c>
      <c r="L9" s="3" t="s">
        <v>53</v>
      </c>
      <c r="M9" s="3" t="s">
        <v>27</v>
      </c>
      <c r="N9" s="3" t="s">
        <v>29</v>
      </c>
      <c r="O9" s="3" t="s">
        <v>31</v>
      </c>
      <c r="P9" s="3" t="s">
        <v>33</v>
      </c>
      <c r="Q9" s="3" t="s">
        <v>54</v>
      </c>
      <c r="R9" s="3" t="s">
        <v>55</v>
      </c>
      <c r="S9" s="3" t="s">
        <v>56</v>
      </c>
      <c r="T9" s="3" t="s">
        <v>57</v>
      </c>
      <c r="U9" s="3" t="s">
        <v>58</v>
      </c>
    </row>
    <row collapsed="false" customFormat="false" customHeight="false" hidden="false" ht="14.05" outlineLevel="0" r="10">
      <c r="A10" s="0" t="s">
        <v>8</v>
      </c>
      <c r="B10" s="0" t="n">
        <v>185</v>
      </c>
      <c r="C10" s="0" t="s">
        <v>14</v>
      </c>
      <c r="D10" s="0" t="s">
        <v>72</v>
      </c>
      <c r="E10" s="2" t="n">
        <v>499</v>
      </c>
      <c r="F10" s="0" t="n">
        <v>1</v>
      </c>
      <c r="G10" s="0" t="s">
        <v>39</v>
      </c>
      <c r="H10" s="0" t="n">
        <v>148</v>
      </c>
      <c r="I10" s="0" t="n">
        <v>66</v>
      </c>
      <c r="J10" s="0" t="n">
        <v>30</v>
      </c>
      <c r="K10" s="0" t="n">
        <v>20</v>
      </c>
      <c r="L10" s="0" t="n">
        <v>29</v>
      </c>
      <c r="M10" s="0" t="n">
        <v>12</v>
      </c>
      <c r="N10" s="0" t="n">
        <v>6</v>
      </c>
      <c r="O10" s="0" t="n">
        <v>0.8</v>
      </c>
      <c r="P10" s="0" t="n">
        <v>134</v>
      </c>
      <c r="Q10" s="0" t="n">
        <v>2.2</v>
      </c>
      <c r="R10" s="0" t="n">
        <v>7.1</v>
      </c>
      <c r="S10" s="0" t="n">
        <v>10.4</v>
      </c>
      <c r="T10" s="0" t="n">
        <v>0.3</v>
      </c>
      <c r="U10" s="0" t="s">
        <v>65</v>
      </c>
    </row>
    <row collapsed="false" customFormat="false" customHeight="false" hidden="false" ht="14.05" outlineLevel="0" r="11">
      <c r="A11" s="0" t="s">
        <v>8</v>
      </c>
      <c r="B11" s="0" t="n">
        <v>188</v>
      </c>
      <c r="C11" s="0" t="s">
        <v>21</v>
      </c>
      <c r="D11" s="0" t="s">
        <v>61</v>
      </c>
      <c r="E11" s="2" t="n">
        <v>499</v>
      </c>
      <c r="F11" s="0" t="n">
        <v>1</v>
      </c>
      <c r="G11" s="0" t="s">
        <v>39</v>
      </c>
      <c r="H11" s="0" t="n">
        <v>86</v>
      </c>
      <c r="I11" s="0" t="n">
        <v>51</v>
      </c>
      <c r="J11" s="0" t="n">
        <v>17</v>
      </c>
      <c r="K11" s="0" t="n">
        <v>12</v>
      </c>
      <c r="L11" s="0" t="n">
        <v>9</v>
      </c>
      <c r="M11" s="0" t="n">
        <v>14</v>
      </c>
      <c r="N11" s="0" t="n">
        <v>2</v>
      </c>
      <c r="O11" s="0" t="n">
        <v>0.8</v>
      </c>
      <c r="P11" s="0" t="n">
        <v>4</v>
      </c>
      <c r="Q11" s="0" t="n">
        <v>2</v>
      </c>
      <c r="R11" s="0" t="n">
        <v>10.1</v>
      </c>
      <c r="S11" s="0" t="n">
        <v>6.9</v>
      </c>
      <c r="T11" s="0" t="n">
        <v>0.38</v>
      </c>
      <c r="U11" s="0" t="s">
        <v>65</v>
      </c>
    </row>
    <row collapsed="false" customFormat="false" customHeight="false" hidden="false" ht="14.05" outlineLevel="0" r="12">
      <c r="A12" s="0" t="s">
        <v>8</v>
      </c>
      <c r="B12" s="0" t="n">
        <v>189</v>
      </c>
      <c r="C12" s="0" t="s">
        <v>86</v>
      </c>
      <c r="D12" s="0" t="s">
        <v>61</v>
      </c>
      <c r="E12" s="2" t="n">
        <v>419</v>
      </c>
      <c r="F12" s="0" t="n">
        <v>1</v>
      </c>
      <c r="G12" s="0" t="s">
        <v>39</v>
      </c>
      <c r="H12" s="0" t="n">
        <v>3</v>
      </c>
      <c r="I12" s="0" t="n">
        <v>1</v>
      </c>
      <c r="J12" s="0" t="n">
        <v>0</v>
      </c>
      <c r="K12" s="0" t="n">
        <v>0</v>
      </c>
      <c r="L12" s="0" t="n">
        <v>0</v>
      </c>
      <c r="M12" s="0" t="n">
        <v>0</v>
      </c>
      <c r="N12" s="0" t="n">
        <v>0</v>
      </c>
      <c r="O12" s="0" t="n">
        <v>0.9</v>
      </c>
      <c r="P12" s="0" t="n">
        <v>544</v>
      </c>
      <c r="Q12" s="0" t="n">
        <v>2.2</v>
      </c>
      <c r="R12" s="0" t="n">
        <v>7</v>
      </c>
      <c r="S12" s="0" t="n">
        <v>10.2</v>
      </c>
      <c r="T12" s="0" t="n">
        <v>0.4</v>
      </c>
      <c r="U12" s="0" t="s">
        <v>65</v>
      </c>
    </row>
    <row collapsed="false" customFormat="false" customHeight="false" hidden="false" ht="14.05" outlineLevel="0" r="15">
      <c r="A15" s="10" t="s">
        <v>94</v>
      </c>
      <c r="B15" s="11"/>
      <c r="C15" s="11"/>
      <c r="D15" s="11"/>
      <c r="E15" s="11"/>
      <c r="F15" s="11"/>
      <c r="G15" s="11"/>
      <c r="H15" s="11"/>
      <c r="I15" s="11"/>
      <c r="J15" s="11"/>
      <c r="K15" s="11"/>
      <c r="L15" s="11"/>
      <c r="M15" s="11"/>
      <c r="N15" s="11"/>
      <c r="O15" s="11"/>
      <c r="P15" s="11"/>
      <c r="Q15" s="11"/>
      <c r="R15" s="11"/>
      <c r="S15" s="11"/>
      <c r="T15" s="11"/>
      <c r="U15" s="11"/>
    </row>
    <row collapsed="false" customFormat="false" customHeight="false" hidden="false" ht="14.05" outlineLevel="0" r="16">
      <c r="A16" s="12"/>
      <c r="B16" s="12"/>
      <c r="C16" s="12"/>
      <c r="D16" s="12"/>
      <c r="E16" s="12"/>
      <c r="F16" s="12"/>
      <c r="G16" s="12"/>
      <c r="H16" s="12"/>
      <c r="I16" s="12"/>
      <c r="J16" s="12"/>
      <c r="K16" s="12"/>
      <c r="L16" s="12"/>
      <c r="M16" s="12"/>
      <c r="N16" s="12"/>
      <c r="O16" s="12"/>
      <c r="P16" s="12"/>
      <c r="Q16" s="12"/>
      <c r="R16" s="12"/>
      <c r="S16" s="12"/>
      <c r="T16" s="12"/>
      <c r="U16" s="12"/>
    </row>
    <row collapsed="false" customFormat="false" customHeight="false" hidden="false" ht="14.05" outlineLevel="0" r="17">
      <c r="A17" s="3" t="s">
        <v>95</v>
      </c>
    </row>
    <row collapsed="false" customFormat="false" customHeight="false" hidden="false" ht="14.05" outlineLevel="0" r="18">
      <c r="A18" s="0" t="s">
        <v>67</v>
      </c>
      <c r="B18" s="0" t="s">
        <v>2</v>
      </c>
      <c r="C18" s="0" t="s">
        <v>3</v>
      </c>
      <c r="D18" s="0" t="s">
        <v>46</v>
      </c>
      <c r="E18" s="0" t="s">
        <v>47</v>
      </c>
      <c r="F18" s="0" t="s">
        <v>48</v>
      </c>
      <c r="G18" s="0" t="s">
        <v>36</v>
      </c>
      <c r="H18" s="0" t="s">
        <v>49</v>
      </c>
      <c r="I18" s="0" t="s">
        <v>50</v>
      </c>
      <c r="J18" s="0" t="s">
        <v>51</v>
      </c>
      <c r="K18" s="0" t="s">
        <v>52</v>
      </c>
      <c r="L18" s="0" t="s">
        <v>53</v>
      </c>
      <c r="M18" s="0" t="s">
        <v>27</v>
      </c>
      <c r="N18" s="0" t="s">
        <v>29</v>
      </c>
      <c r="O18" s="0" t="s">
        <v>31</v>
      </c>
      <c r="P18" s="0" t="s">
        <v>33</v>
      </c>
      <c r="Q18" s="0" t="s">
        <v>54</v>
      </c>
      <c r="R18" s="0" t="s">
        <v>55</v>
      </c>
      <c r="S18" s="0" t="s">
        <v>56</v>
      </c>
      <c r="T18" s="0" t="s">
        <v>57</v>
      </c>
      <c r="U18" s="0" t="s">
        <v>58</v>
      </c>
    </row>
    <row collapsed="false" customFormat="false" customHeight="false" hidden="false" ht="14.05" outlineLevel="0" r="19">
      <c r="A19" s="0" t="s">
        <v>8</v>
      </c>
      <c r="B19" s="0" t="n">
        <v>187</v>
      </c>
      <c r="C19" s="0" t="s">
        <v>12</v>
      </c>
      <c r="D19" s="0" t="s">
        <v>61</v>
      </c>
      <c r="E19" s="2" t="n">
        <v>199</v>
      </c>
      <c r="F19" s="0" t="n">
        <v>1</v>
      </c>
      <c r="G19" s="13" t="n">
        <f aca="false">VLOOKUP(G6,'Warranty Scale'!A2:B6,2,0)</f>
        <v>1</v>
      </c>
      <c r="H19" s="14" t="n">
        <f aca="false">H6/SUM($H$6:$L$6)</f>
        <v>0.468920934858279</v>
      </c>
      <c r="I19" s="14" t="n">
        <f aca="false">I6/SUM($H$6:$L$6)</f>
        <v>0.21730482347091</v>
      </c>
      <c r="J19" s="14" t="n">
        <f aca="false">J6/SUM($H$6:$L$6)</f>
        <v>0.111387369467926</v>
      </c>
      <c r="K19" s="14" t="n">
        <f aca="false">K6/SUM($H$6:$L$6)</f>
        <v>0.0795624067628046</v>
      </c>
      <c r="L19" s="14" t="n">
        <f aca="false">L6/SUM($H$6:$L$6)</f>
        <v>0.12282446544008</v>
      </c>
      <c r="M19" s="14" t="n">
        <f aca="false">M6/SUM($M$6:$N$6)</f>
        <v>0.79646017699115</v>
      </c>
      <c r="N19" s="14" t="n">
        <f aca="false">N6/SUM($M$6:$N$6)</f>
        <v>0.20353982300885</v>
      </c>
      <c r="O19" s="0" t="n">
        <v>0.7</v>
      </c>
      <c r="P19" s="13" t="n">
        <f aca="false">P6</f>
        <v>1</v>
      </c>
      <c r="Q19" s="13" t="n">
        <f aca="false">Q6</f>
        <v>0.9</v>
      </c>
      <c r="R19" s="13" t="n">
        <f aca="false">R6</f>
        <v>5.4</v>
      </c>
      <c r="S19" s="13" t="n">
        <f aca="false">S6</f>
        <v>7.6</v>
      </c>
      <c r="T19" s="13" t="n">
        <f aca="false">T6</f>
        <v>0.4</v>
      </c>
      <c r="U19" s="13" t="n">
        <f aca="false">U6</f>
        <v>0</v>
      </c>
    </row>
    <row collapsed="false" customFormat="false" customHeight="false" hidden="false" ht="14.05" outlineLevel="0" r="21">
      <c r="A21" s="3" t="s">
        <v>96</v>
      </c>
    </row>
    <row collapsed="false" customFormat="false" customHeight="false" hidden="false" ht="14.05" outlineLevel="0" r="22">
      <c r="A22" s="0" t="s">
        <v>8</v>
      </c>
      <c r="B22" s="0" t="n">
        <v>185</v>
      </c>
      <c r="C22" s="0" t="s">
        <v>14</v>
      </c>
      <c r="D22" s="0" t="s">
        <v>72</v>
      </c>
      <c r="E22" s="2" t="n">
        <v>499</v>
      </c>
      <c r="F22" s="0" t="n">
        <v>1</v>
      </c>
      <c r="G22" s="13" t="n">
        <f aca="false">VLOOKUP(G10,'Warranty Scale'!$A$2:$B$6,2,0)</f>
        <v>1</v>
      </c>
      <c r="H22" s="14" t="n">
        <f aca="false">H10/SUM($H$10:$L$10)</f>
        <v>0.505119453924915</v>
      </c>
      <c r="I22" s="14" t="n">
        <f aca="false">I10/SUM($H$10:$L$10)</f>
        <v>0.225255972696246</v>
      </c>
      <c r="J22" s="14" t="n">
        <f aca="false">J10/SUM($H$10:$L$10)</f>
        <v>0.102389078498294</v>
      </c>
      <c r="K22" s="14" t="n">
        <f aca="false">K10/SUM($H$10:$L$10)</f>
        <v>0.068259385665529</v>
      </c>
      <c r="L22" s="14" t="n">
        <f aca="false">L10/SUM($H$10:$L$10)</f>
        <v>0.0989761092150171</v>
      </c>
      <c r="M22" s="14" t="n">
        <f aca="false">M10/SUM($M$10:$N$10)</f>
        <v>0.666666666666667</v>
      </c>
      <c r="N22" s="14" t="n">
        <f aca="false">N10/SUM($M$10:$N$10)</f>
        <v>0.333333333333333</v>
      </c>
      <c r="O22" s="0" t="n">
        <v>0.8</v>
      </c>
      <c r="P22" s="0" t="n">
        <v>134</v>
      </c>
      <c r="Q22" s="0" t="n">
        <v>2.2</v>
      </c>
      <c r="R22" s="0" t="n">
        <v>7.1</v>
      </c>
      <c r="S22" s="0" t="n">
        <v>10.4</v>
      </c>
      <c r="T22" s="0" t="n">
        <v>0.3</v>
      </c>
      <c r="U22" s="0" t="s">
        <v>65</v>
      </c>
    </row>
    <row collapsed="false" customFormat="false" customHeight="false" hidden="false" ht="14.05" outlineLevel="0" r="23">
      <c r="A23" s="0" t="s">
        <v>8</v>
      </c>
      <c r="B23" s="0" t="n">
        <v>188</v>
      </c>
      <c r="C23" s="0" t="s">
        <v>21</v>
      </c>
      <c r="D23" s="0" t="s">
        <v>61</v>
      </c>
      <c r="E23" s="2" t="n">
        <v>499</v>
      </c>
      <c r="F23" s="0" t="n">
        <v>1</v>
      </c>
      <c r="G23" s="13" t="n">
        <f aca="false">VLOOKUP(G11,'Warranty Scale'!$A$2:$B$6,2,0)</f>
        <v>1</v>
      </c>
      <c r="H23" s="14" t="n">
        <f aca="false">H11/SUM($H$11:$L$11)</f>
        <v>0.491428571428571</v>
      </c>
      <c r="I23" s="0" t="n">
        <v>1</v>
      </c>
      <c r="J23" s="0" t="n">
        <v>0</v>
      </c>
      <c r="K23" s="0" t="n">
        <v>0</v>
      </c>
      <c r="L23" s="0" t="n">
        <v>0</v>
      </c>
      <c r="M23" s="14" t="n">
        <f aca="false">M11/SUM($M$11:$N$11)</f>
        <v>0.875</v>
      </c>
      <c r="N23" s="14" t="n">
        <f aca="false">N11/SUM($M$11:$N$11)</f>
        <v>0.125</v>
      </c>
      <c r="O23" s="0" t="n">
        <v>0.8</v>
      </c>
      <c r="P23" s="0" t="n">
        <v>4</v>
      </c>
      <c r="Q23" s="0" t="n">
        <v>2</v>
      </c>
      <c r="R23" s="0" t="n">
        <v>10.1</v>
      </c>
      <c r="S23" s="0" t="n">
        <v>6.9</v>
      </c>
      <c r="T23" s="0" t="n">
        <v>0.38</v>
      </c>
      <c r="U23" s="0" t="s">
        <v>65</v>
      </c>
    </row>
    <row collapsed="false" customFormat="false" customHeight="false" hidden="false" ht="14.05" outlineLevel="0" r="24">
      <c r="A24" s="0" t="s">
        <v>8</v>
      </c>
      <c r="B24" s="0" t="n">
        <v>189</v>
      </c>
      <c r="C24" s="0" t="s">
        <v>86</v>
      </c>
      <c r="D24" s="0" t="s">
        <v>61</v>
      </c>
      <c r="E24" s="2" t="n">
        <v>419</v>
      </c>
      <c r="F24" s="0" t="n">
        <v>1</v>
      </c>
      <c r="G24" s="13" t="n">
        <f aca="false">VLOOKUP(G12,'Warranty Scale'!$A$2:$B$6,2,0)</f>
        <v>1</v>
      </c>
      <c r="H24" s="14" t="n">
        <f aca="false">H12/SUM($H$12:$L$12)</f>
        <v>0.75</v>
      </c>
      <c r="I24" s="14" t="n">
        <f aca="false">I12/SUM($H$12:$L$12)</f>
        <v>0.25</v>
      </c>
      <c r="J24" s="14" t="n">
        <f aca="false">J12/SUM($H$12:$L$12)</f>
        <v>0</v>
      </c>
      <c r="K24" s="14" t="n">
        <f aca="false">K12/SUM($H$12:$L$12)</f>
        <v>0</v>
      </c>
      <c r="L24" s="14" t="n">
        <f aca="false">L12/SUM($H$12:$L$12)</f>
        <v>0</v>
      </c>
      <c r="M24" s="14" t="n">
        <v>0</v>
      </c>
      <c r="N24" s="14" t="n">
        <v>0</v>
      </c>
      <c r="O24" s="0" t="n">
        <v>0.9</v>
      </c>
      <c r="P24" s="0" t="n">
        <v>544</v>
      </c>
      <c r="Q24" s="0" t="n">
        <v>2.2</v>
      </c>
      <c r="R24" s="0" t="n">
        <v>7</v>
      </c>
      <c r="S24" s="0" t="n">
        <v>10.2</v>
      </c>
      <c r="T24" s="0" t="n">
        <v>0.4</v>
      </c>
      <c r="U24" s="0" t="s">
        <v>65</v>
      </c>
    </row>
    <row collapsed="false" customFormat="false" customHeight="false" hidden="false" ht="14.05" outlineLevel="0" r="25">
      <c r="H25" s="14"/>
      <c r="I25" s="14"/>
      <c r="J25" s="14"/>
      <c r="K25" s="14"/>
      <c r="L25" s="14"/>
      <c r="M25" s="14"/>
      <c r="N25" s="14"/>
    </row>
    <row collapsed="false" customFormat="false" customHeight="false" hidden="false" ht="14.05" outlineLevel="0" r="27">
      <c r="A27" s="10" t="s">
        <v>97</v>
      </c>
      <c r="B27" s="11"/>
      <c r="C27" s="11"/>
      <c r="D27" s="11"/>
      <c r="E27" s="11"/>
      <c r="F27" s="11"/>
      <c r="G27" s="11"/>
      <c r="H27" s="11"/>
      <c r="I27" s="11"/>
      <c r="J27" s="11"/>
      <c r="K27" s="11"/>
      <c r="L27" s="11"/>
      <c r="M27" s="11"/>
      <c r="N27" s="11"/>
      <c r="O27" s="11"/>
      <c r="P27" s="11"/>
      <c r="Q27" s="11"/>
      <c r="R27" s="11"/>
      <c r="S27" s="11"/>
      <c r="T27" s="11"/>
      <c r="U27" s="11"/>
    </row>
    <row collapsed="false" customFormat="false" customHeight="false" hidden="false" ht="14.05" outlineLevel="0" r="28">
      <c r="A28" s="0" t="s">
        <v>67</v>
      </c>
      <c r="B28" s="0" t="s">
        <v>2</v>
      </c>
      <c r="C28" s="0" t="s">
        <v>3</v>
      </c>
      <c r="D28" s="0" t="s">
        <v>46</v>
      </c>
      <c r="E28" s="0" t="s">
        <v>47</v>
      </c>
      <c r="F28" s="0" t="s">
        <v>48</v>
      </c>
      <c r="G28" s="0" t="s">
        <v>36</v>
      </c>
      <c r="H28" s="0" t="s">
        <v>49</v>
      </c>
      <c r="I28" s="0" t="s">
        <v>50</v>
      </c>
      <c r="J28" s="0" t="s">
        <v>51</v>
      </c>
      <c r="K28" s="0" t="s">
        <v>52</v>
      </c>
      <c r="L28" s="0" t="s">
        <v>53</v>
      </c>
      <c r="M28" s="0" t="s">
        <v>27</v>
      </c>
      <c r="N28" s="0" t="s">
        <v>29</v>
      </c>
      <c r="O28" s="0" t="s">
        <v>31</v>
      </c>
      <c r="P28" s="0" t="s">
        <v>33</v>
      </c>
      <c r="Q28" s="0" t="s">
        <v>54</v>
      </c>
      <c r="R28" s="0" t="s">
        <v>55</v>
      </c>
      <c r="S28" s="0" t="s">
        <v>56</v>
      </c>
      <c r="T28" s="0" t="s">
        <v>57</v>
      </c>
      <c r="U28" s="0" t="s">
        <v>58</v>
      </c>
    </row>
    <row collapsed="false" customFormat="false" customHeight="false" hidden="false" ht="14.05" outlineLevel="0" r="29">
      <c r="A29" s="3" t="s">
        <v>151</v>
      </c>
    </row>
    <row collapsed="false" customFormat="false" customHeight="false" hidden="false" ht="14.05" outlineLevel="0" r="30">
      <c r="A30" s="0" t="s">
        <v>8</v>
      </c>
      <c r="B30" s="0" t="n">
        <v>185</v>
      </c>
      <c r="C30" s="13" t="n">
        <f aca="false">IF(C$19=C22,0,1)</f>
        <v>1</v>
      </c>
      <c r="D30" s="13" t="n">
        <f aca="false">IF(D$19=D22,0,1)</f>
        <v>1</v>
      </c>
      <c r="E30" s="13" t="n">
        <f aca="false">ABS(E$19-E22)</f>
        <v>300</v>
      </c>
      <c r="F30" s="13" t="n">
        <f aca="false">ABS(F$19-F22)</f>
        <v>0</v>
      </c>
      <c r="G30" s="13" t="n">
        <f aca="false">ABS($G$19-G22)</f>
        <v>0</v>
      </c>
      <c r="H30" s="14" t="n">
        <f aca="false">ABS(H$19-H22)</f>
        <v>0.0361985190666352</v>
      </c>
      <c r="I30" s="14" t="n">
        <f aca="false">ABS(I$19-I22)</f>
        <v>0.00795114922533574</v>
      </c>
      <c r="J30" s="14" t="n">
        <f aca="false">ABS(J$19-J22)</f>
        <v>0.00899829096963289</v>
      </c>
      <c r="K30" s="14" t="n">
        <f aca="false">ABS(K$19-K22)</f>
        <v>0.0113030210972756</v>
      </c>
      <c r="L30" s="14" t="n">
        <f aca="false">ABS(L$19-L22)</f>
        <v>0.0238483562250625</v>
      </c>
      <c r="M30" s="14" t="n">
        <f aca="false">ABS(M$19-M22)</f>
        <v>0.129793510324484</v>
      </c>
      <c r="N30" s="14" t="n">
        <f aca="false">ABS(N$19-N22)</f>
        <v>0.129793510324484</v>
      </c>
      <c r="O30" s="14" t="n">
        <f aca="false">ABS(O$19-O22)</f>
        <v>0.1</v>
      </c>
      <c r="P30" s="14" t="n">
        <f aca="false">ABS(P$19-P22)</f>
        <v>133</v>
      </c>
      <c r="Q30" s="14" t="n">
        <f aca="false">ABS(Q$19-Q22)</f>
        <v>1.3</v>
      </c>
      <c r="R30" s="14" t="n">
        <f aca="false">ABS(R$19-R22)</f>
        <v>1.7</v>
      </c>
      <c r="S30" s="14" t="n">
        <f aca="false">ABS(S$19-S22)</f>
        <v>2.8</v>
      </c>
      <c r="T30" s="14" t="n">
        <f aca="false">ABS(T$19-T22)</f>
        <v>0.1</v>
      </c>
      <c r="U30" s="13" t="n">
        <f aca="false">IF(U$19 = U22,0,1)</f>
        <v>1</v>
      </c>
    </row>
    <row collapsed="false" customFormat="false" customHeight="false" hidden="false" ht="14.05" outlineLevel="0" r="31">
      <c r="A31" s="0" t="s">
        <v>8</v>
      </c>
      <c r="B31" s="0" t="n">
        <v>188</v>
      </c>
      <c r="C31" s="13" t="n">
        <f aca="false">IF(C$19=C23,0,1)</f>
        <v>1</v>
      </c>
      <c r="D31" s="13" t="n">
        <f aca="false">IF(D$19=D23,0,1)</f>
        <v>0</v>
      </c>
      <c r="E31" s="13" t="n">
        <f aca="false">ABS(E$19-E23)</f>
        <v>300</v>
      </c>
      <c r="F31" s="13" t="n">
        <f aca="false">ABS(F$19-F23)</f>
        <v>0</v>
      </c>
      <c r="G31" s="13" t="n">
        <f aca="false">ABS($G$19-G23)</f>
        <v>0</v>
      </c>
      <c r="H31" s="14" t="n">
        <f aca="false">ABS(H$19-H23)</f>
        <v>0.022507636570292</v>
      </c>
      <c r="I31" s="14" t="n">
        <f aca="false">ABS(I$19-I23)</f>
        <v>0.78269517652909</v>
      </c>
      <c r="J31" s="14" t="n">
        <f aca="false">ABS(J$19-J23)</f>
        <v>0.111387369467926</v>
      </c>
      <c r="K31" s="14" t="n">
        <f aca="false">ABS(K$19-K23)</f>
        <v>0.0795624067628046</v>
      </c>
      <c r="L31" s="14" t="n">
        <f aca="false">ABS(L$19-L23)</f>
        <v>0.12282446544008</v>
      </c>
      <c r="M31" s="14" t="n">
        <f aca="false">ABS(M$19-M23)</f>
        <v>0.0785398230088495</v>
      </c>
      <c r="N31" s="14" t="n">
        <f aca="false">ABS(N$19-N23)</f>
        <v>0.0785398230088496</v>
      </c>
      <c r="O31" s="14" t="n">
        <f aca="false">ABS(O$19-O23)</f>
        <v>0.1</v>
      </c>
      <c r="P31" s="14" t="n">
        <f aca="false">ABS(P$19-P23)</f>
        <v>3</v>
      </c>
      <c r="Q31" s="14" t="n">
        <f aca="false">ABS(Q$19-Q23)</f>
        <v>1.1</v>
      </c>
      <c r="R31" s="14" t="n">
        <f aca="false">ABS(R$19-R23)</f>
        <v>4.7</v>
      </c>
      <c r="S31" s="14" t="n">
        <f aca="false">ABS(S$19-S23)</f>
        <v>0.699999999999999</v>
      </c>
      <c r="T31" s="14" t="n">
        <f aca="false">ABS(T$19-T23)</f>
        <v>0.02</v>
      </c>
      <c r="U31" s="13" t="n">
        <f aca="false">IF(U$19 = U23,0,1)</f>
        <v>1</v>
      </c>
    </row>
    <row collapsed="false" customFormat="false" customHeight="false" hidden="false" ht="14.05" outlineLevel="0" r="32">
      <c r="A32" s="0" t="s">
        <v>8</v>
      </c>
      <c r="B32" s="0" t="n">
        <v>189</v>
      </c>
      <c r="C32" s="13" t="n">
        <f aca="false">IF(C$19=C24,0,1)</f>
        <v>1</v>
      </c>
      <c r="D32" s="13" t="n">
        <f aca="false">IF(D$19=D24,0,1)</f>
        <v>0</v>
      </c>
      <c r="E32" s="13" t="n">
        <f aca="false">ABS(E$19-E24)</f>
        <v>220</v>
      </c>
      <c r="F32" s="13" t="n">
        <f aca="false">ABS(F$19-F24)</f>
        <v>0</v>
      </c>
      <c r="G32" s="13" t="n">
        <f aca="false">ABS($G$19-G24)</f>
        <v>0</v>
      </c>
      <c r="H32" s="14" t="n">
        <f aca="false">ABS(H$19-H24)</f>
        <v>0.281079065141721</v>
      </c>
      <c r="I32" s="14" t="n">
        <f aca="false">ABS(I$19-I24)</f>
        <v>0.03269517652909</v>
      </c>
      <c r="J32" s="14" t="n">
        <f aca="false">ABS(J$19-J24)</f>
        <v>0.111387369467926</v>
      </c>
      <c r="K32" s="14" t="n">
        <f aca="false">ABS(K$19-K24)</f>
        <v>0.0795624067628046</v>
      </c>
      <c r="L32" s="14" t="n">
        <f aca="false">ABS(L$19-L24)</f>
        <v>0.12282446544008</v>
      </c>
      <c r="M32" s="14" t="n">
        <v>0</v>
      </c>
      <c r="N32" s="14" t="n">
        <v>0</v>
      </c>
      <c r="O32" s="14" t="n">
        <f aca="false">ABS(O$19-O24)</f>
        <v>0.2</v>
      </c>
      <c r="P32" s="14" t="n">
        <f aca="false">ABS(P$19-P24)</f>
        <v>543</v>
      </c>
      <c r="Q32" s="14" t="n">
        <f aca="false">ABS(Q$19-Q24)</f>
        <v>1.3</v>
      </c>
      <c r="R32" s="14" t="n">
        <f aca="false">ABS(R$19-R24)</f>
        <v>1.6</v>
      </c>
      <c r="S32" s="14" t="n">
        <f aca="false">ABS(S$19-S24)</f>
        <v>2.6</v>
      </c>
      <c r="T32" s="14" t="n">
        <f aca="false">ABS(T$19-T24)</f>
        <v>0</v>
      </c>
      <c r="U32" s="13" t="n">
        <f aca="false">IF(U$19 = U24,0,1)</f>
        <v>1</v>
      </c>
    </row>
    <row collapsed="false" customFormat="false" customHeight="false" hidden="false" ht="14.05" outlineLevel="0" r="33">
      <c r="H33" s="14"/>
      <c r="I33" s="14"/>
      <c r="J33" s="14"/>
      <c r="K33" s="14"/>
      <c r="L33" s="14"/>
      <c r="M33" s="14"/>
      <c r="N33" s="14"/>
      <c r="O33" s="14"/>
      <c r="P33" s="14"/>
      <c r="Q33" s="14"/>
      <c r="R33" s="14"/>
      <c r="S33" s="14"/>
      <c r="T33" s="14"/>
    </row>
    <row collapsed="false" customFormat="false" customHeight="false" hidden="false" ht="14.05" outlineLevel="0" r="35">
      <c r="A35" s="10" t="s">
        <v>99</v>
      </c>
      <c r="B35" s="11"/>
      <c r="C35" s="11"/>
      <c r="D35" s="11"/>
      <c r="E35" s="11"/>
      <c r="F35" s="11"/>
      <c r="G35" s="11"/>
      <c r="H35" s="11"/>
      <c r="I35" s="11"/>
      <c r="J35" s="11"/>
      <c r="K35" s="11"/>
      <c r="L35" s="11"/>
      <c r="M35" s="11"/>
      <c r="N35" s="11"/>
      <c r="O35" s="11"/>
      <c r="P35" s="11"/>
      <c r="Q35" s="11"/>
      <c r="R35" s="11"/>
      <c r="S35" s="11"/>
      <c r="T35" s="11"/>
      <c r="U35" s="11"/>
    </row>
    <row collapsed="false" customFormat="false" customHeight="false" hidden="false" ht="14.05" outlineLevel="0" r="36">
      <c r="A36" s="0" t="s">
        <v>67</v>
      </c>
      <c r="B36" s="0" t="s">
        <v>2</v>
      </c>
      <c r="C36" s="0" t="s">
        <v>3</v>
      </c>
      <c r="D36" s="0" t="s">
        <v>46</v>
      </c>
      <c r="E36" s="0" t="s">
        <v>47</v>
      </c>
      <c r="F36" s="0" t="s">
        <v>48</v>
      </c>
      <c r="G36" s="0" t="s">
        <v>36</v>
      </c>
      <c r="H36" s="0" t="s">
        <v>49</v>
      </c>
      <c r="I36" s="0" t="s">
        <v>50</v>
      </c>
      <c r="J36" s="0" t="s">
        <v>51</v>
      </c>
      <c r="K36" s="0" t="s">
        <v>52</v>
      </c>
      <c r="L36" s="0" t="s">
        <v>53</v>
      </c>
      <c r="M36" s="0" t="s">
        <v>27</v>
      </c>
      <c r="N36" s="0" t="s">
        <v>29</v>
      </c>
      <c r="O36" s="0" t="s">
        <v>31</v>
      </c>
      <c r="P36" s="0" t="s">
        <v>33</v>
      </c>
      <c r="Q36" s="0" t="s">
        <v>54</v>
      </c>
      <c r="R36" s="0" t="s">
        <v>55</v>
      </c>
      <c r="S36" s="0" t="s">
        <v>56</v>
      </c>
      <c r="T36" s="0" t="s">
        <v>57</v>
      </c>
      <c r="U36" s="0" t="s">
        <v>58</v>
      </c>
    </row>
    <row collapsed="false" customFormat="false" customHeight="false" hidden="false" ht="14.05" outlineLevel="0" r="37">
      <c r="A37" s="0" t="s">
        <v>100</v>
      </c>
      <c r="B37" s="0" t="s">
        <v>100</v>
      </c>
      <c r="C37" s="0" t="n">
        <v>1</v>
      </c>
      <c r="D37" s="0" t="n">
        <v>1</v>
      </c>
      <c r="E37" s="0" t="n">
        <v>1</v>
      </c>
      <c r="F37" s="0" t="n">
        <v>1</v>
      </c>
      <c r="G37" s="0" t="n">
        <v>1</v>
      </c>
      <c r="H37" s="0" t="n">
        <v>1</v>
      </c>
      <c r="I37" s="0" t="n">
        <v>1</v>
      </c>
      <c r="J37" s="0" t="n">
        <v>1</v>
      </c>
      <c r="K37" s="0" t="n">
        <v>1</v>
      </c>
      <c r="L37" s="0" t="n">
        <v>1</v>
      </c>
      <c r="M37" s="0" t="n">
        <v>1</v>
      </c>
      <c r="N37" s="0" t="n">
        <v>1</v>
      </c>
      <c r="O37" s="0" t="n">
        <v>1</v>
      </c>
      <c r="P37" s="0" t="n">
        <v>1</v>
      </c>
      <c r="Q37" s="0" t="n">
        <v>1</v>
      </c>
      <c r="R37" s="0" t="n">
        <v>1</v>
      </c>
      <c r="S37" s="0" t="n">
        <v>1</v>
      </c>
      <c r="T37" s="0" t="n">
        <v>1</v>
      </c>
      <c r="U37" s="0" t="n">
        <v>0.5</v>
      </c>
    </row>
    <row collapsed="false" customFormat="false" customHeight="false" hidden="false" ht="14.9" outlineLevel="0" r="39">
      <c r="A39" s="10" t="s">
        <v>101</v>
      </c>
      <c r="B39" s="11"/>
      <c r="C39" s="11"/>
      <c r="D39" s="11"/>
      <c r="E39" s="11"/>
      <c r="F39" s="11"/>
      <c r="G39" s="11"/>
      <c r="H39" s="11"/>
      <c r="I39" s="11"/>
      <c r="J39" s="11"/>
      <c r="K39" s="11"/>
      <c r="L39" s="11"/>
      <c r="M39" s="11"/>
      <c r="N39" s="11"/>
      <c r="O39" s="11"/>
      <c r="P39" s="11"/>
      <c r="Q39" s="11"/>
      <c r="R39" s="11"/>
      <c r="S39" s="11"/>
      <c r="T39" s="11"/>
      <c r="U39" s="11"/>
    </row>
    <row collapsed="false" customFormat="false" customHeight="false" hidden="false" ht="14.05" outlineLevel="0" r="40"/>
    <row collapsed="false" customFormat="false" customHeight="false" hidden="false" ht="14.05" outlineLevel="0" r="41">
      <c r="A41" s="0" t="s">
        <v>8</v>
      </c>
      <c r="B41" s="0" t="n">
        <v>185</v>
      </c>
      <c r="C41" s="14" t="n">
        <f aca="false">C30*C$37</f>
        <v>1</v>
      </c>
      <c r="D41" s="14" t="n">
        <f aca="false">D30*D37</f>
        <v>1</v>
      </c>
      <c r="E41" s="14" t="n">
        <f aca="false">E30*E37</f>
        <v>300</v>
      </c>
      <c r="F41" s="14" t="n">
        <f aca="false">F30*F37</f>
        <v>0</v>
      </c>
      <c r="G41" s="14" t="n">
        <v>0</v>
      </c>
      <c r="H41" s="14" t="n">
        <f aca="false">H30*H37</f>
        <v>0.0361985190666352</v>
      </c>
      <c r="I41" s="14" t="n">
        <f aca="false">I30*I37</f>
        <v>0.00795114922533574</v>
      </c>
      <c r="J41" s="14" t="n">
        <f aca="false">J30*J37</f>
        <v>0.00899829096963289</v>
      </c>
      <c r="K41" s="14" t="n">
        <f aca="false">K30*K37</f>
        <v>0.0113030210972756</v>
      </c>
      <c r="L41" s="14" t="n">
        <f aca="false">L30*L37</f>
        <v>0.0238483562250625</v>
      </c>
      <c r="M41" s="14" t="n">
        <f aca="false">M30*M37</f>
        <v>0.129793510324484</v>
      </c>
      <c r="N41" s="14" t="n">
        <f aca="false">N30*N37</f>
        <v>0.129793510324484</v>
      </c>
      <c r="O41" s="14" t="n">
        <f aca="false">O30*O37</f>
        <v>0.1</v>
      </c>
      <c r="P41" s="14" t="n">
        <f aca="false">P30*P37</f>
        <v>133</v>
      </c>
      <c r="Q41" s="14" t="n">
        <f aca="false">Q30*Q37</f>
        <v>1.3</v>
      </c>
      <c r="R41" s="14" t="n">
        <f aca="false">R30*R37</f>
        <v>1.7</v>
      </c>
      <c r="S41" s="14" t="n">
        <f aca="false">S30*S37</f>
        <v>2.8</v>
      </c>
      <c r="T41" s="14" t="n">
        <f aca="false">T30*T37</f>
        <v>0.1</v>
      </c>
      <c r="U41" s="13" t="n">
        <f aca="false">U30*U37</f>
        <v>0.5</v>
      </c>
    </row>
    <row collapsed="false" customFormat="false" customHeight="false" hidden="false" ht="14.05" outlineLevel="0" r="42">
      <c r="A42" s="0" t="s">
        <v>8</v>
      </c>
      <c r="B42" s="0" t="n">
        <v>188</v>
      </c>
      <c r="C42" s="14" t="n">
        <f aca="false">C31*C$37</f>
        <v>1</v>
      </c>
      <c r="D42" s="14" t="n">
        <f aca="false">D31*D$37</f>
        <v>0</v>
      </c>
      <c r="E42" s="14" t="n">
        <f aca="false">E31*E$37</f>
        <v>300</v>
      </c>
      <c r="F42" s="14" t="n">
        <f aca="false">F31*F$37</f>
        <v>0</v>
      </c>
      <c r="G42" s="14" t="n">
        <v>2</v>
      </c>
      <c r="H42" s="14" t="n">
        <f aca="false">H31*H$37</f>
        <v>0.022507636570292</v>
      </c>
      <c r="I42" s="14" t="n">
        <f aca="false">I31*I$37</f>
        <v>0.78269517652909</v>
      </c>
      <c r="J42" s="14" t="n">
        <f aca="false">J31*J$37</f>
        <v>0.111387369467926</v>
      </c>
      <c r="K42" s="14" t="n">
        <f aca="false">K31*K$37</f>
        <v>0.0795624067628046</v>
      </c>
      <c r="L42" s="14" t="n">
        <f aca="false">L31*L$37</f>
        <v>0.12282446544008</v>
      </c>
      <c r="M42" s="14" t="n">
        <f aca="false">M31*M$37</f>
        <v>0.0785398230088495</v>
      </c>
      <c r="N42" s="14" t="n">
        <f aca="false">N31*N$37</f>
        <v>0.0785398230088496</v>
      </c>
      <c r="O42" s="14" t="n">
        <f aca="false">O31*O$37</f>
        <v>0.1</v>
      </c>
      <c r="P42" s="14" t="n">
        <f aca="false">P31*P$37</f>
        <v>3</v>
      </c>
      <c r="Q42" s="14" t="n">
        <f aca="false">Q31*Q$37</f>
        <v>1.1</v>
      </c>
      <c r="R42" s="14" t="n">
        <f aca="false">R31*R$37</f>
        <v>4.7</v>
      </c>
      <c r="S42" s="14" t="n">
        <f aca="false">S31*S$37</f>
        <v>0.699999999999999</v>
      </c>
      <c r="T42" s="14" t="n">
        <f aca="false">T31*T$37</f>
        <v>0.02</v>
      </c>
      <c r="U42" s="13" t="n">
        <f aca="false">U31*U$37</f>
        <v>0.5</v>
      </c>
    </row>
    <row collapsed="false" customFormat="false" customHeight="false" hidden="false" ht="14.05" outlineLevel="0" r="43">
      <c r="A43" s="0" t="s">
        <v>8</v>
      </c>
      <c r="B43" s="0" t="n">
        <v>189</v>
      </c>
      <c r="C43" s="14" t="n">
        <f aca="false">C32*C$37</f>
        <v>1</v>
      </c>
      <c r="D43" s="14" t="n">
        <f aca="false">D32*D$37</f>
        <v>0</v>
      </c>
      <c r="E43" s="14" t="n">
        <f aca="false">E32*E$37</f>
        <v>220</v>
      </c>
      <c r="F43" s="14" t="n">
        <f aca="false">F32*F$37</f>
        <v>0</v>
      </c>
      <c r="G43" s="14" t="n">
        <v>0</v>
      </c>
      <c r="H43" s="14" t="n">
        <f aca="false">H32*H$37</f>
        <v>0.281079065141721</v>
      </c>
      <c r="I43" s="14" t="n">
        <f aca="false">I32*I$37</f>
        <v>0.03269517652909</v>
      </c>
      <c r="J43" s="14" t="n">
        <f aca="false">J32*J$37</f>
        <v>0.111387369467926</v>
      </c>
      <c r="K43" s="14" t="n">
        <f aca="false">K32*K$37</f>
        <v>0.0795624067628046</v>
      </c>
      <c r="L43" s="14" t="n">
        <f aca="false">L32*L$37</f>
        <v>0.12282446544008</v>
      </c>
      <c r="M43" s="14" t="n">
        <v>0</v>
      </c>
      <c r="N43" s="14" t="n">
        <v>0</v>
      </c>
      <c r="O43" s="14" t="n">
        <f aca="false">O32*O$37</f>
        <v>0.2</v>
      </c>
      <c r="P43" s="14" t="n">
        <f aca="false">P32*P$37</f>
        <v>543</v>
      </c>
      <c r="Q43" s="14" t="n">
        <f aca="false">Q32*Q$37</f>
        <v>1.3</v>
      </c>
      <c r="R43" s="14" t="n">
        <f aca="false">R32*R$37</f>
        <v>1.6</v>
      </c>
      <c r="S43" s="14" t="n">
        <f aca="false">S32*S$37</f>
        <v>2.6</v>
      </c>
      <c r="T43" s="14" t="n">
        <f aca="false">T32*T$37</f>
        <v>0</v>
      </c>
      <c r="U43" s="13" t="n">
        <f aca="false">U32*U$37</f>
        <v>0.5</v>
      </c>
    </row>
    <row collapsed="false" customFormat="false" customHeight="false" hidden="false" ht="14.05" outlineLevel="0" r="44">
      <c r="C44" s="14"/>
      <c r="D44" s="14"/>
      <c r="E44" s="14"/>
      <c r="F44" s="14"/>
      <c r="G44" s="14"/>
      <c r="H44" s="14"/>
      <c r="I44" s="14"/>
      <c r="J44" s="14"/>
      <c r="K44" s="14"/>
      <c r="L44" s="14"/>
      <c r="M44" s="14"/>
      <c r="N44" s="14"/>
      <c r="O44" s="14"/>
      <c r="P44" s="14"/>
      <c r="Q44" s="14"/>
      <c r="R44" s="14"/>
      <c r="S44" s="14"/>
      <c r="T44" s="14"/>
    </row>
    <row collapsed="false" customFormat="false" customHeight="false" hidden="false" ht="14.05" outlineLevel="0" r="47">
      <c r="A47" s="10" t="s">
        <v>102</v>
      </c>
      <c r="B47" s="11"/>
      <c r="C47" s="11"/>
      <c r="D47" s="11"/>
      <c r="E47" s="11"/>
      <c r="F47" s="11"/>
      <c r="G47" s="11"/>
      <c r="H47" s="11"/>
      <c r="I47" s="11"/>
      <c r="J47" s="11"/>
      <c r="K47" s="11"/>
      <c r="L47" s="11"/>
      <c r="M47" s="11"/>
      <c r="N47" s="11"/>
      <c r="O47" s="11"/>
      <c r="P47" s="11"/>
      <c r="Q47" s="11"/>
      <c r="R47" s="11"/>
      <c r="S47" s="11"/>
      <c r="T47" s="11"/>
    </row>
    <row collapsed="false" customFormat="false" customHeight="false" hidden="false" ht="14.05" outlineLevel="0" r="48">
      <c r="A48" s="3" t="s">
        <v>151</v>
      </c>
    </row>
    <row collapsed="false" customFormat="false" customHeight="false" hidden="false" ht="14.05" outlineLevel="0" r="49">
      <c r="A49" s="3" t="s">
        <v>67</v>
      </c>
      <c r="B49" s="3" t="s">
        <v>2</v>
      </c>
      <c r="C49" s="3" t="s">
        <v>103</v>
      </c>
      <c r="D49" s="3" t="s">
        <v>104</v>
      </c>
    </row>
    <row collapsed="false" customFormat="false" customHeight="false" hidden="false" ht="14.05" outlineLevel="0" r="50">
      <c r="A50" s="0" t="s">
        <v>8</v>
      </c>
      <c r="B50" s="0" t="n">
        <v>185</v>
      </c>
      <c r="C50" s="14" t="n">
        <f aca="false">SUM(C41:U41)</f>
        <v>441.847886357233</v>
      </c>
      <c r="D50" s="0" t="n">
        <v>592</v>
      </c>
    </row>
    <row collapsed="false" customFormat="false" customHeight="false" hidden="false" ht="14.05" outlineLevel="0" r="51">
      <c r="A51" s="0" t="s">
        <v>8</v>
      </c>
      <c r="B51" s="0" t="n">
        <v>188</v>
      </c>
      <c r="C51" s="14" t="n">
        <f aca="false">SUM(C42:U42)</f>
        <v>314.396056700788</v>
      </c>
      <c r="D51" s="0" t="n">
        <v>344</v>
      </c>
    </row>
    <row collapsed="false" customFormat="false" customHeight="false" hidden="false" ht="14.05" outlineLevel="0" r="52">
      <c r="A52" s="0" t="s">
        <v>8</v>
      </c>
      <c r="B52" s="0" t="n">
        <v>189</v>
      </c>
      <c r="C52" s="14" t="n">
        <f aca="false">SUM(C43:U43)</f>
        <v>770.827548483342</v>
      </c>
      <c r="D52" s="0" t="n">
        <v>12</v>
      </c>
    </row>
    <row collapsed="false" customFormat="false" customHeight="false" hidden="false" ht="14.05" outlineLevel="0" r="55">
      <c r="A55" s="15" t="s">
        <v>152</v>
      </c>
      <c r="B55" s="9"/>
      <c r="C55" s="9"/>
      <c r="D55" s="9"/>
      <c r="E55" s="9"/>
      <c r="F55" s="9"/>
      <c r="G55" s="9"/>
      <c r="H55" s="9"/>
      <c r="I55" s="9"/>
      <c r="J55" s="9"/>
      <c r="K55" s="9"/>
      <c r="L55" s="9"/>
      <c r="M55" s="9"/>
      <c r="N55" s="9"/>
      <c r="O55" s="9"/>
      <c r="P55" s="9"/>
      <c r="Q55" s="9"/>
      <c r="R55" s="9"/>
      <c r="S55" s="9"/>
      <c r="T55" s="9"/>
    </row>
    <row collapsed="false" customFormat="false" customHeight="false" hidden="false" ht="14.05" outlineLevel="0" r="56">
      <c r="A56" s="3" t="s">
        <v>151</v>
      </c>
    </row>
    <row collapsed="false" customFormat="false" customHeight="false" hidden="false" ht="14.05" outlineLevel="0" r="57">
      <c r="A57" s="0" t="s">
        <v>106</v>
      </c>
      <c r="B57" s="0" t="n">
        <v>344</v>
      </c>
      <c r="C57" s="0" t="s">
        <v>153</v>
      </c>
    </row>
    <row collapsed="false" customFormat="false" customHeight="false" hidden="false" ht="14.9" outlineLevel="0" r="58">
      <c r="A58" s="0" t="s">
        <v>108</v>
      </c>
      <c r="B58" s="16" t="n">
        <v>199</v>
      </c>
      <c r="C58" s="0" t="s">
        <v>109</v>
      </c>
    </row>
    <row collapsed="false" customFormat="false" customHeight="false" hidden="false" ht="14.05" outlineLevel="0" r="59">
      <c r="A59" s="0" t="s">
        <v>110</v>
      </c>
      <c r="B59" s="16" t="n">
        <f aca="false">B57*B58</f>
        <v>68456</v>
      </c>
      <c r="C59" s="0" t="s">
        <v>111</v>
      </c>
    </row>
    <row collapsed="false" customFormat="false" customHeight="false" hidden="false" ht="14.9" outlineLevel="0" r="60">
      <c r="A60" s="0" t="s">
        <v>68</v>
      </c>
      <c r="B60" s="13" t="n">
        <f aca="false">'Potential New Product List'!V13</f>
        <v>0.2</v>
      </c>
      <c r="C60" s="0" t="s">
        <v>109</v>
      </c>
    </row>
    <row collapsed="false" customFormat="false" customHeight="false" hidden="false" ht="14.05" outlineLevel="0" r="61">
      <c r="A61" s="0" t="s">
        <v>112</v>
      </c>
      <c r="B61" s="16" t="n">
        <f aca="false">B59*B60</f>
        <v>13691.2</v>
      </c>
      <c r="C61" s="0" t="s">
        <v>113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U61"/>
  <sheetViews>
    <sheetView colorId="64" defaultGridColor="true" rightToLeft="false" showFormulas="false" showGridLines="true" showOutlineSymbols="true" showRowColHeaders="true" showZeros="true" tabSelected="false" topLeftCell="A50" view="normal" windowProtection="false" workbookViewId="0" zoomScale="100" zoomScaleNormal="100" zoomScalePageLayoutView="100">
      <selection activeCell="B60" activeCellId="0" pane="topLeft" sqref="B60"/>
    </sheetView>
  </sheetViews>
  <sheetFormatPr defaultRowHeight="12.85"/>
  <cols>
    <col collapsed="false" hidden="false" max="1" min="1" style="0" width="34.1428571428571"/>
    <col collapsed="false" hidden="false" max="5" min="2" style="0" width="11.5204081632653"/>
    <col collapsed="false" hidden="false" max="6" min="6" style="0" width="29.3010204081633"/>
    <col collapsed="false" hidden="false" max="7" min="7" style="0" width="19.0867346938776"/>
    <col collapsed="false" hidden="false" max="8" min="8" style="0" width="15.8571428571429"/>
    <col collapsed="false" hidden="false" max="9" min="9" style="0" width="17.7397959183673"/>
    <col collapsed="false" hidden="false" max="10" min="10" style="0" width="16.3979591836735"/>
    <col collapsed="false" hidden="false" max="11" min="11" style="0" width="17.469387755102"/>
    <col collapsed="false" hidden="false" max="12" min="12" style="0" width="15.3163265306122"/>
    <col collapsed="false" hidden="false" max="13" min="13" style="0" width="28.3571428571429"/>
    <col collapsed="false" hidden="false" max="14" min="14" style="0" width="30.9132653061224"/>
    <col collapsed="false" hidden="false" max="15" min="15" style="0" width="42.3418367346939"/>
    <col collapsed="false" hidden="false" max="16" min="16" style="0" width="21.9030612244898"/>
    <col collapsed="false" hidden="false" max="17" min="17" style="0" width="36.4183673469388"/>
    <col collapsed="false" hidden="false" max="18" min="18" style="0" width="20.8316326530612"/>
    <col collapsed="false" hidden="false" max="19" min="19" style="0" width="20.5612244897959"/>
    <col collapsed="false" hidden="false" max="20" min="20" style="0" width="21.2397959183673"/>
    <col collapsed="false" hidden="false" max="1025" min="21" style="0" width="11.5204081632653"/>
  </cols>
  <sheetData>
    <row collapsed="false" customFormat="false" customHeight="false" hidden="false" ht="15.25" outlineLevel="0" r="1">
      <c r="A1" s="8" t="s">
        <v>154</v>
      </c>
      <c r="B1" s="8"/>
      <c r="C1" s="8"/>
      <c r="D1" s="8"/>
    </row>
    <row collapsed="false" customFormat="false" customHeight="false" hidden="false" ht="15.25" outlineLevel="0" r="2">
      <c r="A2" s="8"/>
      <c r="B2" s="8"/>
      <c r="C2" s="8"/>
      <c r="D2" s="8"/>
    </row>
    <row collapsed="false" customFormat="false" customHeight="false" hidden="false" ht="14.05" outlineLevel="0" r="3">
      <c r="A3" s="9" t="s">
        <v>91</v>
      </c>
      <c r="B3" s="9"/>
      <c r="C3" s="9"/>
      <c r="D3" s="9"/>
      <c r="E3" s="9"/>
      <c r="F3" s="9"/>
      <c r="G3" s="9"/>
      <c r="H3" s="9"/>
      <c r="I3" s="9"/>
      <c r="J3" s="9"/>
      <c r="K3" s="9"/>
      <c r="L3" s="9"/>
      <c r="M3" s="9"/>
      <c r="N3" s="9"/>
      <c r="O3" s="9"/>
      <c r="P3" s="9"/>
      <c r="Q3" s="9"/>
      <c r="R3" s="9"/>
      <c r="S3" s="9"/>
      <c r="T3" s="9"/>
    </row>
    <row collapsed="false" customFormat="false" customHeight="false" hidden="false" ht="14.05" outlineLevel="0" r="4">
      <c r="A4" s="3" t="s">
        <v>92</v>
      </c>
    </row>
    <row collapsed="false" customFormat="false" customHeight="false" hidden="false" ht="14.05" outlineLevel="0" r="5">
      <c r="A5" s="3" t="s">
        <v>67</v>
      </c>
      <c r="B5" s="3" t="s">
        <v>2</v>
      </c>
      <c r="C5" s="3" t="s">
        <v>3</v>
      </c>
      <c r="D5" s="3" t="s">
        <v>46</v>
      </c>
      <c r="E5" s="3" t="s">
        <v>47</v>
      </c>
      <c r="F5" s="3" t="s">
        <v>48</v>
      </c>
      <c r="G5" s="3" t="s">
        <v>36</v>
      </c>
      <c r="H5" s="3" t="s">
        <v>49</v>
      </c>
      <c r="I5" s="3" t="s">
        <v>50</v>
      </c>
      <c r="J5" s="3" t="s">
        <v>51</v>
      </c>
      <c r="K5" s="3" t="s">
        <v>52</v>
      </c>
      <c r="L5" s="3" t="s">
        <v>53</v>
      </c>
      <c r="M5" s="3" t="s">
        <v>27</v>
      </c>
      <c r="N5" s="3" t="s">
        <v>29</v>
      </c>
      <c r="O5" s="3" t="s">
        <v>31</v>
      </c>
      <c r="P5" s="3" t="s">
        <v>33</v>
      </c>
      <c r="Q5" s="3" t="s">
        <v>54</v>
      </c>
      <c r="R5" s="3" t="s">
        <v>55</v>
      </c>
      <c r="S5" s="3" t="s">
        <v>56</v>
      </c>
      <c r="T5" s="3" t="s">
        <v>57</v>
      </c>
      <c r="U5" s="3" t="s">
        <v>58</v>
      </c>
    </row>
    <row collapsed="false" customFormat="false" customHeight="false" hidden="false" ht="14.9" outlineLevel="0" r="6">
      <c r="A6" s="0" t="s">
        <v>15</v>
      </c>
      <c r="B6" s="0" t="n">
        <v>193</v>
      </c>
      <c r="C6" s="0" t="s">
        <v>16</v>
      </c>
      <c r="D6" s="0" t="s">
        <v>61</v>
      </c>
      <c r="E6" s="2" t="n">
        <v>199</v>
      </c>
      <c r="F6" s="0" t="n">
        <v>1</v>
      </c>
      <c r="G6" s="0" t="s">
        <v>39</v>
      </c>
      <c r="H6" s="0" t="n">
        <v>99</v>
      </c>
      <c r="I6" s="0" t="n">
        <v>26</v>
      </c>
      <c r="J6" s="0" t="n">
        <v>12</v>
      </c>
      <c r="K6" s="0" t="n">
        <v>16</v>
      </c>
      <c r="L6" s="0" t="n">
        <v>35</v>
      </c>
      <c r="M6" s="0" t="n">
        <v>8</v>
      </c>
      <c r="N6" s="0" t="n">
        <v>6</v>
      </c>
      <c r="O6" s="0" t="n">
        <v>0.4</v>
      </c>
      <c r="P6" s="0" t="n">
        <v>1277</v>
      </c>
      <c r="Q6" s="0" t="n">
        <v>0.9</v>
      </c>
      <c r="R6" s="0" t="n">
        <v>2.7</v>
      </c>
      <c r="S6" s="0" t="n">
        <v>5.2</v>
      </c>
      <c r="T6" s="0" t="n">
        <v>0.4</v>
      </c>
      <c r="U6" s="0" t="s">
        <v>62</v>
      </c>
    </row>
    <row collapsed="false" customFormat="false" customHeight="false" hidden="false" ht="14.05" outlineLevel="0" r="7"/>
    <row collapsed="false" customFormat="false" customHeight="false" hidden="false" ht="14.05" outlineLevel="0" r="8">
      <c r="A8" s="3" t="s">
        <v>93</v>
      </c>
    </row>
    <row collapsed="false" customFormat="false" customHeight="false" hidden="false" ht="14.05" outlineLevel="0" r="9">
      <c r="A9" s="3" t="s">
        <v>67</v>
      </c>
      <c r="B9" s="3" t="s">
        <v>2</v>
      </c>
      <c r="C9" s="3" t="s">
        <v>3</v>
      </c>
      <c r="D9" s="3" t="s">
        <v>46</v>
      </c>
      <c r="E9" s="3" t="s">
        <v>47</v>
      </c>
      <c r="F9" s="3" t="s">
        <v>48</v>
      </c>
      <c r="G9" s="3" t="s">
        <v>36</v>
      </c>
      <c r="H9" s="3" t="s">
        <v>49</v>
      </c>
      <c r="I9" s="3" t="s">
        <v>50</v>
      </c>
      <c r="J9" s="3" t="s">
        <v>51</v>
      </c>
      <c r="K9" s="3" t="s">
        <v>52</v>
      </c>
      <c r="L9" s="3" t="s">
        <v>53</v>
      </c>
      <c r="M9" s="3" t="s">
        <v>27</v>
      </c>
      <c r="N9" s="3" t="s">
        <v>29</v>
      </c>
      <c r="O9" s="3" t="s">
        <v>31</v>
      </c>
      <c r="P9" s="3" t="s">
        <v>33</v>
      </c>
      <c r="Q9" s="3" t="s">
        <v>54</v>
      </c>
      <c r="R9" s="3" t="s">
        <v>55</v>
      </c>
      <c r="S9" s="3" t="s">
        <v>56</v>
      </c>
      <c r="T9" s="3" t="s">
        <v>57</v>
      </c>
      <c r="U9" s="3" t="s">
        <v>58</v>
      </c>
    </row>
    <row collapsed="false" customFormat="false" customHeight="false" hidden="false" ht="14.9" outlineLevel="0" r="10">
      <c r="A10" s="0" t="s">
        <v>15</v>
      </c>
      <c r="B10" s="0" t="n">
        <v>190</v>
      </c>
      <c r="C10" s="0" t="s">
        <v>6</v>
      </c>
      <c r="D10" s="0" t="s">
        <v>64</v>
      </c>
      <c r="E10" s="2" t="n">
        <v>199</v>
      </c>
      <c r="F10" s="0" t="n">
        <v>1</v>
      </c>
      <c r="G10" s="0" t="s">
        <v>39</v>
      </c>
      <c r="H10" s="0" t="n">
        <v>4</v>
      </c>
      <c r="I10" s="0" t="n">
        <v>1</v>
      </c>
      <c r="J10" s="0" t="n">
        <v>0</v>
      </c>
      <c r="K10" s="0" t="n">
        <v>2</v>
      </c>
      <c r="L10" s="0" t="n">
        <v>2</v>
      </c>
      <c r="M10" s="0" t="n">
        <v>1</v>
      </c>
      <c r="N10" s="0" t="n">
        <v>1</v>
      </c>
      <c r="O10" s="0" t="n">
        <v>0.5</v>
      </c>
      <c r="P10" s="0" t="n">
        <v>829</v>
      </c>
      <c r="Q10" s="0" t="n">
        <v>1.1</v>
      </c>
      <c r="R10" s="0" t="n">
        <v>4.5</v>
      </c>
      <c r="S10" s="0" t="n">
        <v>2.5</v>
      </c>
      <c r="T10" s="0" t="n">
        <v>0.5</v>
      </c>
      <c r="U10" s="0" t="s">
        <v>65</v>
      </c>
    </row>
    <row collapsed="false" customFormat="false" customHeight="false" hidden="false" ht="14.9" outlineLevel="0" r="11">
      <c r="A11" s="0" t="s">
        <v>15</v>
      </c>
      <c r="B11" s="0" t="n">
        <v>191</v>
      </c>
      <c r="C11" s="0" t="s">
        <v>21</v>
      </c>
      <c r="D11" s="0" t="s">
        <v>61</v>
      </c>
      <c r="E11" s="2" t="n">
        <v>200</v>
      </c>
      <c r="F11" s="0" t="n">
        <v>1</v>
      </c>
      <c r="G11" s="0" t="s">
        <v>39</v>
      </c>
      <c r="H11" s="0" t="n">
        <v>62</v>
      </c>
      <c r="I11" s="0" t="n">
        <v>25</v>
      </c>
      <c r="J11" s="0" t="n">
        <v>10</v>
      </c>
      <c r="K11" s="0" t="n">
        <v>11</v>
      </c>
      <c r="L11" s="0" t="n">
        <v>12</v>
      </c>
      <c r="M11" s="0" t="n">
        <v>9</v>
      </c>
      <c r="N11" s="0" t="n">
        <v>3</v>
      </c>
      <c r="O11" s="0" t="n">
        <v>0.8</v>
      </c>
      <c r="P11" s="0" t="n">
        <v>720</v>
      </c>
      <c r="Q11" s="0" t="n">
        <v>0.9</v>
      </c>
      <c r="R11" s="0" t="n">
        <v>2.8</v>
      </c>
      <c r="S11" s="0" t="n">
        <v>5.4</v>
      </c>
      <c r="T11" s="0" t="n">
        <v>0.3</v>
      </c>
      <c r="U11" s="0" t="s">
        <v>65</v>
      </c>
    </row>
    <row collapsed="false" customFormat="false" customHeight="false" hidden="false" ht="14.9" outlineLevel="0" r="12">
      <c r="A12" s="0" t="s">
        <v>15</v>
      </c>
      <c r="B12" s="0" t="n">
        <v>192</v>
      </c>
      <c r="C12" s="0" t="s">
        <v>22</v>
      </c>
      <c r="D12" s="0" t="s">
        <v>61</v>
      </c>
      <c r="E12" s="2" t="n">
        <v>99</v>
      </c>
      <c r="F12" s="0" t="n">
        <v>2</v>
      </c>
      <c r="G12" s="0" t="s">
        <v>39</v>
      </c>
      <c r="H12" s="0" t="n">
        <v>18</v>
      </c>
      <c r="I12" s="0" t="n">
        <v>17</v>
      </c>
      <c r="J12" s="0" t="n">
        <v>6</v>
      </c>
      <c r="K12" s="0" t="n">
        <v>2</v>
      </c>
      <c r="L12" s="0" t="n">
        <v>12</v>
      </c>
      <c r="M12" s="0" t="n">
        <v>5</v>
      </c>
      <c r="N12" s="0" t="n">
        <v>4</v>
      </c>
      <c r="O12" s="0" t="n">
        <v>0.7</v>
      </c>
      <c r="P12" s="0" t="n">
        <v>5742</v>
      </c>
      <c r="Q12" s="0" t="n">
        <v>0.7</v>
      </c>
      <c r="R12" s="0" t="n">
        <v>2.8</v>
      </c>
      <c r="S12" s="0" t="n">
        <v>5.3</v>
      </c>
      <c r="T12" s="0" t="n">
        <v>0.4</v>
      </c>
      <c r="U12" s="0" t="s">
        <v>62</v>
      </c>
    </row>
    <row collapsed="false" customFormat="false" customHeight="false" hidden="false" ht="14.9" outlineLevel="0" r="13">
      <c r="A13" s="0" t="s">
        <v>15</v>
      </c>
      <c r="B13" s="0" t="n">
        <v>197</v>
      </c>
      <c r="C13" s="0" t="s">
        <v>87</v>
      </c>
      <c r="D13" s="0" t="s">
        <v>61</v>
      </c>
      <c r="E13" s="2" t="n">
        <v>499</v>
      </c>
      <c r="F13" s="0" t="n">
        <v>1</v>
      </c>
      <c r="G13" s="0" t="s">
        <v>39</v>
      </c>
      <c r="H13" s="0" t="n">
        <v>368</v>
      </c>
      <c r="I13" s="0" t="n">
        <v>28</v>
      </c>
      <c r="J13" s="0" t="n">
        <v>14</v>
      </c>
      <c r="K13" s="0" t="n">
        <v>10</v>
      </c>
      <c r="L13" s="0" t="n">
        <v>23</v>
      </c>
      <c r="M13" s="0" t="n">
        <v>22</v>
      </c>
      <c r="N13" s="0" t="n">
        <v>3</v>
      </c>
      <c r="O13" s="0" t="n">
        <v>0.9</v>
      </c>
      <c r="P13" s="0" t="n">
        <v>14086</v>
      </c>
      <c r="Q13" s="0" t="n">
        <v>0.9</v>
      </c>
      <c r="R13" s="0" t="n">
        <v>2.7</v>
      </c>
      <c r="S13" s="0" t="n">
        <v>5</v>
      </c>
      <c r="T13" s="0" t="n">
        <v>0.4</v>
      </c>
      <c r="U13" s="0" t="s">
        <v>65</v>
      </c>
    </row>
    <row collapsed="false" customFormat="false" customHeight="false" hidden="false" ht="14.05" outlineLevel="0" r="14"/>
    <row collapsed="false" customFormat="false" customHeight="false" hidden="false" ht="14.05" outlineLevel="0" r="15">
      <c r="A15" s="10" t="s">
        <v>94</v>
      </c>
      <c r="B15" s="11"/>
      <c r="C15" s="11"/>
      <c r="D15" s="11"/>
      <c r="E15" s="11"/>
      <c r="F15" s="11"/>
      <c r="G15" s="11"/>
      <c r="H15" s="11"/>
      <c r="I15" s="11"/>
      <c r="J15" s="11"/>
      <c r="K15" s="11"/>
      <c r="L15" s="11"/>
      <c r="M15" s="11"/>
      <c r="N15" s="11"/>
      <c r="O15" s="11"/>
      <c r="P15" s="11"/>
      <c r="Q15" s="11"/>
      <c r="R15" s="11"/>
      <c r="S15" s="11"/>
      <c r="T15" s="11"/>
      <c r="U15" s="11"/>
    </row>
    <row collapsed="false" customFormat="false" customHeight="false" hidden="false" ht="14.05" outlineLevel="0" r="16">
      <c r="A16" s="12"/>
      <c r="B16" s="12"/>
      <c r="C16" s="12"/>
      <c r="D16" s="12"/>
      <c r="E16" s="12"/>
      <c r="F16" s="12"/>
      <c r="G16" s="12"/>
      <c r="H16" s="12"/>
      <c r="I16" s="12"/>
      <c r="J16" s="12"/>
      <c r="K16" s="12"/>
      <c r="L16" s="12"/>
      <c r="M16" s="12"/>
      <c r="N16" s="12"/>
      <c r="O16" s="12"/>
      <c r="P16" s="12"/>
      <c r="Q16" s="12"/>
      <c r="R16" s="12"/>
      <c r="S16" s="12"/>
      <c r="T16" s="12"/>
      <c r="U16" s="12"/>
    </row>
    <row collapsed="false" customFormat="false" customHeight="false" hidden="false" ht="14.05" outlineLevel="0" r="17">
      <c r="A17" s="3" t="s">
        <v>95</v>
      </c>
    </row>
    <row collapsed="false" customFormat="false" customHeight="false" hidden="false" ht="14.05" outlineLevel="0" r="18">
      <c r="A18" s="0" t="s">
        <v>67</v>
      </c>
      <c r="B18" s="0" t="s">
        <v>2</v>
      </c>
      <c r="C18" s="0" t="s">
        <v>3</v>
      </c>
      <c r="D18" s="0" t="s">
        <v>46</v>
      </c>
      <c r="E18" s="0" t="s">
        <v>47</v>
      </c>
      <c r="F18" s="0" t="s">
        <v>48</v>
      </c>
      <c r="G18" s="0" t="s">
        <v>36</v>
      </c>
      <c r="H18" s="0" t="s">
        <v>49</v>
      </c>
      <c r="I18" s="0" t="s">
        <v>50</v>
      </c>
      <c r="J18" s="0" t="s">
        <v>51</v>
      </c>
      <c r="K18" s="0" t="s">
        <v>52</v>
      </c>
      <c r="L18" s="0" t="s">
        <v>53</v>
      </c>
      <c r="M18" s="0" t="s">
        <v>27</v>
      </c>
      <c r="N18" s="0" t="s">
        <v>29</v>
      </c>
      <c r="O18" s="0" t="s">
        <v>31</v>
      </c>
      <c r="P18" s="0" t="s">
        <v>33</v>
      </c>
      <c r="Q18" s="0" t="s">
        <v>54</v>
      </c>
      <c r="R18" s="0" t="s">
        <v>55</v>
      </c>
      <c r="S18" s="0" t="s">
        <v>56</v>
      </c>
      <c r="T18" s="0" t="s">
        <v>57</v>
      </c>
      <c r="U18" s="0" t="s">
        <v>58</v>
      </c>
    </row>
    <row collapsed="false" customFormat="false" customHeight="false" hidden="false" ht="14.9" outlineLevel="0" r="19">
      <c r="A19" s="0" t="s">
        <v>15</v>
      </c>
      <c r="B19" s="0" t="n">
        <v>193</v>
      </c>
      <c r="C19" s="0" t="s">
        <v>16</v>
      </c>
      <c r="D19" s="0" t="s">
        <v>61</v>
      </c>
      <c r="E19" s="2" t="n">
        <v>199</v>
      </c>
      <c r="F19" s="0" t="n">
        <v>1</v>
      </c>
      <c r="G19" s="13" t="n">
        <f aca="false">VLOOKUP(G6,'Warranty Scale'!A2:B6,2,0)</f>
        <v>1</v>
      </c>
      <c r="H19" s="14" t="n">
        <f aca="false">H6/SUM($H$6:$L$6)</f>
        <v>0.526595744680851</v>
      </c>
      <c r="I19" s="14" t="n">
        <f aca="false">I6/SUM($H$6:$L$6)</f>
        <v>0.138297872340426</v>
      </c>
      <c r="J19" s="14" t="n">
        <f aca="false">J6/SUM($H$6:$L$6)</f>
        <v>0.0638297872340425</v>
      </c>
      <c r="K19" s="14" t="n">
        <f aca="false">K6/SUM($H$6:$L$6)</f>
        <v>0.0851063829787234</v>
      </c>
      <c r="L19" s="14" t="n">
        <f aca="false">L6/SUM($H$6:$L$6)</f>
        <v>0.186170212765957</v>
      </c>
      <c r="M19" s="14" t="n">
        <f aca="false">M6/SUM($M$6:$N$6)</f>
        <v>0.571428571428571</v>
      </c>
      <c r="N19" s="14" t="n">
        <f aca="false">N6/SUM($M$6:$N$6)</f>
        <v>0.428571428571429</v>
      </c>
      <c r="O19" s="13" t="n">
        <f aca="false">O6</f>
        <v>0.4</v>
      </c>
      <c r="P19" s="13" t="n">
        <f aca="false">P6</f>
        <v>1277</v>
      </c>
      <c r="Q19" s="13" t="n">
        <f aca="false">Q6</f>
        <v>0.9</v>
      </c>
      <c r="R19" s="13" t="n">
        <f aca="false">R6</f>
        <v>2.7</v>
      </c>
      <c r="S19" s="13" t="n">
        <f aca="false">S6</f>
        <v>5.2</v>
      </c>
      <c r="T19" s="13" t="n">
        <f aca="false">T6</f>
        <v>0.4</v>
      </c>
      <c r="U19" s="13" t="n">
        <f aca="false">U6</f>
        <v>0</v>
      </c>
    </row>
    <row collapsed="false" customFormat="false" customHeight="false" hidden="false" ht="14.05" outlineLevel="0" r="20"/>
    <row collapsed="false" customFormat="false" customHeight="false" hidden="false" ht="14.05" outlineLevel="0" r="21">
      <c r="A21" s="3" t="s">
        <v>96</v>
      </c>
    </row>
    <row collapsed="false" customFormat="false" customHeight="false" hidden="false" ht="14.9" outlineLevel="0" r="22">
      <c r="A22" s="0" t="s">
        <v>15</v>
      </c>
      <c r="B22" s="0" t="n">
        <v>190</v>
      </c>
      <c r="C22" s="0" t="s">
        <v>6</v>
      </c>
      <c r="D22" s="0" t="s">
        <v>64</v>
      </c>
      <c r="E22" s="2" t="n">
        <v>199</v>
      </c>
      <c r="F22" s="0" t="n">
        <v>1</v>
      </c>
      <c r="G22" s="13" t="n">
        <f aca="false">VLOOKUP(G10,'Warranty Scale'!$A$2:$B$6,2,0)</f>
        <v>1</v>
      </c>
      <c r="H22" s="14" t="n">
        <f aca="false">H10/SUM($H$10:$L$10)</f>
        <v>0.444444444444444</v>
      </c>
      <c r="I22" s="14" t="n">
        <f aca="false">I10/SUM($H$10:$L$10)</f>
        <v>0.111111111111111</v>
      </c>
      <c r="J22" s="14" t="n">
        <f aca="false">J10/SUM($H$10:$L$10)</f>
        <v>0</v>
      </c>
      <c r="K22" s="14" t="n">
        <f aca="false">K10/SUM($H$10:$L$10)</f>
        <v>0.222222222222222</v>
      </c>
      <c r="L22" s="14" t="n">
        <f aca="false">L10/SUM($H$10:$L$10)</f>
        <v>0.222222222222222</v>
      </c>
      <c r="M22" s="14" t="n">
        <f aca="false">M10/SUM($M$10:$N$10)</f>
        <v>0.5</v>
      </c>
      <c r="N22" s="14" t="n">
        <f aca="false">N10/SUM($M$10:$N$10)</f>
        <v>0.5</v>
      </c>
      <c r="O22" s="0" t="n">
        <v>0.5</v>
      </c>
      <c r="P22" s="0" t="n">
        <v>829</v>
      </c>
      <c r="Q22" s="0" t="n">
        <v>1.1</v>
      </c>
      <c r="R22" s="0" t="n">
        <v>4.5</v>
      </c>
      <c r="S22" s="0" t="n">
        <v>2.5</v>
      </c>
      <c r="T22" s="0" t="n">
        <v>0.5</v>
      </c>
      <c r="U22" s="0" t="s">
        <v>65</v>
      </c>
    </row>
    <row collapsed="false" customFormat="false" customHeight="false" hidden="false" ht="14.9" outlineLevel="0" r="23">
      <c r="A23" s="0" t="s">
        <v>15</v>
      </c>
      <c r="B23" s="0" t="n">
        <v>191</v>
      </c>
      <c r="C23" s="0" t="s">
        <v>21</v>
      </c>
      <c r="D23" s="0" t="s">
        <v>61</v>
      </c>
      <c r="E23" s="2" t="n">
        <v>200</v>
      </c>
      <c r="F23" s="0" t="n">
        <v>1</v>
      </c>
      <c r="G23" s="13" t="n">
        <f aca="false">VLOOKUP(G11,'Warranty Scale'!$A$2:$B$6,2,0)</f>
        <v>1</v>
      </c>
      <c r="H23" s="14" t="n">
        <f aca="false">H11/SUM($H$11:$L$11)</f>
        <v>0.516666666666667</v>
      </c>
      <c r="I23" s="0" t="n">
        <v>1</v>
      </c>
      <c r="J23" s="0" t="n">
        <v>0</v>
      </c>
      <c r="K23" s="0" t="n">
        <v>0</v>
      </c>
      <c r="L23" s="0" t="n">
        <v>0</v>
      </c>
      <c r="M23" s="14" t="n">
        <f aca="false">M11/SUM($M$11:$N$11)</f>
        <v>0.75</v>
      </c>
      <c r="N23" s="14" t="n">
        <f aca="false">N11/SUM($M$11:$N$11)</f>
        <v>0.25</v>
      </c>
      <c r="O23" s="0" t="n">
        <v>0.8</v>
      </c>
      <c r="P23" s="0" t="n">
        <v>720</v>
      </c>
      <c r="Q23" s="0" t="n">
        <v>0.9</v>
      </c>
      <c r="R23" s="0" t="n">
        <v>2.8</v>
      </c>
      <c r="S23" s="0" t="n">
        <v>5.4</v>
      </c>
      <c r="T23" s="0" t="n">
        <v>0.3</v>
      </c>
      <c r="U23" s="0" t="s">
        <v>65</v>
      </c>
    </row>
    <row collapsed="false" customFormat="false" customHeight="false" hidden="false" ht="14.9" outlineLevel="0" r="24">
      <c r="A24" s="0" t="s">
        <v>15</v>
      </c>
      <c r="B24" s="0" t="n">
        <v>192</v>
      </c>
      <c r="C24" s="0" t="s">
        <v>22</v>
      </c>
      <c r="D24" s="0" t="s">
        <v>61</v>
      </c>
      <c r="E24" s="2" t="n">
        <v>99</v>
      </c>
      <c r="F24" s="0" t="n">
        <v>2</v>
      </c>
      <c r="G24" s="13" t="n">
        <f aca="false">VLOOKUP(G12,'Warranty Scale'!$A$2:$B$6,2,0)</f>
        <v>1</v>
      </c>
      <c r="H24" s="14" t="n">
        <f aca="false">H12/SUM($H$12:$L$12)</f>
        <v>0.327272727272727</v>
      </c>
      <c r="I24" s="14" t="n">
        <f aca="false">I12/SUM($H$12:$L$12)</f>
        <v>0.309090909090909</v>
      </c>
      <c r="J24" s="14" t="n">
        <f aca="false">J12/SUM($H$12:$L$12)</f>
        <v>0.109090909090909</v>
      </c>
      <c r="K24" s="14" t="n">
        <f aca="false">K12/SUM($H$12:$L$12)</f>
        <v>0.0363636363636364</v>
      </c>
      <c r="L24" s="14" t="n">
        <f aca="false">L12/SUM($H$12:$L$12)</f>
        <v>0.218181818181818</v>
      </c>
      <c r="M24" s="14" t="n">
        <f aca="false">M12/SUM($M$12:$N$12)</f>
        <v>0.555555555555556</v>
      </c>
      <c r="N24" s="14" t="n">
        <f aca="false">N12/SUM($M$12:$N$12)</f>
        <v>0.444444444444444</v>
      </c>
      <c r="O24" s="0" t="n">
        <v>0.7</v>
      </c>
      <c r="P24" s="0" t="n">
        <v>5742</v>
      </c>
      <c r="Q24" s="0" t="n">
        <v>0.7</v>
      </c>
      <c r="R24" s="0" t="n">
        <v>2.8</v>
      </c>
      <c r="S24" s="0" t="n">
        <v>5.3</v>
      </c>
      <c r="T24" s="0" t="n">
        <v>0.4</v>
      </c>
      <c r="U24" s="0" t="s">
        <v>62</v>
      </c>
    </row>
    <row collapsed="false" customFormat="false" customHeight="false" hidden="false" ht="14.9" outlineLevel="0" r="25">
      <c r="A25" s="0" t="s">
        <v>15</v>
      </c>
      <c r="B25" s="0" t="n">
        <v>197</v>
      </c>
      <c r="C25" s="0" t="s">
        <v>87</v>
      </c>
      <c r="D25" s="0" t="s">
        <v>61</v>
      </c>
      <c r="E25" s="2" t="n">
        <v>499</v>
      </c>
      <c r="F25" s="0" t="n">
        <v>1</v>
      </c>
      <c r="G25" s="13" t="n">
        <f aca="false">VLOOKUP(G13,'Warranty Scale'!$A$2:$B$6,2,0)</f>
        <v>1</v>
      </c>
      <c r="H25" s="14" t="n">
        <f aca="false">H13/SUM($H$13:$L$13)</f>
        <v>0.830699774266366</v>
      </c>
      <c r="I25" s="14" t="n">
        <f aca="false">I13/SUM($H$13:$L$13)</f>
        <v>0.0632054176072235</v>
      </c>
      <c r="J25" s="14" t="n">
        <f aca="false">J13/SUM($H$13:$L$13)</f>
        <v>0.0316027088036117</v>
      </c>
      <c r="K25" s="14" t="n">
        <f aca="false">K13/SUM($H$13:$L$13)</f>
        <v>0.0225733634311512</v>
      </c>
      <c r="L25" s="14" t="n">
        <f aca="false">L13/SUM($H$13:$L$13)</f>
        <v>0.0519187358916479</v>
      </c>
      <c r="M25" s="14" t="n">
        <f aca="false">M13/SUM($M$13:$N$13)</f>
        <v>0.88</v>
      </c>
      <c r="N25" s="14" t="n">
        <f aca="false">N13/SUM($M$13:$N$13)</f>
        <v>0.12</v>
      </c>
      <c r="O25" s="0" t="n">
        <v>0.9</v>
      </c>
      <c r="P25" s="0" t="n">
        <v>14086</v>
      </c>
      <c r="Q25" s="0" t="n">
        <v>0.9</v>
      </c>
      <c r="R25" s="0" t="n">
        <v>2.7</v>
      </c>
      <c r="S25" s="0" t="n">
        <v>5</v>
      </c>
      <c r="T25" s="0" t="n">
        <v>0.4</v>
      </c>
      <c r="U25" s="0" t="s">
        <v>65</v>
      </c>
    </row>
    <row collapsed="false" customFormat="false" customHeight="false" hidden="false" ht="14.05" outlineLevel="0" r="26"/>
    <row collapsed="false" customFormat="false" customHeight="false" hidden="false" ht="14.05" outlineLevel="0" r="27">
      <c r="A27" s="10" t="s">
        <v>97</v>
      </c>
      <c r="B27" s="11"/>
      <c r="C27" s="11"/>
      <c r="D27" s="11"/>
      <c r="E27" s="11"/>
      <c r="F27" s="11"/>
      <c r="G27" s="11"/>
      <c r="H27" s="11"/>
      <c r="I27" s="11"/>
      <c r="J27" s="11"/>
      <c r="K27" s="11"/>
      <c r="L27" s="11"/>
      <c r="M27" s="11"/>
      <c r="N27" s="11"/>
      <c r="O27" s="11"/>
      <c r="P27" s="11"/>
      <c r="Q27" s="11"/>
      <c r="R27" s="11"/>
      <c r="S27" s="11"/>
      <c r="T27" s="11"/>
      <c r="U27" s="11"/>
    </row>
    <row collapsed="false" customFormat="false" customHeight="false" hidden="false" ht="14.05" outlineLevel="0" r="28">
      <c r="A28" s="0" t="s">
        <v>67</v>
      </c>
      <c r="B28" s="0" t="s">
        <v>2</v>
      </c>
      <c r="C28" s="0" t="s">
        <v>3</v>
      </c>
      <c r="D28" s="0" t="s">
        <v>46</v>
      </c>
      <c r="E28" s="0" t="s">
        <v>47</v>
      </c>
      <c r="F28" s="0" t="s">
        <v>48</v>
      </c>
      <c r="G28" s="0" t="s">
        <v>36</v>
      </c>
      <c r="H28" s="0" t="s">
        <v>49</v>
      </c>
      <c r="I28" s="0" t="s">
        <v>50</v>
      </c>
      <c r="J28" s="0" t="s">
        <v>51</v>
      </c>
      <c r="K28" s="0" t="s">
        <v>52</v>
      </c>
      <c r="L28" s="0" t="s">
        <v>53</v>
      </c>
      <c r="M28" s="0" t="s">
        <v>27</v>
      </c>
      <c r="N28" s="0" t="s">
        <v>29</v>
      </c>
      <c r="O28" s="0" t="s">
        <v>31</v>
      </c>
      <c r="P28" s="0" t="s">
        <v>33</v>
      </c>
      <c r="Q28" s="0" t="s">
        <v>54</v>
      </c>
      <c r="R28" s="0" t="s">
        <v>55</v>
      </c>
      <c r="S28" s="0" t="s">
        <v>56</v>
      </c>
      <c r="T28" s="0" t="s">
        <v>57</v>
      </c>
      <c r="U28" s="0" t="s">
        <v>58</v>
      </c>
    </row>
    <row collapsed="false" customFormat="false" customHeight="false" hidden="false" ht="14.05" outlineLevel="0" r="29">
      <c r="A29" s="3" t="s">
        <v>155</v>
      </c>
    </row>
    <row collapsed="false" customFormat="false" customHeight="false" hidden="false" ht="14.9" outlineLevel="0" r="30">
      <c r="A30" s="0" t="s">
        <v>15</v>
      </c>
      <c r="B30" s="0" t="n">
        <v>190</v>
      </c>
      <c r="C30" s="13" t="n">
        <f aca="false">IF(C$19=C22,0,1)</f>
        <v>1</v>
      </c>
      <c r="D30" s="13" t="n">
        <f aca="false">IF(D$19=D22,0,1)</f>
        <v>1</v>
      </c>
      <c r="E30" s="13" t="n">
        <f aca="false">ABS(E$19-E22)</f>
        <v>0</v>
      </c>
      <c r="F30" s="13" t="n">
        <f aca="false">ABS(F$19-F22)</f>
        <v>0</v>
      </c>
      <c r="G30" s="13" t="n">
        <f aca="false">ABS($G$19-G22)</f>
        <v>0</v>
      </c>
      <c r="H30" s="14" t="n">
        <f aca="false">ABS(H$19-H22)</f>
        <v>0.0821513002364066</v>
      </c>
      <c r="I30" s="14" t="n">
        <f aca="false">ABS(I$19-I22)</f>
        <v>0.0271867612293144</v>
      </c>
      <c r="J30" s="14" t="n">
        <f aca="false">ABS(J$19-J22)</f>
        <v>0.0638297872340425</v>
      </c>
      <c r="K30" s="14" t="n">
        <f aca="false">ABS(K$19-K22)</f>
        <v>0.137115839243499</v>
      </c>
      <c r="L30" s="14" t="n">
        <f aca="false">ABS(L$19-L22)</f>
        <v>0.0360520094562648</v>
      </c>
      <c r="M30" s="14" t="n">
        <f aca="false">ABS(M$19-M22)</f>
        <v>0.0714285714285714</v>
      </c>
      <c r="N30" s="14" t="n">
        <f aca="false">ABS(N$19-N22)</f>
        <v>0.0714285714285715</v>
      </c>
      <c r="O30" s="14" t="n">
        <f aca="false">ABS(O$19-O22)</f>
        <v>0.1</v>
      </c>
      <c r="P30" s="14" t="n">
        <f aca="false">ABS(P$19-P22)</f>
        <v>448</v>
      </c>
      <c r="Q30" s="14" t="n">
        <f aca="false">ABS(Q$19-Q22)</f>
        <v>0.2</v>
      </c>
      <c r="R30" s="14" t="n">
        <f aca="false">ABS(R$19-R22)</f>
        <v>1.8</v>
      </c>
      <c r="S30" s="14" t="n">
        <f aca="false">ABS(S$19-S22)</f>
        <v>2.7</v>
      </c>
      <c r="T30" s="14" t="n">
        <f aca="false">ABS(T$19-T22)</f>
        <v>0.1</v>
      </c>
      <c r="U30" s="13" t="n">
        <f aca="false">IF(U$19 = U22,0,1)</f>
        <v>1</v>
      </c>
    </row>
    <row collapsed="false" customFormat="false" customHeight="false" hidden="false" ht="14.9" outlineLevel="0" r="31">
      <c r="A31" s="0" t="s">
        <v>15</v>
      </c>
      <c r="B31" s="0" t="n">
        <v>191</v>
      </c>
      <c r="C31" s="13" t="n">
        <f aca="false">IF(C$19=C23,0,1)</f>
        <v>1</v>
      </c>
      <c r="D31" s="13" t="n">
        <f aca="false">IF(D$19=D23,0,1)</f>
        <v>0</v>
      </c>
      <c r="E31" s="13" t="n">
        <f aca="false">ABS(E$19-E23)</f>
        <v>1</v>
      </c>
      <c r="F31" s="13" t="n">
        <f aca="false">ABS(F$19-F23)</f>
        <v>0</v>
      </c>
      <c r="G31" s="13" t="n">
        <f aca="false">ABS($G$19-G23)</f>
        <v>0</v>
      </c>
      <c r="H31" s="14" t="n">
        <f aca="false">ABS(H$19-H23)</f>
        <v>0.0099290780141843</v>
      </c>
      <c r="I31" s="14" t="n">
        <f aca="false">ABS(I$19-I23)</f>
        <v>0.861702127659574</v>
      </c>
      <c r="J31" s="14" t="n">
        <f aca="false">ABS(J$19-J23)</f>
        <v>0.0638297872340425</v>
      </c>
      <c r="K31" s="14" t="n">
        <f aca="false">ABS(K$19-K23)</f>
        <v>0.0851063829787234</v>
      </c>
      <c r="L31" s="14" t="n">
        <f aca="false">ABS(L$19-L23)</f>
        <v>0.186170212765957</v>
      </c>
      <c r="M31" s="14" t="n">
        <f aca="false">ABS(M$19-M23)</f>
        <v>0.178571428571429</v>
      </c>
      <c r="N31" s="14" t="n">
        <f aca="false">ABS(N$19-N23)</f>
        <v>0.178571428571429</v>
      </c>
      <c r="O31" s="14" t="n">
        <f aca="false">ABS(O$19-O23)</f>
        <v>0.4</v>
      </c>
      <c r="P31" s="14" t="n">
        <f aca="false">ABS(P$19-P23)</f>
        <v>557</v>
      </c>
      <c r="Q31" s="14" t="n">
        <f aca="false">ABS(Q$19-Q23)</f>
        <v>0</v>
      </c>
      <c r="R31" s="14" t="n">
        <f aca="false">ABS(R$19-R23)</f>
        <v>0.0999999999999996</v>
      </c>
      <c r="S31" s="14" t="n">
        <f aca="false">ABS(S$19-S23)</f>
        <v>0.2</v>
      </c>
      <c r="T31" s="14" t="n">
        <f aca="false">ABS(T$19-T23)</f>
        <v>0.1</v>
      </c>
      <c r="U31" s="13" t="n">
        <f aca="false">IF(U$19 = U23,0,1)</f>
        <v>1</v>
      </c>
    </row>
    <row collapsed="false" customFormat="false" customHeight="false" hidden="false" ht="14.9" outlineLevel="0" r="32">
      <c r="A32" s="0" t="s">
        <v>15</v>
      </c>
      <c r="B32" s="0" t="n">
        <v>192</v>
      </c>
      <c r="C32" s="13" t="n">
        <f aca="false">IF(C$19=C24,0,1)</f>
        <v>1</v>
      </c>
      <c r="D32" s="13" t="n">
        <f aca="false">IF(D$19=D24,0,1)</f>
        <v>0</v>
      </c>
      <c r="E32" s="13" t="n">
        <f aca="false">ABS(E$19-E24)</f>
        <v>100</v>
      </c>
      <c r="F32" s="13" t="n">
        <f aca="false">ABS(F$19-F24)</f>
        <v>1</v>
      </c>
      <c r="G32" s="13" t="n">
        <f aca="false">ABS($G$19-G24)</f>
        <v>0</v>
      </c>
      <c r="H32" s="14" t="n">
        <f aca="false">ABS(H$19-H24)</f>
        <v>0.199323017408124</v>
      </c>
      <c r="I32" s="14" t="n">
        <f aca="false">ABS(I$19-I24)</f>
        <v>0.170793036750484</v>
      </c>
      <c r="J32" s="14" t="n">
        <f aca="false">ABS(J$19-J24)</f>
        <v>0.0452611218568665</v>
      </c>
      <c r="K32" s="14" t="n">
        <f aca="false">ABS(K$19-K24)</f>
        <v>0.048742746615087</v>
      </c>
      <c r="L32" s="14" t="n">
        <f aca="false">ABS(L$19-L24)</f>
        <v>0.0320116054158607</v>
      </c>
      <c r="M32" s="14" t="n">
        <f aca="false">ABS(M$19-M24)</f>
        <v>0.0158730158730158</v>
      </c>
      <c r="N32" s="14" t="n">
        <f aca="false">ABS(N$19-N24)</f>
        <v>0.0158730158730159</v>
      </c>
      <c r="O32" s="14" t="n">
        <f aca="false">ABS(O$19-O24)</f>
        <v>0.3</v>
      </c>
      <c r="P32" s="14" t="n">
        <f aca="false">ABS(P$19-P24)</f>
        <v>4465</v>
      </c>
      <c r="Q32" s="14" t="n">
        <f aca="false">ABS(Q$19-Q24)</f>
        <v>0.2</v>
      </c>
      <c r="R32" s="14" t="n">
        <f aca="false">ABS(R$19-R24)</f>
        <v>0.0999999999999996</v>
      </c>
      <c r="S32" s="14" t="n">
        <f aca="false">ABS(S$19-S24)</f>
        <v>0.0999999999999996</v>
      </c>
      <c r="T32" s="14" t="n">
        <f aca="false">ABS(T$19-T24)</f>
        <v>0</v>
      </c>
      <c r="U32" s="13" t="n">
        <f aca="false">IF(U$19 = U24,0,1)</f>
        <v>0</v>
      </c>
    </row>
    <row collapsed="false" customFormat="false" customHeight="false" hidden="false" ht="14.9" outlineLevel="0" r="33">
      <c r="A33" s="0" t="s">
        <v>15</v>
      </c>
      <c r="B33" s="0" t="n">
        <v>197</v>
      </c>
      <c r="C33" s="13" t="n">
        <f aca="false">IF(C$19=C25,0,1)</f>
        <v>1</v>
      </c>
      <c r="D33" s="13" t="n">
        <f aca="false">IF(D$19=D25,0,1)</f>
        <v>0</v>
      </c>
      <c r="E33" s="13" t="n">
        <f aca="false">ABS(E$19-E25)</f>
        <v>300</v>
      </c>
      <c r="F33" s="13" t="n">
        <f aca="false">ABS(F$19-F25)</f>
        <v>0</v>
      </c>
      <c r="G33" s="13" t="n">
        <f aca="false">ABS($G$19-G25)</f>
        <v>0</v>
      </c>
      <c r="H33" s="14" t="n">
        <f aca="false">ABS(H$19-H25)</f>
        <v>0.304104029585515</v>
      </c>
      <c r="I33" s="14" t="n">
        <f aca="false">ABS(I$19-I25)</f>
        <v>0.0750924547332021</v>
      </c>
      <c r="J33" s="14" t="n">
        <f aca="false">ABS(J$19-J25)</f>
        <v>0.0322270784304308</v>
      </c>
      <c r="K33" s="14" t="n">
        <f aca="false">ABS(K$19-K25)</f>
        <v>0.0625330195475722</v>
      </c>
      <c r="L33" s="14" t="n">
        <f aca="false">ABS(L$19-L25)</f>
        <v>0.13425147687431</v>
      </c>
      <c r="M33" s="14" t="n">
        <f aca="false">ABS(M$19-M25)</f>
        <v>0.308571428571429</v>
      </c>
      <c r="N33" s="14" t="n">
        <f aca="false">ABS(N$19-N25)</f>
        <v>0.308571428571429</v>
      </c>
      <c r="O33" s="14" t="n">
        <f aca="false">ABS(O$19-O25)</f>
        <v>0.5</v>
      </c>
      <c r="P33" s="14" t="n">
        <f aca="false">ABS(P$19-P25)</f>
        <v>12809</v>
      </c>
      <c r="Q33" s="14" t="n">
        <f aca="false">ABS(Q$19-Q25)</f>
        <v>0</v>
      </c>
      <c r="R33" s="14" t="n">
        <f aca="false">ABS(R$19-R25)</f>
        <v>0</v>
      </c>
      <c r="S33" s="14" t="n">
        <f aca="false">ABS(S$19-S25)</f>
        <v>0.2</v>
      </c>
      <c r="T33" s="14" t="n">
        <f aca="false">ABS(T$19-T25)</f>
        <v>0</v>
      </c>
      <c r="U33" s="13" t="n">
        <f aca="false">IF(U$19 = U25,0,1)</f>
        <v>1</v>
      </c>
    </row>
    <row collapsed="false" customFormat="false" customHeight="false" hidden="false" ht="14.05" outlineLevel="0" r="34"/>
    <row collapsed="false" customFormat="false" customHeight="false" hidden="false" ht="14.05" outlineLevel="0" r="35">
      <c r="A35" s="10" t="s">
        <v>99</v>
      </c>
      <c r="B35" s="11"/>
      <c r="C35" s="11"/>
      <c r="D35" s="11"/>
      <c r="E35" s="11"/>
      <c r="F35" s="11"/>
      <c r="G35" s="11"/>
      <c r="H35" s="11"/>
      <c r="I35" s="11"/>
      <c r="J35" s="11"/>
      <c r="K35" s="11"/>
      <c r="L35" s="11"/>
      <c r="M35" s="11"/>
      <c r="N35" s="11"/>
      <c r="O35" s="11"/>
      <c r="P35" s="11"/>
      <c r="Q35" s="11"/>
      <c r="R35" s="11"/>
      <c r="S35" s="11"/>
      <c r="T35" s="11"/>
      <c r="U35" s="11"/>
    </row>
    <row collapsed="false" customFormat="false" customHeight="false" hidden="false" ht="14.05" outlineLevel="0" r="36">
      <c r="A36" s="0" t="s">
        <v>67</v>
      </c>
      <c r="B36" s="0" t="s">
        <v>2</v>
      </c>
      <c r="C36" s="0" t="s">
        <v>3</v>
      </c>
      <c r="D36" s="0" t="s">
        <v>46</v>
      </c>
      <c r="E36" s="0" t="s">
        <v>47</v>
      </c>
      <c r="F36" s="0" t="s">
        <v>48</v>
      </c>
      <c r="G36" s="0" t="s">
        <v>36</v>
      </c>
      <c r="H36" s="0" t="s">
        <v>49</v>
      </c>
      <c r="I36" s="0" t="s">
        <v>50</v>
      </c>
      <c r="J36" s="0" t="s">
        <v>51</v>
      </c>
      <c r="K36" s="0" t="s">
        <v>52</v>
      </c>
      <c r="L36" s="0" t="s">
        <v>53</v>
      </c>
      <c r="M36" s="0" t="s">
        <v>27</v>
      </c>
      <c r="N36" s="0" t="s">
        <v>29</v>
      </c>
      <c r="O36" s="0" t="s">
        <v>31</v>
      </c>
      <c r="P36" s="0" t="s">
        <v>33</v>
      </c>
      <c r="Q36" s="0" t="s">
        <v>54</v>
      </c>
      <c r="R36" s="0" t="s">
        <v>55</v>
      </c>
      <c r="S36" s="0" t="s">
        <v>56</v>
      </c>
      <c r="T36" s="0" t="s">
        <v>57</v>
      </c>
      <c r="U36" s="0" t="s">
        <v>58</v>
      </c>
    </row>
    <row collapsed="false" customFormat="false" customHeight="false" hidden="false" ht="14.05" outlineLevel="0" r="37">
      <c r="A37" s="0" t="s">
        <v>100</v>
      </c>
      <c r="B37" s="0" t="s">
        <v>100</v>
      </c>
      <c r="C37" s="0" t="n">
        <v>1</v>
      </c>
      <c r="D37" s="0" t="n">
        <v>1</v>
      </c>
      <c r="E37" s="0" t="n">
        <v>1</v>
      </c>
      <c r="F37" s="0" t="n">
        <v>1</v>
      </c>
      <c r="G37" s="0" t="n">
        <v>1</v>
      </c>
      <c r="H37" s="0" t="n">
        <v>1</v>
      </c>
      <c r="I37" s="0" t="n">
        <v>1</v>
      </c>
      <c r="J37" s="0" t="n">
        <v>1</v>
      </c>
      <c r="K37" s="0" t="n">
        <v>1</v>
      </c>
      <c r="L37" s="0" t="n">
        <v>1</v>
      </c>
      <c r="M37" s="0" t="n">
        <v>1</v>
      </c>
      <c r="N37" s="0" t="n">
        <v>1</v>
      </c>
      <c r="O37" s="0" t="n">
        <v>1</v>
      </c>
      <c r="P37" s="0" t="n">
        <v>0.75</v>
      </c>
      <c r="Q37" s="0" t="n">
        <v>1</v>
      </c>
      <c r="R37" s="0" t="n">
        <v>1</v>
      </c>
      <c r="S37" s="0" t="n">
        <v>1</v>
      </c>
      <c r="T37" s="0" t="n">
        <v>1</v>
      </c>
      <c r="U37" s="0" t="n">
        <v>0.5</v>
      </c>
    </row>
    <row collapsed="false" customFormat="false" customHeight="false" hidden="false" ht="14.9" outlineLevel="0" r="39">
      <c r="A39" s="10" t="s">
        <v>101</v>
      </c>
      <c r="B39" s="11"/>
      <c r="C39" s="11"/>
      <c r="D39" s="11"/>
      <c r="E39" s="11"/>
      <c r="F39" s="11"/>
      <c r="G39" s="11"/>
      <c r="H39" s="11"/>
      <c r="I39" s="11"/>
      <c r="J39" s="11"/>
      <c r="K39" s="11"/>
      <c r="L39" s="11"/>
      <c r="M39" s="11"/>
      <c r="N39" s="11"/>
      <c r="O39" s="11"/>
      <c r="P39" s="11"/>
      <c r="Q39" s="11"/>
      <c r="R39" s="11"/>
      <c r="S39" s="11"/>
      <c r="T39" s="11"/>
      <c r="U39" s="11"/>
    </row>
    <row collapsed="false" customFormat="false" customHeight="false" hidden="false" ht="14.05" outlineLevel="0" r="40"/>
    <row collapsed="false" customFormat="false" customHeight="false" hidden="false" ht="14.9" outlineLevel="0" r="41">
      <c r="A41" s="0" t="s">
        <v>15</v>
      </c>
      <c r="B41" s="0" t="n">
        <v>190</v>
      </c>
      <c r="C41" s="14" t="n">
        <f aca="false">C30*C$37</f>
        <v>1</v>
      </c>
      <c r="D41" s="14" t="n">
        <f aca="false">D30*D37</f>
        <v>1</v>
      </c>
      <c r="E41" s="14" t="n">
        <f aca="false">E30*E37</f>
        <v>0</v>
      </c>
      <c r="F41" s="14" t="n">
        <f aca="false">F30*F37</f>
        <v>0</v>
      </c>
      <c r="G41" s="14" t="n">
        <v>0</v>
      </c>
      <c r="H41" s="14" t="n">
        <f aca="false">H30*H37</f>
        <v>0.0821513002364066</v>
      </c>
      <c r="I41" s="14" t="n">
        <f aca="false">I30*I37</f>
        <v>0.0271867612293144</v>
      </c>
      <c r="J41" s="14" t="n">
        <f aca="false">J30*J37</f>
        <v>0.0638297872340425</v>
      </c>
      <c r="K41" s="14" t="n">
        <f aca="false">K30*K37</f>
        <v>0.137115839243499</v>
      </c>
      <c r="L41" s="14" t="n">
        <f aca="false">L30*L37</f>
        <v>0.0360520094562648</v>
      </c>
      <c r="M41" s="14" t="n">
        <f aca="false">M30*M37</f>
        <v>0.0714285714285714</v>
      </c>
      <c r="N41" s="14" t="n">
        <f aca="false">N30*N37</f>
        <v>0.0714285714285715</v>
      </c>
      <c r="O41" s="14" t="n">
        <f aca="false">O30*O37</f>
        <v>0.1</v>
      </c>
      <c r="P41" s="14" t="n">
        <f aca="false">P30*P37</f>
        <v>336</v>
      </c>
      <c r="Q41" s="14" t="n">
        <f aca="false">Q30*Q37</f>
        <v>0.2</v>
      </c>
      <c r="R41" s="14" t="n">
        <f aca="false">R30*R37</f>
        <v>1.8</v>
      </c>
      <c r="S41" s="14" t="n">
        <f aca="false">S30*S37</f>
        <v>2.7</v>
      </c>
      <c r="T41" s="14" t="n">
        <f aca="false">T30*T37</f>
        <v>0.1</v>
      </c>
      <c r="U41" s="13" t="n">
        <f aca="false">U30*U37</f>
        <v>0.5</v>
      </c>
    </row>
    <row collapsed="false" customFormat="false" customHeight="false" hidden="false" ht="14.9" outlineLevel="0" r="42">
      <c r="A42" s="0" t="s">
        <v>15</v>
      </c>
      <c r="B42" s="0" t="n">
        <v>191</v>
      </c>
      <c r="C42" s="14" t="n">
        <f aca="false">C31*C$37</f>
        <v>1</v>
      </c>
      <c r="D42" s="14" t="n">
        <f aca="false">D31*D$37</f>
        <v>0</v>
      </c>
      <c r="E42" s="14" t="n">
        <f aca="false">E31*E$37</f>
        <v>1</v>
      </c>
      <c r="F42" s="14" t="n">
        <f aca="false">F31*F$37</f>
        <v>0</v>
      </c>
      <c r="G42" s="14" t="n">
        <v>2</v>
      </c>
      <c r="H42" s="14" t="n">
        <f aca="false">H31*H$37</f>
        <v>0.0099290780141843</v>
      </c>
      <c r="I42" s="14" t="n">
        <f aca="false">I31*I$37</f>
        <v>0.861702127659574</v>
      </c>
      <c r="J42" s="14" t="n">
        <f aca="false">J31*J$37</f>
        <v>0.0638297872340425</v>
      </c>
      <c r="K42" s="14" t="n">
        <f aca="false">K31*K$37</f>
        <v>0.0851063829787234</v>
      </c>
      <c r="L42" s="14" t="n">
        <f aca="false">L31*L$37</f>
        <v>0.186170212765957</v>
      </c>
      <c r="M42" s="14" t="n">
        <f aca="false">M31*M$37</f>
        <v>0.178571428571429</v>
      </c>
      <c r="N42" s="14" t="n">
        <f aca="false">N31*N$37</f>
        <v>0.178571428571429</v>
      </c>
      <c r="O42" s="14" t="n">
        <f aca="false">O31*O$37</f>
        <v>0.4</v>
      </c>
      <c r="P42" s="14" t="n">
        <f aca="false">P31*P$37</f>
        <v>417.75</v>
      </c>
      <c r="Q42" s="14" t="n">
        <f aca="false">Q31*Q$37</f>
        <v>0</v>
      </c>
      <c r="R42" s="14" t="n">
        <f aca="false">R31*R$37</f>
        <v>0.0999999999999996</v>
      </c>
      <c r="S42" s="14" t="n">
        <f aca="false">S31*S$37</f>
        <v>0.2</v>
      </c>
      <c r="T42" s="14" t="n">
        <f aca="false">T31*T$37</f>
        <v>0.1</v>
      </c>
      <c r="U42" s="13" t="n">
        <f aca="false">U31*U$37</f>
        <v>0.5</v>
      </c>
    </row>
    <row collapsed="false" customFormat="false" customHeight="false" hidden="false" ht="14.9" outlineLevel="0" r="43">
      <c r="A43" s="0" t="s">
        <v>15</v>
      </c>
      <c r="B43" s="0" t="n">
        <v>192</v>
      </c>
      <c r="C43" s="14" t="n">
        <f aca="false">C32*C$37</f>
        <v>1</v>
      </c>
      <c r="D43" s="14" t="n">
        <f aca="false">D32*D$37</f>
        <v>0</v>
      </c>
      <c r="E43" s="14" t="n">
        <f aca="false">E32*E$37</f>
        <v>100</v>
      </c>
      <c r="F43" s="14" t="n">
        <f aca="false">F32*F$37</f>
        <v>1</v>
      </c>
      <c r="G43" s="14" t="n">
        <v>0</v>
      </c>
      <c r="H43" s="14" t="n">
        <f aca="false">H32*H$37</f>
        <v>0.199323017408124</v>
      </c>
      <c r="I43" s="14" t="n">
        <f aca="false">I32*I$37</f>
        <v>0.170793036750484</v>
      </c>
      <c r="J43" s="14" t="n">
        <f aca="false">J32*J$37</f>
        <v>0.0452611218568665</v>
      </c>
      <c r="K43" s="14" t="n">
        <f aca="false">K32*K$37</f>
        <v>0.048742746615087</v>
      </c>
      <c r="L43" s="14" t="n">
        <f aca="false">L32*L$37</f>
        <v>0.0320116054158607</v>
      </c>
      <c r="M43" s="14" t="n">
        <f aca="false">M32*M$37</f>
        <v>0.0158730158730158</v>
      </c>
      <c r="N43" s="14" t="n">
        <f aca="false">N32*N$37</f>
        <v>0.0158730158730159</v>
      </c>
      <c r="O43" s="14" t="n">
        <f aca="false">O32*O$37</f>
        <v>0.3</v>
      </c>
      <c r="P43" s="14" t="n">
        <f aca="false">P32*P$37</f>
        <v>3348.75</v>
      </c>
      <c r="Q43" s="14" t="n">
        <f aca="false">Q32*Q$37</f>
        <v>0.2</v>
      </c>
      <c r="R43" s="14" t="n">
        <f aca="false">R32*R$37</f>
        <v>0.0999999999999996</v>
      </c>
      <c r="S43" s="14" t="n">
        <f aca="false">S32*S$37</f>
        <v>0.0999999999999996</v>
      </c>
      <c r="T43" s="14" t="n">
        <f aca="false">T32*T$37</f>
        <v>0</v>
      </c>
      <c r="U43" s="13" t="n">
        <f aca="false">U32*U$37</f>
        <v>0</v>
      </c>
    </row>
    <row collapsed="false" customFormat="false" customHeight="false" hidden="false" ht="14.9" outlineLevel="0" r="44">
      <c r="A44" s="0" t="s">
        <v>15</v>
      </c>
      <c r="B44" s="0" t="n">
        <v>197</v>
      </c>
      <c r="C44" s="14" t="n">
        <f aca="false">C33*C$37</f>
        <v>1</v>
      </c>
      <c r="D44" s="14" t="n">
        <f aca="false">D33*D$37</f>
        <v>0</v>
      </c>
      <c r="E44" s="14" t="n">
        <f aca="false">E33*E$37</f>
        <v>300</v>
      </c>
      <c r="F44" s="14" t="n">
        <f aca="false">F33*F$37</f>
        <v>0</v>
      </c>
      <c r="G44" s="14" t="n">
        <v>2</v>
      </c>
      <c r="H44" s="14" t="n">
        <f aca="false">H33*H$37</f>
        <v>0.304104029585515</v>
      </c>
      <c r="I44" s="14" t="n">
        <f aca="false">I33*I$37</f>
        <v>0.0750924547332021</v>
      </c>
      <c r="J44" s="14" t="n">
        <f aca="false">J33*J$37</f>
        <v>0.0322270784304308</v>
      </c>
      <c r="K44" s="14" t="n">
        <f aca="false">K33*K$37</f>
        <v>0.0625330195475722</v>
      </c>
      <c r="L44" s="14" t="n">
        <f aca="false">L33*L$37</f>
        <v>0.13425147687431</v>
      </c>
      <c r="M44" s="14" t="n">
        <f aca="false">M33*M$37</f>
        <v>0.308571428571429</v>
      </c>
      <c r="N44" s="14" t="n">
        <f aca="false">N33*N$37</f>
        <v>0.308571428571429</v>
      </c>
      <c r="O44" s="14" t="n">
        <f aca="false">O33*O$37</f>
        <v>0.5</v>
      </c>
      <c r="P44" s="14" t="n">
        <f aca="false">P33*P$37</f>
        <v>9606.75</v>
      </c>
      <c r="Q44" s="14" t="n">
        <f aca="false">Q33*Q$37</f>
        <v>0</v>
      </c>
      <c r="R44" s="14" t="n">
        <f aca="false">R33*R$37</f>
        <v>0</v>
      </c>
      <c r="S44" s="14" t="n">
        <f aca="false">S33*S$37</f>
        <v>0.2</v>
      </c>
      <c r="T44" s="14" t="n">
        <f aca="false">T33*T$37</f>
        <v>0</v>
      </c>
      <c r="U44" s="13" t="n">
        <f aca="false">U33*U$37</f>
        <v>0.5</v>
      </c>
    </row>
    <row collapsed="false" customFormat="false" customHeight="false" hidden="false" ht="14.05" outlineLevel="0" r="45"/>
    <row collapsed="false" customFormat="false" customHeight="false" hidden="false" ht="14.05" outlineLevel="0" r="46"/>
    <row collapsed="false" customFormat="false" customHeight="false" hidden="false" ht="14.05" outlineLevel="0" r="47">
      <c r="A47" s="10" t="s">
        <v>102</v>
      </c>
      <c r="B47" s="11"/>
      <c r="C47" s="11"/>
      <c r="D47" s="11"/>
      <c r="E47" s="11"/>
      <c r="F47" s="11"/>
      <c r="G47" s="11"/>
      <c r="H47" s="11"/>
      <c r="I47" s="11"/>
      <c r="J47" s="11"/>
      <c r="K47" s="11"/>
      <c r="L47" s="11"/>
      <c r="M47" s="11"/>
      <c r="N47" s="11"/>
      <c r="O47" s="11"/>
      <c r="P47" s="11"/>
      <c r="Q47" s="11"/>
      <c r="R47" s="11"/>
      <c r="S47" s="11"/>
      <c r="T47" s="11"/>
    </row>
    <row collapsed="false" customFormat="false" customHeight="false" hidden="false" ht="14.05" outlineLevel="0" r="48">
      <c r="A48" s="3" t="s">
        <v>155</v>
      </c>
    </row>
    <row collapsed="false" customFormat="false" customHeight="false" hidden="false" ht="14.05" outlineLevel="0" r="49">
      <c r="A49" s="3" t="s">
        <v>67</v>
      </c>
      <c r="B49" s="3" t="s">
        <v>2</v>
      </c>
      <c r="C49" s="3" t="s">
        <v>103</v>
      </c>
      <c r="D49" s="3" t="s">
        <v>104</v>
      </c>
    </row>
    <row collapsed="false" customFormat="false" customHeight="false" hidden="false" ht="14.9" outlineLevel="0" r="50">
      <c r="A50" s="0" t="s">
        <v>15</v>
      </c>
      <c r="B50" s="0" t="n">
        <v>190</v>
      </c>
      <c r="C50" s="14" t="n">
        <f aca="false">SUM(C41:U41)</f>
        <v>343.889192840257</v>
      </c>
      <c r="D50" s="0" t="n">
        <v>12</v>
      </c>
    </row>
    <row collapsed="false" customFormat="false" customHeight="false" hidden="false" ht="14.9" outlineLevel="0" r="51">
      <c r="A51" s="0" t="s">
        <v>15</v>
      </c>
      <c r="B51" s="0" t="n">
        <v>191</v>
      </c>
      <c r="C51" s="14" t="n">
        <f aca="false">SUM(C42:U42)</f>
        <v>424.613880445795</v>
      </c>
      <c r="D51" s="0" t="n">
        <v>8</v>
      </c>
    </row>
    <row collapsed="false" customFormat="false" customHeight="false" hidden="false" ht="14.9" outlineLevel="0" r="52">
      <c r="A52" s="0" t="s">
        <v>15</v>
      </c>
      <c r="B52" s="0" t="n">
        <v>192</v>
      </c>
      <c r="C52" s="14" t="n">
        <f aca="false">SUM(C43:U43)</f>
        <v>3451.97787755979</v>
      </c>
      <c r="D52" s="0" t="n">
        <v>12</v>
      </c>
    </row>
    <row collapsed="false" customFormat="false" customHeight="false" hidden="false" ht="14.9" outlineLevel="0" r="53">
      <c r="A53" s="0" t="s">
        <v>15</v>
      </c>
      <c r="B53" s="0" t="n">
        <v>197</v>
      </c>
      <c r="C53" s="14" t="n">
        <f aca="false">SUM(C44:U44)</f>
        <v>9912.17535091632</v>
      </c>
      <c r="D53" s="0" t="n">
        <v>84</v>
      </c>
    </row>
    <row collapsed="false" customFormat="false" customHeight="false" hidden="false" ht="14.05" outlineLevel="0" r="54"/>
    <row collapsed="false" customFormat="false" customHeight="false" hidden="false" ht="14.05" outlineLevel="0" r="55">
      <c r="A55" s="15" t="s">
        <v>156</v>
      </c>
      <c r="B55" s="9"/>
      <c r="C55" s="9"/>
      <c r="D55" s="9"/>
      <c r="E55" s="9"/>
      <c r="F55" s="9"/>
      <c r="G55" s="9"/>
      <c r="H55" s="9"/>
      <c r="I55" s="9"/>
      <c r="J55" s="9"/>
      <c r="K55" s="9"/>
      <c r="L55" s="9"/>
      <c r="M55" s="9"/>
      <c r="N55" s="9"/>
      <c r="O55" s="9"/>
      <c r="P55" s="9"/>
      <c r="Q55" s="9"/>
      <c r="R55" s="9"/>
      <c r="S55" s="9"/>
      <c r="T55" s="9"/>
    </row>
    <row collapsed="false" customFormat="false" customHeight="false" hidden="false" ht="14.05" outlineLevel="0" r="56">
      <c r="A56" s="3" t="s">
        <v>155</v>
      </c>
    </row>
    <row collapsed="false" customFormat="false" customHeight="false" hidden="false" ht="14.05" outlineLevel="0" r="57">
      <c r="A57" s="0" t="s">
        <v>106</v>
      </c>
      <c r="B57" s="0" t="n">
        <v>12</v>
      </c>
      <c r="C57" s="0" t="s">
        <v>157</v>
      </c>
    </row>
    <row collapsed="false" customFormat="false" customHeight="false" hidden="false" ht="14.9" outlineLevel="0" r="58">
      <c r="A58" s="0" t="s">
        <v>108</v>
      </c>
      <c r="B58" s="16" t="n">
        <v>199</v>
      </c>
      <c r="C58" s="0" t="s">
        <v>109</v>
      </c>
    </row>
    <row collapsed="false" customFormat="false" customHeight="false" hidden="false" ht="14.05" outlineLevel="0" r="59">
      <c r="A59" s="0" t="s">
        <v>110</v>
      </c>
      <c r="B59" s="16" t="n">
        <f aca="false">B57*B58</f>
        <v>2388</v>
      </c>
      <c r="C59" s="0" t="s">
        <v>111</v>
      </c>
    </row>
    <row collapsed="false" customFormat="false" customHeight="false" hidden="false" ht="14.9" outlineLevel="0" r="60">
      <c r="A60" s="0" t="s">
        <v>68</v>
      </c>
      <c r="B60" s="13" t="n">
        <f aca="false">'Potential New Product List'!V14</f>
        <v>0.11</v>
      </c>
      <c r="C60" s="0" t="s">
        <v>109</v>
      </c>
    </row>
    <row collapsed="false" customFormat="false" customHeight="false" hidden="false" ht="14.05" outlineLevel="0" r="61">
      <c r="A61" s="0" t="s">
        <v>112</v>
      </c>
      <c r="B61" s="16" t="n">
        <f aca="false">B59*B60</f>
        <v>262.68</v>
      </c>
      <c r="C61" s="0" t="s">
        <v>113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61"/>
  <sheetViews>
    <sheetView colorId="64" defaultGridColor="true" rightToLeft="false" showFormulas="false" showGridLines="true" showOutlineSymbols="true" showRowColHeaders="true" showZeros="true" tabSelected="false" topLeftCell="A49" view="normal" windowProtection="false" workbookViewId="0" zoomScale="100" zoomScaleNormal="100" zoomScalePageLayoutView="100">
      <selection activeCell="B60" activeCellId="0" pane="topLeft" sqref="B60"/>
    </sheetView>
  </sheetViews>
  <sheetFormatPr defaultRowHeight="12.85"/>
  <cols>
    <col collapsed="false" hidden="false" max="1" min="1" style="0" width="34.1428571428571"/>
    <col collapsed="false" hidden="false" max="5" min="2" style="0" width="11.5204081632653"/>
    <col collapsed="false" hidden="false" max="6" min="6" style="0" width="29.3010204081633"/>
    <col collapsed="false" hidden="false" max="7" min="7" style="0" width="19.0867346938776"/>
    <col collapsed="false" hidden="false" max="8" min="8" style="0" width="15.8571428571429"/>
    <col collapsed="false" hidden="false" max="9" min="9" style="0" width="17.7397959183673"/>
    <col collapsed="false" hidden="false" max="10" min="10" style="0" width="16.3979591836735"/>
    <col collapsed="false" hidden="false" max="11" min="11" style="0" width="17.469387755102"/>
    <col collapsed="false" hidden="false" max="12" min="12" style="0" width="15.3163265306122"/>
    <col collapsed="false" hidden="false" max="13" min="13" style="0" width="28.3571428571429"/>
    <col collapsed="false" hidden="false" max="14" min="14" style="0" width="30.9132653061224"/>
    <col collapsed="false" hidden="false" max="15" min="15" style="0" width="42.3418367346939"/>
    <col collapsed="false" hidden="false" max="16" min="16" style="0" width="21.9030612244898"/>
    <col collapsed="false" hidden="false" max="17" min="17" style="0" width="36.4183673469388"/>
    <col collapsed="false" hidden="false" max="18" min="18" style="0" width="20.8316326530612"/>
    <col collapsed="false" hidden="false" max="19" min="19" style="0" width="20.5612244897959"/>
    <col collapsed="false" hidden="false" max="20" min="20" style="0" width="21.2397959183673"/>
    <col collapsed="false" hidden="false" max="1025" min="21" style="0" width="11.5204081632653"/>
  </cols>
  <sheetData>
    <row collapsed="false" customFormat="false" customHeight="false" hidden="false" ht="15.25" outlineLevel="0" r="1">
      <c r="A1" s="8" t="s">
        <v>158</v>
      </c>
      <c r="B1" s="8"/>
      <c r="C1" s="8"/>
      <c r="D1" s="8"/>
    </row>
    <row collapsed="false" customFormat="false" customHeight="false" hidden="false" ht="15.25" outlineLevel="0" r="2">
      <c r="A2" s="8"/>
      <c r="B2" s="8"/>
      <c r="C2" s="8"/>
      <c r="D2" s="8"/>
    </row>
    <row collapsed="false" customFormat="false" customHeight="false" hidden="false" ht="14.05" outlineLevel="0" r="3">
      <c r="A3" s="9" t="s">
        <v>91</v>
      </c>
      <c r="B3" s="9"/>
      <c r="C3" s="9"/>
      <c r="D3" s="9"/>
      <c r="E3" s="9"/>
      <c r="F3" s="9"/>
      <c r="G3" s="9"/>
      <c r="H3" s="9"/>
      <c r="I3" s="9"/>
      <c r="J3" s="9"/>
      <c r="K3" s="9"/>
      <c r="L3" s="9"/>
      <c r="M3" s="9"/>
      <c r="N3" s="9"/>
      <c r="O3" s="9"/>
      <c r="P3" s="9"/>
      <c r="Q3" s="9"/>
      <c r="R3" s="9"/>
      <c r="S3" s="9"/>
      <c r="T3" s="9"/>
    </row>
    <row collapsed="false" customFormat="false" customHeight="false" hidden="false" ht="14.05" outlineLevel="0" r="4">
      <c r="A4" s="3" t="s">
        <v>92</v>
      </c>
    </row>
    <row collapsed="false" customFormat="false" customHeight="false" hidden="false" ht="14.05" outlineLevel="0" r="5">
      <c r="A5" s="3" t="s">
        <v>67</v>
      </c>
      <c r="B5" s="3" t="s">
        <v>2</v>
      </c>
      <c r="C5" s="3" t="s">
        <v>3</v>
      </c>
      <c r="D5" s="3" t="s">
        <v>46</v>
      </c>
      <c r="E5" s="3" t="s">
        <v>47</v>
      </c>
      <c r="F5" s="3" t="s">
        <v>48</v>
      </c>
      <c r="G5" s="3" t="s">
        <v>36</v>
      </c>
      <c r="H5" s="3" t="s">
        <v>49</v>
      </c>
      <c r="I5" s="3" t="s">
        <v>50</v>
      </c>
      <c r="J5" s="3" t="s">
        <v>51</v>
      </c>
      <c r="K5" s="3" t="s">
        <v>52</v>
      </c>
      <c r="L5" s="3" t="s">
        <v>53</v>
      </c>
      <c r="M5" s="3" t="s">
        <v>27</v>
      </c>
      <c r="N5" s="3" t="s">
        <v>29</v>
      </c>
      <c r="O5" s="3" t="s">
        <v>31</v>
      </c>
      <c r="P5" s="3" t="s">
        <v>33</v>
      </c>
      <c r="Q5" s="3" t="s">
        <v>54</v>
      </c>
      <c r="R5" s="3" t="s">
        <v>55</v>
      </c>
      <c r="S5" s="3" t="s">
        <v>56</v>
      </c>
      <c r="T5" s="3" t="s">
        <v>57</v>
      </c>
      <c r="U5" s="3" t="s">
        <v>58</v>
      </c>
    </row>
    <row collapsed="false" customFormat="false" customHeight="false" hidden="false" ht="14.9" outlineLevel="0" r="6">
      <c r="A6" s="0" t="s">
        <v>15</v>
      </c>
      <c r="B6" s="0" t="n">
        <v>194</v>
      </c>
      <c r="C6" s="0" t="s">
        <v>21</v>
      </c>
      <c r="D6" s="0" t="s">
        <v>61</v>
      </c>
      <c r="E6" s="2" t="n">
        <v>49</v>
      </c>
      <c r="F6" s="0" t="n">
        <v>1</v>
      </c>
      <c r="G6" s="0" t="s">
        <v>41</v>
      </c>
      <c r="H6" s="0" t="n">
        <v>100</v>
      </c>
      <c r="I6" s="0" t="n">
        <v>26</v>
      </c>
      <c r="J6" s="0" t="n">
        <v>37</v>
      </c>
      <c r="K6" s="0" t="n">
        <v>33</v>
      </c>
      <c r="L6" s="0" t="n">
        <v>48</v>
      </c>
      <c r="M6" s="0" t="n">
        <v>14</v>
      </c>
      <c r="N6" s="0" t="n">
        <v>6</v>
      </c>
      <c r="O6" s="0" t="n">
        <v>0.6</v>
      </c>
      <c r="P6" s="0" t="n">
        <v>16966</v>
      </c>
      <c r="Q6" s="0" t="n">
        <v>0.7</v>
      </c>
      <c r="R6" s="0" t="n">
        <v>2.67</v>
      </c>
      <c r="S6" s="0" t="n">
        <v>5.33</v>
      </c>
      <c r="T6" s="0" t="n">
        <v>0.37</v>
      </c>
      <c r="U6" s="0" t="s">
        <v>65</v>
      </c>
    </row>
    <row collapsed="false" customFormat="false" customHeight="false" hidden="false" ht="14.05" outlineLevel="0" r="7"/>
    <row collapsed="false" customFormat="false" customHeight="false" hidden="false" ht="14.05" outlineLevel="0" r="8">
      <c r="A8" s="3" t="s">
        <v>93</v>
      </c>
    </row>
    <row collapsed="false" customFormat="false" customHeight="false" hidden="false" ht="14.05" outlineLevel="0" r="9">
      <c r="A9" s="3" t="s">
        <v>67</v>
      </c>
      <c r="B9" s="3" t="s">
        <v>2</v>
      </c>
      <c r="C9" s="3" t="s">
        <v>3</v>
      </c>
      <c r="D9" s="3" t="s">
        <v>46</v>
      </c>
      <c r="E9" s="3" t="s">
        <v>47</v>
      </c>
      <c r="F9" s="3" t="s">
        <v>48</v>
      </c>
      <c r="G9" s="3" t="s">
        <v>36</v>
      </c>
      <c r="H9" s="3" t="s">
        <v>49</v>
      </c>
      <c r="I9" s="3" t="s">
        <v>50</v>
      </c>
      <c r="J9" s="3" t="s">
        <v>51</v>
      </c>
      <c r="K9" s="3" t="s">
        <v>52</v>
      </c>
      <c r="L9" s="3" t="s">
        <v>53</v>
      </c>
      <c r="M9" s="3" t="s">
        <v>27</v>
      </c>
      <c r="N9" s="3" t="s">
        <v>29</v>
      </c>
      <c r="O9" s="3" t="s">
        <v>31</v>
      </c>
      <c r="P9" s="3" t="s">
        <v>33</v>
      </c>
      <c r="Q9" s="3" t="s">
        <v>54</v>
      </c>
      <c r="R9" s="3" t="s">
        <v>55</v>
      </c>
      <c r="S9" s="3" t="s">
        <v>56</v>
      </c>
      <c r="T9" s="3" t="s">
        <v>57</v>
      </c>
      <c r="U9" s="3" t="s">
        <v>58</v>
      </c>
    </row>
    <row collapsed="false" customFormat="false" customHeight="false" hidden="false" ht="14.9" outlineLevel="0" r="10">
      <c r="A10" s="0" t="s">
        <v>15</v>
      </c>
      <c r="B10" s="0" t="n">
        <v>190</v>
      </c>
      <c r="C10" s="0" t="s">
        <v>6</v>
      </c>
      <c r="D10" s="0" t="s">
        <v>64</v>
      </c>
      <c r="E10" s="2" t="n">
        <v>199</v>
      </c>
      <c r="F10" s="0" t="n">
        <v>1</v>
      </c>
      <c r="G10" s="0" t="s">
        <v>39</v>
      </c>
      <c r="H10" s="0" t="n">
        <v>4</v>
      </c>
      <c r="I10" s="0" t="n">
        <v>1</v>
      </c>
      <c r="J10" s="0" t="n">
        <v>0</v>
      </c>
      <c r="K10" s="0" t="n">
        <v>2</v>
      </c>
      <c r="L10" s="0" t="n">
        <v>2</v>
      </c>
      <c r="M10" s="0" t="n">
        <v>1</v>
      </c>
      <c r="N10" s="0" t="n">
        <v>1</v>
      </c>
      <c r="O10" s="0" t="n">
        <v>0.5</v>
      </c>
      <c r="P10" s="0" t="n">
        <v>829</v>
      </c>
      <c r="Q10" s="0" t="n">
        <v>1.1</v>
      </c>
      <c r="R10" s="0" t="n">
        <v>4.5</v>
      </c>
      <c r="S10" s="0" t="n">
        <v>2.5</v>
      </c>
      <c r="T10" s="0" t="n">
        <v>0.5</v>
      </c>
      <c r="U10" s="0" t="s">
        <v>65</v>
      </c>
    </row>
    <row collapsed="false" customFormat="false" customHeight="false" hidden="false" ht="14.9" outlineLevel="0" r="11">
      <c r="A11" s="0" t="s">
        <v>15</v>
      </c>
      <c r="B11" s="0" t="n">
        <v>191</v>
      </c>
      <c r="C11" s="0" t="s">
        <v>21</v>
      </c>
      <c r="D11" s="0" t="s">
        <v>61</v>
      </c>
      <c r="E11" s="2" t="n">
        <v>200</v>
      </c>
      <c r="F11" s="0" t="n">
        <v>1</v>
      </c>
      <c r="G11" s="0" t="s">
        <v>39</v>
      </c>
      <c r="H11" s="0" t="n">
        <v>62</v>
      </c>
      <c r="I11" s="0" t="n">
        <v>25</v>
      </c>
      <c r="J11" s="0" t="n">
        <v>10</v>
      </c>
      <c r="K11" s="0" t="n">
        <v>11</v>
      </c>
      <c r="L11" s="0" t="n">
        <v>12</v>
      </c>
      <c r="M11" s="0" t="n">
        <v>9</v>
      </c>
      <c r="N11" s="0" t="n">
        <v>3</v>
      </c>
      <c r="O11" s="0" t="n">
        <v>0.8</v>
      </c>
      <c r="P11" s="0" t="n">
        <v>720</v>
      </c>
      <c r="Q11" s="0" t="n">
        <v>0.9</v>
      </c>
      <c r="R11" s="0" t="n">
        <v>2.8</v>
      </c>
      <c r="S11" s="0" t="n">
        <v>5.4</v>
      </c>
      <c r="T11" s="0" t="n">
        <v>0.3</v>
      </c>
      <c r="U11" s="0" t="s">
        <v>65</v>
      </c>
    </row>
    <row collapsed="false" customFormat="false" customHeight="false" hidden="false" ht="14.9" outlineLevel="0" r="12">
      <c r="A12" s="0" t="s">
        <v>15</v>
      </c>
      <c r="B12" s="0" t="n">
        <v>192</v>
      </c>
      <c r="C12" s="0" t="s">
        <v>22</v>
      </c>
      <c r="D12" s="0" t="s">
        <v>61</v>
      </c>
      <c r="E12" s="2" t="n">
        <v>99</v>
      </c>
      <c r="F12" s="0" t="n">
        <v>2</v>
      </c>
      <c r="G12" s="0" t="s">
        <v>39</v>
      </c>
      <c r="H12" s="0" t="n">
        <v>18</v>
      </c>
      <c r="I12" s="0" t="n">
        <v>17</v>
      </c>
      <c r="J12" s="0" t="n">
        <v>6</v>
      </c>
      <c r="K12" s="0" t="n">
        <v>2</v>
      </c>
      <c r="L12" s="0" t="n">
        <v>12</v>
      </c>
      <c r="M12" s="0" t="n">
        <v>5</v>
      </c>
      <c r="N12" s="0" t="n">
        <v>4</v>
      </c>
      <c r="O12" s="0" t="n">
        <v>0.7</v>
      </c>
      <c r="P12" s="0" t="n">
        <v>5742</v>
      </c>
      <c r="Q12" s="0" t="n">
        <v>0.7</v>
      </c>
      <c r="R12" s="0" t="n">
        <v>2.8</v>
      </c>
      <c r="S12" s="0" t="n">
        <v>5.3</v>
      </c>
      <c r="T12" s="0" t="n">
        <v>0.4</v>
      </c>
      <c r="U12" s="0" t="s">
        <v>62</v>
      </c>
    </row>
    <row collapsed="false" customFormat="false" customHeight="false" hidden="false" ht="14.9" outlineLevel="0" r="13">
      <c r="A13" s="0" t="s">
        <v>15</v>
      </c>
      <c r="B13" s="0" t="n">
        <v>197</v>
      </c>
      <c r="C13" s="0" t="s">
        <v>87</v>
      </c>
      <c r="D13" s="0" t="s">
        <v>61</v>
      </c>
      <c r="E13" s="2" t="n">
        <v>499</v>
      </c>
      <c r="F13" s="0" t="n">
        <v>1</v>
      </c>
      <c r="G13" s="0" t="s">
        <v>39</v>
      </c>
      <c r="H13" s="0" t="n">
        <v>368</v>
      </c>
      <c r="I13" s="0" t="n">
        <v>28</v>
      </c>
      <c r="J13" s="0" t="n">
        <v>14</v>
      </c>
      <c r="K13" s="0" t="n">
        <v>10</v>
      </c>
      <c r="L13" s="0" t="n">
        <v>23</v>
      </c>
      <c r="M13" s="0" t="n">
        <v>22</v>
      </c>
      <c r="N13" s="0" t="n">
        <v>3</v>
      </c>
      <c r="O13" s="0" t="n">
        <v>0.9</v>
      </c>
      <c r="P13" s="0" t="n">
        <v>14086</v>
      </c>
      <c r="Q13" s="0" t="n">
        <v>0.9</v>
      </c>
      <c r="R13" s="0" t="n">
        <v>2.7</v>
      </c>
      <c r="S13" s="0" t="n">
        <v>5</v>
      </c>
      <c r="T13" s="0" t="n">
        <v>0.4</v>
      </c>
      <c r="U13" s="0" t="s">
        <v>65</v>
      </c>
    </row>
    <row collapsed="false" customFormat="false" customHeight="false" hidden="false" ht="14.05" outlineLevel="0" r="14"/>
    <row collapsed="false" customFormat="false" customHeight="false" hidden="false" ht="14.05" outlineLevel="0" r="15">
      <c r="A15" s="10" t="s">
        <v>94</v>
      </c>
      <c r="B15" s="11"/>
      <c r="C15" s="11"/>
      <c r="D15" s="11"/>
      <c r="E15" s="11"/>
      <c r="F15" s="11"/>
      <c r="G15" s="11"/>
      <c r="H15" s="11"/>
      <c r="I15" s="11"/>
      <c r="J15" s="11"/>
      <c r="K15" s="11"/>
      <c r="L15" s="11"/>
      <c r="M15" s="11"/>
      <c r="N15" s="11"/>
      <c r="O15" s="11"/>
      <c r="P15" s="11"/>
      <c r="Q15" s="11"/>
      <c r="R15" s="11"/>
      <c r="S15" s="11"/>
      <c r="T15" s="11"/>
      <c r="U15" s="11"/>
    </row>
    <row collapsed="false" customFormat="false" customHeight="false" hidden="false" ht="14.05" outlineLevel="0" r="16">
      <c r="A16" s="12"/>
      <c r="B16" s="12"/>
      <c r="C16" s="12"/>
      <c r="D16" s="12"/>
      <c r="E16" s="12"/>
      <c r="F16" s="12"/>
      <c r="G16" s="12"/>
      <c r="H16" s="12"/>
      <c r="I16" s="12"/>
      <c r="J16" s="12"/>
      <c r="K16" s="12"/>
      <c r="L16" s="12"/>
      <c r="M16" s="12"/>
      <c r="N16" s="12"/>
      <c r="O16" s="12"/>
      <c r="P16" s="12"/>
      <c r="Q16" s="12"/>
      <c r="R16" s="12"/>
      <c r="S16" s="12"/>
      <c r="T16" s="12"/>
      <c r="U16" s="12"/>
    </row>
    <row collapsed="false" customFormat="false" customHeight="false" hidden="false" ht="14.05" outlineLevel="0" r="17">
      <c r="A17" s="3" t="s">
        <v>95</v>
      </c>
    </row>
    <row collapsed="false" customFormat="false" customHeight="false" hidden="false" ht="14.05" outlineLevel="0" r="18">
      <c r="A18" s="0" t="s">
        <v>67</v>
      </c>
      <c r="B18" s="0" t="s">
        <v>2</v>
      </c>
      <c r="C18" s="0" t="s">
        <v>3</v>
      </c>
      <c r="D18" s="0" t="s">
        <v>46</v>
      </c>
      <c r="E18" s="0" t="s">
        <v>47</v>
      </c>
      <c r="F18" s="0" t="s">
        <v>48</v>
      </c>
      <c r="G18" s="0" t="s">
        <v>36</v>
      </c>
      <c r="H18" s="0" t="s">
        <v>49</v>
      </c>
      <c r="I18" s="0" t="s">
        <v>50</v>
      </c>
      <c r="J18" s="0" t="s">
        <v>51</v>
      </c>
      <c r="K18" s="0" t="s">
        <v>52</v>
      </c>
      <c r="L18" s="0" t="s">
        <v>53</v>
      </c>
      <c r="M18" s="0" t="s">
        <v>27</v>
      </c>
      <c r="N18" s="0" t="s">
        <v>29</v>
      </c>
      <c r="O18" s="0" t="s">
        <v>31</v>
      </c>
      <c r="P18" s="0" t="s">
        <v>33</v>
      </c>
      <c r="Q18" s="0" t="s">
        <v>54</v>
      </c>
      <c r="R18" s="0" t="s">
        <v>55</v>
      </c>
      <c r="S18" s="0" t="s">
        <v>56</v>
      </c>
      <c r="T18" s="0" t="s">
        <v>57</v>
      </c>
      <c r="U18" s="0" t="s">
        <v>58</v>
      </c>
    </row>
    <row collapsed="false" customFormat="false" customHeight="false" hidden="false" ht="14.9" outlineLevel="0" r="19">
      <c r="A19" s="0" t="s">
        <v>15</v>
      </c>
      <c r="B19" s="0" t="n">
        <v>194</v>
      </c>
      <c r="C19" s="0" t="s">
        <v>21</v>
      </c>
      <c r="D19" s="0" t="s">
        <v>61</v>
      </c>
      <c r="E19" s="2" t="n">
        <v>49</v>
      </c>
      <c r="F19" s="0" t="n">
        <v>1</v>
      </c>
      <c r="G19" s="13" t="n">
        <f aca="false">VLOOKUP(G6,'Warranty Scale'!A2:B6,2,0)</f>
        <v>3</v>
      </c>
      <c r="H19" s="14" t="n">
        <f aca="false">H6/SUM($H$6:$L$6)</f>
        <v>0.40983606557377</v>
      </c>
      <c r="I19" s="14" t="n">
        <f aca="false">I6/SUM($H$6:$L$6)</f>
        <v>0.10655737704918</v>
      </c>
      <c r="J19" s="14" t="n">
        <f aca="false">J6/SUM($H$6:$L$6)</f>
        <v>0.151639344262295</v>
      </c>
      <c r="K19" s="14" t="n">
        <f aca="false">K6/SUM($H$6:$L$6)</f>
        <v>0.135245901639344</v>
      </c>
      <c r="L19" s="14" t="n">
        <f aca="false">L6/SUM($H$6:$L$6)</f>
        <v>0.19672131147541</v>
      </c>
      <c r="M19" s="14" t="n">
        <f aca="false">M6/SUM($M$6:$N$6)</f>
        <v>0.7</v>
      </c>
      <c r="N19" s="14" t="n">
        <f aca="false">N6/SUM($M$6:$N$6)</f>
        <v>0.3</v>
      </c>
      <c r="O19" s="13" t="n">
        <f aca="false">O6</f>
        <v>0.6</v>
      </c>
      <c r="P19" s="13" t="n">
        <f aca="false">P6</f>
        <v>16966</v>
      </c>
      <c r="Q19" s="13" t="n">
        <f aca="false">Q6</f>
        <v>0.7</v>
      </c>
      <c r="R19" s="13" t="n">
        <f aca="false">R6</f>
        <v>2.67</v>
      </c>
      <c r="S19" s="13" t="n">
        <f aca="false">S6</f>
        <v>5.33</v>
      </c>
      <c r="T19" s="13" t="n">
        <f aca="false">T6</f>
        <v>0.37</v>
      </c>
      <c r="U19" s="13" t="n">
        <f aca="false">U6</f>
        <v>0</v>
      </c>
    </row>
    <row collapsed="false" customFormat="false" customHeight="false" hidden="false" ht="14.05" outlineLevel="0" r="20"/>
    <row collapsed="false" customFormat="false" customHeight="false" hidden="false" ht="14.05" outlineLevel="0" r="21">
      <c r="A21" s="3" t="s">
        <v>96</v>
      </c>
    </row>
    <row collapsed="false" customFormat="false" customHeight="false" hidden="false" ht="14.9" outlineLevel="0" r="22">
      <c r="A22" s="0" t="s">
        <v>15</v>
      </c>
      <c r="B22" s="0" t="n">
        <v>190</v>
      </c>
      <c r="C22" s="0" t="s">
        <v>6</v>
      </c>
      <c r="D22" s="0" t="s">
        <v>64</v>
      </c>
      <c r="E22" s="2" t="n">
        <v>199</v>
      </c>
      <c r="F22" s="0" t="n">
        <v>1</v>
      </c>
      <c r="G22" s="13" t="n">
        <f aca="false">VLOOKUP(G10,'Warranty Scale'!$A$2:$B$6,2,0)</f>
        <v>1</v>
      </c>
      <c r="H22" s="14" t="n">
        <f aca="false">H10/SUM($H$10:$L$10)</f>
        <v>0.444444444444444</v>
      </c>
      <c r="I22" s="14" t="n">
        <f aca="false">I10/SUM($H$10:$L$10)</f>
        <v>0.111111111111111</v>
      </c>
      <c r="J22" s="14" t="n">
        <f aca="false">J10/SUM($H$10:$L$10)</f>
        <v>0</v>
      </c>
      <c r="K22" s="14" t="n">
        <f aca="false">K10/SUM($H$10:$L$10)</f>
        <v>0.222222222222222</v>
      </c>
      <c r="L22" s="14" t="n">
        <f aca="false">L10/SUM($H$10:$L$10)</f>
        <v>0.222222222222222</v>
      </c>
      <c r="M22" s="14" t="n">
        <f aca="false">M10/SUM($M$10:$N$10)</f>
        <v>0.5</v>
      </c>
      <c r="N22" s="14" t="n">
        <f aca="false">N10/SUM($M$10:$N$10)</f>
        <v>0.5</v>
      </c>
      <c r="O22" s="0" t="n">
        <v>0.5</v>
      </c>
      <c r="P22" s="0" t="n">
        <v>829</v>
      </c>
      <c r="Q22" s="0" t="n">
        <v>1.1</v>
      </c>
      <c r="R22" s="0" t="n">
        <v>4.5</v>
      </c>
      <c r="S22" s="0" t="n">
        <v>2.5</v>
      </c>
      <c r="T22" s="0" t="n">
        <v>0.5</v>
      </c>
      <c r="U22" s="0" t="s">
        <v>65</v>
      </c>
    </row>
    <row collapsed="false" customFormat="false" customHeight="false" hidden="false" ht="14.9" outlineLevel="0" r="23">
      <c r="A23" s="0" t="s">
        <v>15</v>
      </c>
      <c r="B23" s="0" t="n">
        <v>191</v>
      </c>
      <c r="C23" s="0" t="s">
        <v>21</v>
      </c>
      <c r="D23" s="0" t="s">
        <v>61</v>
      </c>
      <c r="E23" s="2" t="n">
        <v>200</v>
      </c>
      <c r="F23" s="0" t="n">
        <v>1</v>
      </c>
      <c r="G23" s="13" t="n">
        <f aca="false">VLOOKUP(G11,'Warranty Scale'!$A$2:$B$6,2,0)</f>
        <v>1</v>
      </c>
      <c r="H23" s="14" t="n">
        <f aca="false">H11/SUM($H$11:$L$11)</f>
        <v>0.516666666666667</v>
      </c>
      <c r="I23" s="0" t="n">
        <v>1</v>
      </c>
      <c r="J23" s="0" t="n">
        <v>0</v>
      </c>
      <c r="K23" s="0" t="n">
        <v>0</v>
      </c>
      <c r="L23" s="0" t="n">
        <v>0</v>
      </c>
      <c r="M23" s="14" t="n">
        <f aca="false">M11/SUM($M$11:$N$11)</f>
        <v>0.75</v>
      </c>
      <c r="N23" s="14" t="n">
        <f aca="false">N11/SUM($M$11:$N$11)</f>
        <v>0.25</v>
      </c>
      <c r="O23" s="0" t="n">
        <v>0.8</v>
      </c>
      <c r="P23" s="0" t="n">
        <v>720</v>
      </c>
      <c r="Q23" s="0" t="n">
        <v>0.9</v>
      </c>
      <c r="R23" s="0" t="n">
        <v>2.8</v>
      </c>
      <c r="S23" s="0" t="n">
        <v>5.4</v>
      </c>
      <c r="T23" s="0" t="n">
        <v>0.3</v>
      </c>
      <c r="U23" s="0" t="s">
        <v>65</v>
      </c>
    </row>
    <row collapsed="false" customFormat="false" customHeight="false" hidden="false" ht="14.9" outlineLevel="0" r="24">
      <c r="A24" s="0" t="s">
        <v>15</v>
      </c>
      <c r="B24" s="0" t="n">
        <v>192</v>
      </c>
      <c r="C24" s="0" t="s">
        <v>22</v>
      </c>
      <c r="D24" s="0" t="s">
        <v>61</v>
      </c>
      <c r="E24" s="2" t="n">
        <v>99</v>
      </c>
      <c r="F24" s="0" t="n">
        <v>2</v>
      </c>
      <c r="G24" s="13" t="n">
        <f aca="false">VLOOKUP(G12,'Warranty Scale'!$A$2:$B$6,2,0)</f>
        <v>1</v>
      </c>
      <c r="H24" s="14" t="n">
        <f aca="false">H12/SUM($H$12:$L$12)</f>
        <v>0.327272727272727</v>
      </c>
      <c r="I24" s="14" t="n">
        <f aca="false">I12/SUM($H$12:$L$12)</f>
        <v>0.309090909090909</v>
      </c>
      <c r="J24" s="14" t="n">
        <f aca="false">J12/SUM($H$12:$L$12)</f>
        <v>0.109090909090909</v>
      </c>
      <c r="K24" s="14" t="n">
        <f aca="false">K12/SUM($H$12:$L$12)</f>
        <v>0.0363636363636364</v>
      </c>
      <c r="L24" s="14" t="n">
        <f aca="false">L12/SUM($H$12:$L$12)</f>
        <v>0.218181818181818</v>
      </c>
      <c r="M24" s="14" t="n">
        <f aca="false">M12/SUM($M$12:$N$12)</f>
        <v>0.555555555555556</v>
      </c>
      <c r="N24" s="14" t="n">
        <f aca="false">N12/SUM($M$12:$N$12)</f>
        <v>0.444444444444444</v>
      </c>
      <c r="O24" s="0" t="n">
        <v>0.7</v>
      </c>
      <c r="P24" s="0" t="n">
        <v>5742</v>
      </c>
      <c r="Q24" s="0" t="n">
        <v>0.7</v>
      </c>
      <c r="R24" s="0" t="n">
        <v>2.8</v>
      </c>
      <c r="S24" s="0" t="n">
        <v>5.3</v>
      </c>
      <c r="T24" s="0" t="n">
        <v>0.4</v>
      </c>
      <c r="U24" s="0" t="s">
        <v>62</v>
      </c>
    </row>
    <row collapsed="false" customFormat="false" customHeight="false" hidden="false" ht="14.9" outlineLevel="0" r="25">
      <c r="A25" s="0" t="s">
        <v>15</v>
      </c>
      <c r="B25" s="0" t="n">
        <v>197</v>
      </c>
      <c r="C25" s="0" t="s">
        <v>87</v>
      </c>
      <c r="D25" s="0" t="s">
        <v>61</v>
      </c>
      <c r="E25" s="2" t="n">
        <v>499</v>
      </c>
      <c r="F25" s="0" t="n">
        <v>1</v>
      </c>
      <c r="G25" s="13" t="n">
        <f aca="false">VLOOKUP(G13,'Warranty Scale'!$A$2:$B$6,2,0)</f>
        <v>1</v>
      </c>
      <c r="H25" s="14" t="n">
        <f aca="false">H13/SUM($H$13:$L$13)</f>
        <v>0.830699774266366</v>
      </c>
      <c r="I25" s="14" t="n">
        <f aca="false">I13/SUM($H$13:$L$13)</f>
        <v>0.0632054176072235</v>
      </c>
      <c r="J25" s="14" t="n">
        <f aca="false">J13/SUM($H$13:$L$13)</f>
        <v>0.0316027088036117</v>
      </c>
      <c r="K25" s="14" t="n">
        <f aca="false">K13/SUM($H$13:$L$13)</f>
        <v>0.0225733634311512</v>
      </c>
      <c r="L25" s="14" t="n">
        <f aca="false">L13/SUM($H$13:$L$13)</f>
        <v>0.0519187358916479</v>
      </c>
      <c r="M25" s="14" t="n">
        <f aca="false">M13/SUM($M$13:$N$13)</f>
        <v>0.88</v>
      </c>
      <c r="N25" s="14" t="n">
        <f aca="false">N13/SUM($M$13:$N$13)</f>
        <v>0.12</v>
      </c>
      <c r="O25" s="0" t="n">
        <v>0.9</v>
      </c>
      <c r="P25" s="0" t="n">
        <v>14086</v>
      </c>
      <c r="Q25" s="0" t="n">
        <v>0.9</v>
      </c>
      <c r="R25" s="0" t="n">
        <v>2.7</v>
      </c>
      <c r="S25" s="0" t="n">
        <v>5</v>
      </c>
      <c r="T25" s="0" t="n">
        <v>0.4</v>
      </c>
      <c r="U25" s="0" t="s">
        <v>65</v>
      </c>
    </row>
    <row collapsed="false" customFormat="false" customHeight="false" hidden="false" ht="14.05" outlineLevel="0" r="26"/>
    <row collapsed="false" customFormat="false" customHeight="false" hidden="false" ht="14.05" outlineLevel="0" r="27">
      <c r="A27" s="10" t="s">
        <v>97</v>
      </c>
      <c r="B27" s="11"/>
      <c r="C27" s="11"/>
      <c r="D27" s="11"/>
      <c r="E27" s="11"/>
      <c r="F27" s="11"/>
      <c r="G27" s="11"/>
      <c r="H27" s="11"/>
      <c r="I27" s="11"/>
      <c r="J27" s="11"/>
      <c r="K27" s="11"/>
      <c r="L27" s="11"/>
      <c r="M27" s="11"/>
      <c r="N27" s="11"/>
      <c r="O27" s="11"/>
      <c r="P27" s="11"/>
      <c r="Q27" s="11"/>
      <c r="R27" s="11"/>
      <c r="S27" s="11"/>
      <c r="T27" s="11"/>
      <c r="U27" s="11"/>
    </row>
    <row collapsed="false" customFormat="false" customHeight="false" hidden="false" ht="14.05" outlineLevel="0" r="28">
      <c r="A28" s="0" t="s">
        <v>67</v>
      </c>
      <c r="B28" s="0" t="s">
        <v>2</v>
      </c>
      <c r="C28" s="0" t="s">
        <v>3</v>
      </c>
      <c r="D28" s="0" t="s">
        <v>46</v>
      </c>
      <c r="E28" s="0" t="s">
        <v>47</v>
      </c>
      <c r="F28" s="0" t="s">
        <v>48</v>
      </c>
      <c r="G28" s="0" t="s">
        <v>36</v>
      </c>
      <c r="H28" s="0" t="s">
        <v>49</v>
      </c>
      <c r="I28" s="0" t="s">
        <v>50</v>
      </c>
      <c r="J28" s="0" t="s">
        <v>51</v>
      </c>
      <c r="K28" s="0" t="s">
        <v>52</v>
      </c>
      <c r="L28" s="0" t="s">
        <v>53</v>
      </c>
      <c r="M28" s="0" t="s">
        <v>27</v>
      </c>
      <c r="N28" s="0" t="s">
        <v>29</v>
      </c>
      <c r="O28" s="0" t="s">
        <v>31</v>
      </c>
      <c r="P28" s="0" t="s">
        <v>33</v>
      </c>
      <c r="Q28" s="0" t="s">
        <v>54</v>
      </c>
      <c r="R28" s="0" t="s">
        <v>55</v>
      </c>
      <c r="S28" s="0" t="s">
        <v>56</v>
      </c>
      <c r="T28" s="0" t="s">
        <v>57</v>
      </c>
      <c r="U28" s="0" t="s">
        <v>58</v>
      </c>
    </row>
    <row collapsed="false" customFormat="false" customHeight="false" hidden="false" ht="14.05" outlineLevel="0" r="29">
      <c r="A29" s="3" t="s">
        <v>159</v>
      </c>
    </row>
    <row collapsed="false" customFormat="false" customHeight="false" hidden="false" ht="14.9" outlineLevel="0" r="30">
      <c r="A30" s="0" t="s">
        <v>15</v>
      </c>
      <c r="B30" s="0" t="n">
        <v>190</v>
      </c>
      <c r="C30" s="13" t="n">
        <f aca="false">IF(C$19=C22,0,1)</f>
        <v>1</v>
      </c>
      <c r="D30" s="13" t="n">
        <f aca="false">IF(D$19=D22,0,1)</f>
        <v>1</v>
      </c>
      <c r="E30" s="13" t="n">
        <f aca="false">ABS(E$19-E22)</f>
        <v>150</v>
      </c>
      <c r="F30" s="13" t="n">
        <f aca="false">ABS(F$19-F22)</f>
        <v>0</v>
      </c>
      <c r="G30" s="13" t="n">
        <f aca="false">ABS($G$19-G22)</f>
        <v>2</v>
      </c>
      <c r="H30" s="14" t="n">
        <f aca="false">ABS(H$19-H22)</f>
        <v>0.0346083788706739</v>
      </c>
      <c r="I30" s="14" t="n">
        <f aca="false">ABS(I$19-I22)</f>
        <v>0.00455373406193078</v>
      </c>
      <c r="J30" s="14" t="n">
        <f aca="false">ABS(J$19-J22)</f>
        <v>0.151639344262295</v>
      </c>
      <c r="K30" s="14" t="n">
        <f aca="false">ABS(K$19-K22)</f>
        <v>0.0869763205828779</v>
      </c>
      <c r="L30" s="14" t="n">
        <f aca="false">ABS(L$19-L22)</f>
        <v>0.0255009107468124</v>
      </c>
      <c r="M30" s="14" t="n">
        <f aca="false">ABS(M$19-M22)</f>
        <v>0.2</v>
      </c>
      <c r="N30" s="14" t="n">
        <f aca="false">ABS(N$19-N22)</f>
        <v>0.2</v>
      </c>
      <c r="O30" s="14" t="n">
        <f aca="false">ABS(O$19-O22)</f>
        <v>0.1</v>
      </c>
      <c r="P30" s="14" t="n">
        <f aca="false">ABS(P$19-P22)</f>
        <v>16137</v>
      </c>
      <c r="Q30" s="14" t="n">
        <f aca="false">ABS(Q$19-Q22)</f>
        <v>0.4</v>
      </c>
      <c r="R30" s="14" t="n">
        <f aca="false">ABS(R$19-R22)</f>
        <v>1.83</v>
      </c>
      <c r="S30" s="14" t="n">
        <f aca="false">ABS(S$19-S22)</f>
        <v>2.83</v>
      </c>
      <c r="T30" s="14" t="n">
        <f aca="false">ABS(T$19-T22)</f>
        <v>0.13</v>
      </c>
      <c r="U30" s="13" t="n">
        <f aca="false">IF(U$19 = U22,0,1)</f>
        <v>0</v>
      </c>
    </row>
    <row collapsed="false" customFormat="false" customHeight="false" hidden="false" ht="14.9" outlineLevel="0" r="31">
      <c r="A31" s="0" t="s">
        <v>15</v>
      </c>
      <c r="B31" s="0" t="n">
        <v>191</v>
      </c>
      <c r="C31" s="13" t="n">
        <f aca="false">IF(C$19=C23,0,1)</f>
        <v>0</v>
      </c>
      <c r="D31" s="13" t="n">
        <f aca="false">IF(D$19=D23,0,1)</f>
        <v>0</v>
      </c>
      <c r="E31" s="13" t="n">
        <f aca="false">ABS(E$19-E23)</f>
        <v>151</v>
      </c>
      <c r="F31" s="13" t="n">
        <f aca="false">ABS(F$19-F23)</f>
        <v>0</v>
      </c>
      <c r="G31" s="13" t="n">
        <f aca="false">ABS($G$19-G23)</f>
        <v>2</v>
      </c>
      <c r="H31" s="14" t="n">
        <f aca="false">ABS(H$19-H23)</f>
        <v>0.106830601092896</v>
      </c>
      <c r="I31" s="14" t="n">
        <f aca="false">ABS(I$19-I23)</f>
        <v>0.89344262295082</v>
      </c>
      <c r="J31" s="14" t="n">
        <f aca="false">ABS(J$19-J23)</f>
        <v>0.151639344262295</v>
      </c>
      <c r="K31" s="14" t="n">
        <f aca="false">ABS(K$19-K23)</f>
        <v>0.135245901639344</v>
      </c>
      <c r="L31" s="14" t="n">
        <f aca="false">ABS(L$19-L23)</f>
        <v>0.19672131147541</v>
      </c>
      <c r="M31" s="14" t="n">
        <f aca="false">ABS(M$19-M23)</f>
        <v>0.05</v>
      </c>
      <c r="N31" s="14" t="n">
        <f aca="false">ABS(N$19-N23)</f>
        <v>0.05</v>
      </c>
      <c r="O31" s="14" t="n">
        <f aca="false">ABS(O$19-O23)</f>
        <v>0.2</v>
      </c>
      <c r="P31" s="14" t="n">
        <f aca="false">ABS(P$19-P23)</f>
        <v>16246</v>
      </c>
      <c r="Q31" s="14" t="n">
        <f aca="false">ABS(Q$19-Q23)</f>
        <v>0.2</v>
      </c>
      <c r="R31" s="14" t="n">
        <f aca="false">ABS(R$19-R23)</f>
        <v>0.13</v>
      </c>
      <c r="S31" s="14" t="n">
        <f aca="false">ABS(S$19-S23)</f>
        <v>0.0700000000000003</v>
      </c>
      <c r="T31" s="14" t="n">
        <f aca="false">ABS(T$19-T23)</f>
        <v>0.07</v>
      </c>
      <c r="U31" s="13" t="n">
        <f aca="false">IF(U$19 = U23,0,1)</f>
        <v>0</v>
      </c>
    </row>
    <row collapsed="false" customFormat="false" customHeight="false" hidden="false" ht="14.9" outlineLevel="0" r="32">
      <c r="A32" s="0" t="s">
        <v>15</v>
      </c>
      <c r="B32" s="0" t="n">
        <v>192</v>
      </c>
      <c r="C32" s="13" t="n">
        <f aca="false">IF(C$19=C24,0,1)</f>
        <v>1</v>
      </c>
      <c r="D32" s="13" t="n">
        <f aca="false">IF(D$19=D24,0,1)</f>
        <v>0</v>
      </c>
      <c r="E32" s="13" t="n">
        <f aca="false">ABS(E$19-E24)</f>
        <v>50</v>
      </c>
      <c r="F32" s="13" t="n">
        <f aca="false">ABS(F$19-F24)</f>
        <v>1</v>
      </c>
      <c r="G32" s="13" t="n">
        <f aca="false">ABS($G$19-G24)</f>
        <v>2</v>
      </c>
      <c r="H32" s="14" t="n">
        <f aca="false">ABS(H$19-H24)</f>
        <v>0.0825633383010432</v>
      </c>
      <c r="I32" s="14" t="n">
        <f aca="false">ABS(I$19-I24)</f>
        <v>0.202533532041729</v>
      </c>
      <c r="J32" s="14" t="n">
        <f aca="false">ABS(J$19-J24)</f>
        <v>0.042548435171386</v>
      </c>
      <c r="K32" s="14" t="n">
        <f aca="false">ABS(K$19-K24)</f>
        <v>0.0988822652757079</v>
      </c>
      <c r="L32" s="14" t="n">
        <f aca="false">ABS(L$19-L24)</f>
        <v>0.0214605067064083</v>
      </c>
      <c r="M32" s="14" t="n">
        <f aca="false">ABS(M$19-M24)</f>
        <v>0.144444444444444</v>
      </c>
      <c r="N32" s="14" t="n">
        <f aca="false">ABS(N$19-N24)</f>
        <v>0.144444444444444</v>
      </c>
      <c r="O32" s="14" t="n">
        <f aca="false">ABS(O$19-O24)</f>
        <v>0.1</v>
      </c>
      <c r="P32" s="14" t="n">
        <f aca="false">ABS(P$19-P24)</f>
        <v>11224</v>
      </c>
      <c r="Q32" s="14" t="n">
        <f aca="false">ABS(Q$19-Q24)</f>
        <v>0</v>
      </c>
      <c r="R32" s="14" t="n">
        <f aca="false">ABS(R$19-R24)</f>
        <v>0.13</v>
      </c>
      <c r="S32" s="14" t="n">
        <f aca="false">ABS(S$19-S24)</f>
        <v>0.0300000000000002</v>
      </c>
      <c r="T32" s="14" t="n">
        <f aca="false">ABS(T$19-T24)</f>
        <v>0.03</v>
      </c>
      <c r="U32" s="13" t="n">
        <f aca="false">IF(U$19 = U24,0,1)</f>
        <v>1</v>
      </c>
    </row>
    <row collapsed="false" customFormat="false" customHeight="false" hidden="false" ht="14.9" outlineLevel="0" r="33">
      <c r="A33" s="0" t="s">
        <v>15</v>
      </c>
      <c r="B33" s="0" t="n">
        <v>197</v>
      </c>
      <c r="C33" s="13" t="n">
        <f aca="false">IF(C$19=C25,0,1)</f>
        <v>1</v>
      </c>
      <c r="D33" s="13" t="n">
        <f aca="false">IF(D$19=D25,0,1)</f>
        <v>0</v>
      </c>
      <c r="E33" s="13" t="n">
        <f aca="false">ABS(E$19-E25)</f>
        <v>450</v>
      </c>
      <c r="F33" s="13" t="n">
        <f aca="false">ABS(F$19-F25)</f>
        <v>0</v>
      </c>
      <c r="G33" s="13" t="n">
        <f aca="false">ABS($G$19-G25)</f>
        <v>2</v>
      </c>
      <c r="H33" s="14" t="n">
        <f aca="false">ABS(H$19-H25)</f>
        <v>0.420863708692595</v>
      </c>
      <c r="I33" s="14" t="n">
        <f aca="false">ABS(I$19-I25)</f>
        <v>0.0433519594419568</v>
      </c>
      <c r="J33" s="14" t="n">
        <f aca="false">ABS(J$19-J25)</f>
        <v>0.120036635458683</v>
      </c>
      <c r="K33" s="14" t="n">
        <f aca="false">ABS(K$19-K25)</f>
        <v>0.112672538208193</v>
      </c>
      <c r="L33" s="14" t="n">
        <f aca="false">ABS(L$19-L25)</f>
        <v>0.144802575583762</v>
      </c>
      <c r="M33" s="14" t="n">
        <f aca="false">ABS(M$19-M25)</f>
        <v>0.18</v>
      </c>
      <c r="N33" s="14" t="n">
        <f aca="false">ABS(N$19-N25)</f>
        <v>0.18</v>
      </c>
      <c r="O33" s="14" t="n">
        <f aca="false">ABS(O$19-O25)</f>
        <v>0.3</v>
      </c>
      <c r="P33" s="14" t="n">
        <f aca="false">ABS(P$19-P25)</f>
        <v>2880</v>
      </c>
      <c r="Q33" s="14" t="n">
        <f aca="false">ABS(Q$19-Q25)</f>
        <v>0.2</v>
      </c>
      <c r="R33" s="14" t="n">
        <f aca="false">ABS(R$19-R25)</f>
        <v>0.0300000000000002</v>
      </c>
      <c r="S33" s="14" t="n">
        <f aca="false">ABS(S$19-S25)</f>
        <v>0.33</v>
      </c>
      <c r="T33" s="14" t="n">
        <f aca="false">ABS(T$19-T25)</f>
        <v>0.03</v>
      </c>
      <c r="U33" s="13" t="n">
        <f aca="false">IF(U$19 = U25,0,1)</f>
        <v>0</v>
      </c>
    </row>
    <row collapsed="false" customFormat="false" customHeight="false" hidden="false" ht="14.05" outlineLevel="0" r="34"/>
    <row collapsed="false" customFormat="false" customHeight="false" hidden="false" ht="14.05" outlineLevel="0" r="35">
      <c r="A35" s="10" t="s">
        <v>99</v>
      </c>
      <c r="B35" s="11"/>
      <c r="C35" s="11"/>
      <c r="D35" s="11"/>
      <c r="E35" s="11"/>
      <c r="F35" s="11"/>
      <c r="G35" s="11"/>
      <c r="H35" s="11"/>
      <c r="I35" s="11"/>
      <c r="J35" s="11"/>
      <c r="K35" s="11"/>
      <c r="L35" s="11"/>
      <c r="M35" s="11"/>
      <c r="N35" s="11"/>
      <c r="O35" s="11"/>
      <c r="P35" s="11"/>
      <c r="Q35" s="11"/>
      <c r="R35" s="11"/>
      <c r="S35" s="11"/>
      <c r="T35" s="11"/>
      <c r="U35" s="11"/>
    </row>
    <row collapsed="false" customFormat="false" customHeight="false" hidden="false" ht="14.05" outlineLevel="0" r="36">
      <c r="A36" s="0" t="s">
        <v>67</v>
      </c>
      <c r="B36" s="0" t="s">
        <v>2</v>
      </c>
      <c r="C36" s="0" t="s">
        <v>3</v>
      </c>
      <c r="D36" s="0" t="s">
        <v>46</v>
      </c>
      <c r="E36" s="0" t="s">
        <v>47</v>
      </c>
      <c r="F36" s="0" t="s">
        <v>48</v>
      </c>
      <c r="G36" s="0" t="s">
        <v>36</v>
      </c>
      <c r="H36" s="0" t="s">
        <v>49</v>
      </c>
      <c r="I36" s="0" t="s">
        <v>50</v>
      </c>
      <c r="J36" s="0" t="s">
        <v>51</v>
      </c>
      <c r="K36" s="0" t="s">
        <v>52</v>
      </c>
      <c r="L36" s="0" t="s">
        <v>53</v>
      </c>
      <c r="M36" s="0" t="s">
        <v>27</v>
      </c>
      <c r="N36" s="0" t="s">
        <v>29</v>
      </c>
      <c r="O36" s="0" t="s">
        <v>31</v>
      </c>
      <c r="P36" s="0" t="s">
        <v>33</v>
      </c>
      <c r="Q36" s="0" t="s">
        <v>54</v>
      </c>
      <c r="R36" s="0" t="s">
        <v>55</v>
      </c>
      <c r="S36" s="0" t="s">
        <v>56</v>
      </c>
      <c r="T36" s="0" t="s">
        <v>57</v>
      </c>
      <c r="U36" s="0" t="s">
        <v>58</v>
      </c>
    </row>
    <row collapsed="false" customFormat="false" customHeight="false" hidden="false" ht="14.05" outlineLevel="0" r="37">
      <c r="A37" s="0" t="s">
        <v>100</v>
      </c>
      <c r="B37" s="0" t="s">
        <v>100</v>
      </c>
      <c r="C37" s="0" t="n">
        <v>1</v>
      </c>
      <c r="D37" s="0" t="n">
        <v>1</v>
      </c>
      <c r="E37" s="0" t="n">
        <v>1</v>
      </c>
      <c r="F37" s="0" t="n">
        <v>1</v>
      </c>
      <c r="G37" s="0" t="n">
        <v>1</v>
      </c>
      <c r="H37" s="0" t="n">
        <v>1</v>
      </c>
      <c r="I37" s="0" t="n">
        <v>1</v>
      </c>
      <c r="J37" s="0" t="n">
        <v>1</v>
      </c>
      <c r="K37" s="0" t="n">
        <v>1</v>
      </c>
      <c r="L37" s="0" t="n">
        <v>1</v>
      </c>
      <c r="M37" s="0" t="n">
        <v>1</v>
      </c>
      <c r="N37" s="0" t="n">
        <v>1</v>
      </c>
      <c r="O37" s="0" t="n">
        <v>1</v>
      </c>
      <c r="P37" s="0" t="n">
        <v>0.75</v>
      </c>
      <c r="Q37" s="0" t="n">
        <v>1</v>
      </c>
      <c r="R37" s="0" t="n">
        <v>1</v>
      </c>
      <c r="S37" s="0" t="n">
        <v>1</v>
      </c>
      <c r="T37" s="0" t="n">
        <v>1</v>
      </c>
      <c r="U37" s="0" t="n">
        <v>0.5</v>
      </c>
    </row>
    <row collapsed="false" customFormat="false" customHeight="false" hidden="false" ht="14.9" outlineLevel="0" r="39">
      <c r="A39" s="10" t="s">
        <v>101</v>
      </c>
      <c r="B39" s="11"/>
      <c r="C39" s="11"/>
      <c r="D39" s="11"/>
      <c r="E39" s="11"/>
      <c r="F39" s="11"/>
      <c r="G39" s="11"/>
      <c r="H39" s="11"/>
      <c r="I39" s="11"/>
      <c r="J39" s="11"/>
      <c r="K39" s="11"/>
      <c r="L39" s="11"/>
      <c r="M39" s="11"/>
      <c r="N39" s="11"/>
      <c r="O39" s="11"/>
      <c r="P39" s="11"/>
      <c r="Q39" s="11"/>
      <c r="R39" s="11"/>
      <c r="S39" s="11"/>
      <c r="T39" s="11"/>
      <c r="U39" s="11"/>
    </row>
    <row collapsed="false" customFormat="false" customHeight="false" hidden="false" ht="14.05" outlineLevel="0" r="40"/>
    <row collapsed="false" customFormat="false" customHeight="false" hidden="false" ht="14.9" outlineLevel="0" r="41">
      <c r="A41" s="0" t="s">
        <v>15</v>
      </c>
      <c r="B41" s="0" t="n">
        <v>190</v>
      </c>
      <c r="C41" s="14" t="n">
        <f aca="false">C30*C$37</f>
        <v>1</v>
      </c>
      <c r="D41" s="14" t="n">
        <f aca="false">D30*D37</f>
        <v>1</v>
      </c>
      <c r="E41" s="14" t="n">
        <f aca="false">E30*E37</f>
        <v>150</v>
      </c>
      <c r="F41" s="14" t="n">
        <f aca="false">F30*F37</f>
        <v>0</v>
      </c>
      <c r="G41" s="14" t="n">
        <v>0</v>
      </c>
      <c r="H41" s="14" t="n">
        <f aca="false">H30*H37</f>
        <v>0.0346083788706739</v>
      </c>
      <c r="I41" s="14" t="n">
        <f aca="false">I30*I37</f>
        <v>0.00455373406193078</v>
      </c>
      <c r="J41" s="14" t="n">
        <f aca="false">J30*J37</f>
        <v>0.151639344262295</v>
      </c>
      <c r="K41" s="14" t="n">
        <f aca="false">K30*K37</f>
        <v>0.0869763205828779</v>
      </c>
      <c r="L41" s="14" t="n">
        <f aca="false">L30*L37</f>
        <v>0.0255009107468124</v>
      </c>
      <c r="M41" s="14" t="n">
        <f aca="false">M30*M37</f>
        <v>0.2</v>
      </c>
      <c r="N41" s="14" t="n">
        <f aca="false">N30*N37</f>
        <v>0.2</v>
      </c>
      <c r="O41" s="14" t="n">
        <f aca="false">O30*O37</f>
        <v>0.1</v>
      </c>
      <c r="P41" s="14" t="n">
        <f aca="false">P30*P37</f>
        <v>12102.75</v>
      </c>
      <c r="Q41" s="14" t="n">
        <f aca="false">Q30*Q37</f>
        <v>0.4</v>
      </c>
      <c r="R41" s="14" t="n">
        <f aca="false">R30*R37</f>
        <v>1.83</v>
      </c>
      <c r="S41" s="14" t="n">
        <f aca="false">S30*S37</f>
        <v>2.83</v>
      </c>
      <c r="T41" s="14" t="n">
        <f aca="false">T30*T37</f>
        <v>0.13</v>
      </c>
      <c r="U41" s="13" t="n">
        <f aca="false">U30*U37</f>
        <v>0</v>
      </c>
    </row>
    <row collapsed="false" customFormat="false" customHeight="false" hidden="false" ht="14.9" outlineLevel="0" r="42">
      <c r="A42" s="0" t="s">
        <v>15</v>
      </c>
      <c r="B42" s="0" t="n">
        <v>191</v>
      </c>
      <c r="C42" s="14" t="n">
        <f aca="false">C31*C$37</f>
        <v>0</v>
      </c>
      <c r="D42" s="14" t="n">
        <f aca="false">D31*D$37</f>
        <v>0</v>
      </c>
      <c r="E42" s="14" t="n">
        <f aca="false">E31*E$37</f>
        <v>151</v>
      </c>
      <c r="F42" s="14" t="n">
        <f aca="false">F31*F$37</f>
        <v>0</v>
      </c>
      <c r="G42" s="14" t="n">
        <v>2</v>
      </c>
      <c r="H42" s="14" t="n">
        <f aca="false">H31*H$37</f>
        <v>0.106830601092896</v>
      </c>
      <c r="I42" s="14" t="n">
        <f aca="false">I31*I$37</f>
        <v>0.89344262295082</v>
      </c>
      <c r="J42" s="14" t="n">
        <f aca="false">J31*J$37</f>
        <v>0.151639344262295</v>
      </c>
      <c r="K42" s="14" t="n">
        <f aca="false">K31*K$37</f>
        <v>0.135245901639344</v>
      </c>
      <c r="L42" s="14" t="n">
        <f aca="false">L31*L$37</f>
        <v>0.19672131147541</v>
      </c>
      <c r="M42" s="14" t="n">
        <f aca="false">M31*M$37</f>
        <v>0.05</v>
      </c>
      <c r="N42" s="14" t="n">
        <f aca="false">N31*N$37</f>
        <v>0.05</v>
      </c>
      <c r="O42" s="14" t="n">
        <f aca="false">O31*O$37</f>
        <v>0.2</v>
      </c>
      <c r="P42" s="14" t="n">
        <f aca="false">P31*P$37</f>
        <v>12184.5</v>
      </c>
      <c r="Q42" s="14" t="n">
        <f aca="false">Q31*Q$37</f>
        <v>0.2</v>
      </c>
      <c r="R42" s="14" t="n">
        <f aca="false">R31*R$37</f>
        <v>0.13</v>
      </c>
      <c r="S42" s="14" t="n">
        <f aca="false">S31*S$37</f>
        <v>0.0700000000000003</v>
      </c>
      <c r="T42" s="14" t="n">
        <f aca="false">T31*T$37</f>
        <v>0.07</v>
      </c>
      <c r="U42" s="13" t="n">
        <f aca="false">U31*U$37</f>
        <v>0</v>
      </c>
    </row>
    <row collapsed="false" customFormat="false" customHeight="false" hidden="false" ht="14.9" outlineLevel="0" r="43">
      <c r="A43" s="0" t="s">
        <v>15</v>
      </c>
      <c r="B43" s="0" t="n">
        <v>192</v>
      </c>
      <c r="C43" s="14" t="n">
        <f aca="false">C32*C$37</f>
        <v>1</v>
      </c>
      <c r="D43" s="14" t="n">
        <f aca="false">D32*D$37</f>
        <v>0</v>
      </c>
      <c r="E43" s="14" t="n">
        <f aca="false">E32*E$37</f>
        <v>50</v>
      </c>
      <c r="F43" s="14" t="n">
        <f aca="false">F32*F$37</f>
        <v>1</v>
      </c>
      <c r="G43" s="14" t="n">
        <v>0</v>
      </c>
      <c r="H43" s="14" t="n">
        <f aca="false">H32*H$37</f>
        <v>0.0825633383010432</v>
      </c>
      <c r="I43" s="14" t="n">
        <f aca="false">I32*I$37</f>
        <v>0.202533532041729</v>
      </c>
      <c r="J43" s="14" t="n">
        <f aca="false">J32*J$37</f>
        <v>0.042548435171386</v>
      </c>
      <c r="K43" s="14" t="n">
        <f aca="false">K32*K$37</f>
        <v>0.0988822652757079</v>
      </c>
      <c r="L43" s="14" t="n">
        <f aca="false">L32*L$37</f>
        <v>0.0214605067064083</v>
      </c>
      <c r="M43" s="14" t="n">
        <f aca="false">M32*M$37</f>
        <v>0.144444444444444</v>
      </c>
      <c r="N43" s="14" t="n">
        <f aca="false">N32*N$37</f>
        <v>0.144444444444444</v>
      </c>
      <c r="O43" s="14" t="n">
        <f aca="false">O32*O$37</f>
        <v>0.1</v>
      </c>
      <c r="P43" s="14" t="n">
        <f aca="false">P32*P$37</f>
        <v>8418</v>
      </c>
      <c r="Q43" s="14" t="n">
        <f aca="false">Q32*Q$37</f>
        <v>0</v>
      </c>
      <c r="R43" s="14" t="n">
        <f aca="false">R32*R$37</f>
        <v>0.13</v>
      </c>
      <c r="S43" s="14" t="n">
        <f aca="false">S32*S$37</f>
        <v>0.0300000000000002</v>
      </c>
      <c r="T43" s="14" t="n">
        <f aca="false">T32*T$37</f>
        <v>0.03</v>
      </c>
      <c r="U43" s="13" t="n">
        <f aca="false">U32*U$37</f>
        <v>0.5</v>
      </c>
    </row>
    <row collapsed="false" customFormat="false" customHeight="false" hidden="false" ht="14.9" outlineLevel="0" r="44">
      <c r="A44" s="0" t="s">
        <v>15</v>
      </c>
      <c r="B44" s="0" t="n">
        <v>197</v>
      </c>
      <c r="C44" s="14" t="n">
        <f aca="false">C33*C$37</f>
        <v>1</v>
      </c>
      <c r="D44" s="14" t="n">
        <f aca="false">D33*D$37</f>
        <v>0</v>
      </c>
      <c r="E44" s="14" t="n">
        <f aca="false">E33*E$37</f>
        <v>450</v>
      </c>
      <c r="F44" s="14" t="n">
        <f aca="false">F33*F$37</f>
        <v>0</v>
      </c>
      <c r="G44" s="14" t="n">
        <v>2</v>
      </c>
      <c r="H44" s="14" t="n">
        <f aca="false">H33*H$37</f>
        <v>0.420863708692595</v>
      </c>
      <c r="I44" s="14" t="n">
        <f aca="false">I33*I$37</f>
        <v>0.0433519594419568</v>
      </c>
      <c r="J44" s="14" t="n">
        <f aca="false">J33*J$37</f>
        <v>0.120036635458683</v>
      </c>
      <c r="K44" s="14" t="n">
        <f aca="false">K33*K$37</f>
        <v>0.112672538208193</v>
      </c>
      <c r="L44" s="14" t="n">
        <f aca="false">L33*L$37</f>
        <v>0.144802575583762</v>
      </c>
      <c r="M44" s="14" t="n">
        <f aca="false">M33*M$37</f>
        <v>0.18</v>
      </c>
      <c r="N44" s="14" t="n">
        <f aca="false">N33*N$37</f>
        <v>0.18</v>
      </c>
      <c r="O44" s="14" t="n">
        <f aca="false">O33*O$37</f>
        <v>0.3</v>
      </c>
      <c r="P44" s="14" t="n">
        <f aca="false">P33*P$37</f>
        <v>2160</v>
      </c>
      <c r="Q44" s="14" t="n">
        <f aca="false">Q33*Q$37</f>
        <v>0.2</v>
      </c>
      <c r="R44" s="14" t="n">
        <f aca="false">R33*R$37</f>
        <v>0.0300000000000002</v>
      </c>
      <c r="S44" s="14" t="n">
        <f aca="false">S33*S$37</f>
        <v>0.33</v>
      </c>
      <c r="T44" s="14" t="n">
        <f aca="false">T33*T$37</f>
        <v>0.03</v>
      </c>
      <c r="U44" s="13" t="n">
        <f aca="false">U33*U$37</f>
        <v>0</v>
      </c>
    </row>
    <row collapsed="false" customFormat="false" customHeight="false" hidden="false" ht="14.05" outlineLevel="0" r="45"/>
    <row collapsed="false" customFormat="false" customHeight="false" hidden="false" ht="14.05" outlineLevel="0" r="46"/>
    <row collapsed="false" customFormat="false" customHeight="false" hidden="false" ht="14.05" outlineLevel="0" r="47">
      <c r="A47" s="10" t="s">
        <v>102</v>
      </c>
      <c r="B47" s="11"/>
      <c r="C47" s="11"/>
      <c r="D47" s="11"/>
      <c r="E47" s="11"/>
      <c r="F47" s="11"/>
      <c r="G47" s="11"/>
      <c r="H47" s="11"/>
      <c r="I47" s="11"/>
      <c r="J47" s="11"/>
      <c r="K47" s="11"/>
      <c r="L47" s="11"/>
      <c r="M47" s="11"/>
      <c r="N47" s="11"/>
      <c r="O47" s="11"/>
      <c r="P47" s="11"/>
      <c r="Q47" s="11"/>
      <c r="R47" s="11"/>
      <c r="S47" s="11"/>
      <c r="T47" s="11"/>
    </row>
    <row collapsed="false" customFormat="false" customHeight="false" hidden="false" ht="14.05" outlineLevel="0" r="48">
      <c r="A48" s="3" t="s">
        <v>159</v>
      </c>
    </row>
    <row collapsed="false" customFormat="false" customHeight="false" hidden="false" ht="14.05" outlineLevel="0" r="49">
      <c r="A49" s="3" t="s">
        <v>67</v>
      </c>
      <c r="B49" s="3" t="s">
        <v>2</v>
      </c>
      <c r="C49" s="3" t="s">
        <v>103</v>
      </c>
      <c r="D49" s="3" t="s">
        <v>104</v>
      </c>
    </row>
    <row collapsed="false" customFormat="false" customHeight="false" hidden="false" ht="14.9" outlineLevel="0" r="50">
      <c r="A50" s="0" t="s">
        <v>15</v>
      </c>
      <c r="B50" s="0" t="n">
        <v>190</v>
      </c>
      <c r="C50" s="14" t="n">
        <f aca="false">SUM(C41:U41)</f>
        <v>12260.7432786885</v>
      </c>
      <c r="D50" s="0" t="n">
        <v>12</v>
      </c>
    </row>
    <row collapsed="false" customFormat="false" customHeight="false" hidden="false" ht="14.9" outlineLevel="0" r="51">
      <c r="A51" s="0" t="s">
        <v>15</v>
      </c>
      <c r="B51" s="0" t="n">
        <v>191</v>
      </c>
      <c r="C51" s="14" t="n">
        <f aca="false">SUM(C42:U42)</f>
        <v>12339.7538797814</v>
      </c>
      <c r="D51" s="0" t="n">
        <v>8</v>
      </c>
    </row>
    <row collapsed="false" customFormat="false" customHeight="false" hidden="false" ht="14.9" outlineLevel="0" r="52">
      <c r="A52" s="0" t="s">
        <v>15</v>
      </c>
      <c r="B52" s="0" t="n">
        <v>192</v>
      </c>
      <c r="C52" s="14" t="n">
        <f aca="false">SUM(C43:U43)</f>
        <v>8471.52687696639</v>
      </c>
      <c r="D52" s="0" t="n">
        <v>12</v>
      </c>
    </row>
    <row collapsed="false" customFormat="false" customHeight="false" hidden="false" ht="14.9" outlineLevel="0" r="53">
      <c r="A53" s="0" t="s">
        <v>15</v>
      </c>
      <c r="B53" s="0" t="n">
        <v>197</v>
      </c>
      <c r="C53" s="14" t="n">
        <f aca="false">SUM(C44:U44)</f>
        <v>2615.09172741739</v>
      </c>
      <c r="D53" s="0" t="n">
        <v>84</v>
      </c>
    </row>
    <row collapsed="false" customFormat="false" customHeight="false" hidden="false" ht="14.05" outlineLevel="0" r="54"/>
    <row collapsed="false" customFormat="false" customHeight="false" hidden="false" ht="14.05" outlineLevel="0" r="55">
      <c r="A55" s="15" t="s">
        <v>160</v>
      </c>
      <c r="B55" s="9"/>
      <c r="C55" s="9"/>
      <c r="D55" s="9"/>
      <c r="E55" s="9"/>
      <c r="F55" s="9"/>
      <c r="G55" s="9"/>
      <c r="H55" s="9"/>
      <c r="I55" s="9"/>
      <c r="J55" s="9"/>
      <c r="K55" s="9"/>
      <c r="L55" s="9"/>
      <c r="M55" s="9"/>
      <c r="N55" s="9"/>
      <c r="O55" s="9"/>
      <c r="P55" s="9"/>
      <c r="Q55" s="9"/>
      <c r="R55" s="9"/>
      <c r="S55" s="9"/>
      <c r="T55" s="9"/>
    </row>
    <row collapsed="false" customFormat="false" customHeight="false" hidden="false" ht="14.05" outlineLevel="0" r="56">
      <c r="A56" s="3" t="s">
        <v>159</v>
      </c>
    </row>
    <row collapsed="false" customFormat="false" customHeight="false" hidden="false" ht="14.05" outlineLevel="0" r="57">
      <c r="A57" s="0" t="s">
        <v>106</v>
      </c>
      <c r="B57" s="0" t="n">
        <v>84</v>
      </c>
      <c r="C57" s="0" t="s">
        <v>161</v>
      </c>
    </row>
    <row collapsed="false" customFormat="false" customHeight="false" hidden="false" ht="14.9" outlineLevel="0" r="58">
      <c r="A58" s="0" t="s">
        <v>108</v>
      </c>
      <c r="B58" s="16" t="n">
        <v>49</v>
      </c>
      <c r="C58" s="0" t="s">
        <v>109</v>
      </c>
    </row>
    <row collapsed="false" customFormat="false" customHeight="false" hidden="false" ht="14.05" outlineLevel="0" r="59">
      <c r="A59" s="0" t="s">
        <v>110</v>
      </c>
      <c r="B59" s="16" t="n">
        <f aca="false">B57*B58</f>
        <v>4116</v>
      </c>
      <c r="C59" s="0" t="s">
        <v>111</v>
      </c>
    </row>
    <row collapsed="false" customFormat="false" customHeight="false" hidden="false" ht="14.9" outlineLevel="0" r="60">
      <c r="A60" s="0" t="s">
        <v>68</v>
      </c>
      <c r="B60" s="13" t="n">
        <f aca="false">'Potential New Product List'!V15</f>
        <v>0.12</v>
      </c>
      <c r="C60" s="0" t="s">
        <v>109</v>
      </c>
    </row>
    <row collapsed="false" customFormat="false" customHeight="false" hidden="false" ht="14.05" outlineLevel="0" r="61">
      <c r="A61" s="0" t="s">
        <v>112</v>
      </c>
      <c r="B61" s="16" t="n">
        <f aca="false">B59*B60</f>
        <v>493.92</v>
      </c>
      <c r="C61" s="0" t="s">
        <v>113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61"/>
  <sheetViews>
    <sheetView colorId="64" defaultGridColor="true" rightToLeft="false" showFormulas="false" showGridLines="true" showOutlineSymbols="true" showRowColHeaders="true" showZeros="true" tabSelected="false" topLeftCell="A50" view="normal" windowProtection="false" workbookViewId="0" zoomScale="100" zoomScaleNormal="100" zoomScalePageLayoutView="100">
      <selection activeCell="U22" activeCellId="0" pane="topLeft" sqref="U22"/>
    </sheetView>
  </sheetViews>
  <sheetFormatPr defaultRowHeight="12.85"/>
  <cols>
    <col collapsed="false" hidden="false" max="1" min="1" style="0" width="34.1428571428571"/>
    <col collapsed="false" hidden="false" max="5" min="2" style="0" width="11.5204081632653"/>
    <col collapsed="false" hidden="false" max="6" min="6" style="0" width="29.3010204081633"/>
    <col collapsed="false" hidden="false" max="7" min="7" style="0" width="19.0867346938776"/>
    <col collapsed="false" hidden="false" max="8" min="8" style="0" width="15.8571428571429"/>
    <col collapsed="false" hidden="false" max="9" min="9" style="0" width="17.7397959183673"/>
    <col collapsed="false" hidden="false" max="10" min="10" style="0" width="16.3979591836735"/>
    <col collapsed="false" hidden="false" max="11" min="11" style="0" width="17.469387755102"/>
    <col collapsed="false" hidden="false" max="12" min="12" style="0" width="15.3163265306122"/>
    <col collapsed="false" hidden="false" max="13" min="13" style="0" width="28.3571428571429"/>
    <col collapsed="false" hidden="false" max="14" min="14" style="0" width="30.9132653061224"/>
    <col collapsed="false" hidden="false" max="15" min="15" style="0" width="42.3418367346939"/>
    <col collapsed="false" hidden="false" max="16" min="16" style="0" width="21.9030612244898"/>
    <col collapsed="false" hidden="false" max="17" min="17" style="0" width="36.4183673469388"/>
    <col collapsed="false" hidden="false" max="18" min="18" style="0" width="20.8316326530612"/>
    <col collapsed="false" hidden="false" max="19" min="19" style="0" width="20.5612244897959"/>
    <col collapsed="false" hidden="false" max="20" min="20" style="0" width="21.2397959183673"/>
    <col collapsed="false" hidden="false" max="1025" min="21" style="0" width="11.5204081632653"/>
  </cols>
  <sheetData>
    <row collapsed="false" customFormat="false" customHeight="false" hidden="false" ht="15.25" outlineLevel="0" r="1">
      <c r="A1" s="8" t="s">
        <v>162</v>
      </c>
      <c r="B1" s="8"/>
      <c r="C1" s="8"/>
      <c r="D1" s="8"/>
    </row>
    <row collapsed="false" customFormat="false" customHeight="false" hidden="false" ht="15.25" outlineLevel="0" r="2">
      <c r="A2" s="8"/>
      <c r="B2" s="8"/>
      <c r="C2" s="8"/>
      <c r="D2" s="8"/>
    </row>
    <row collapsed="false" customFormat="false" customHeight="false" hidden="false" ht="14.05" outlineLevel="0" r="3">
      <c r="A3" s="9" t="s">
        <v>91</v>
      </c>
      <c r="B3" s="9"/>
      <c r="C3" s="9"/>
      <c r="D3" s="9"/>
      <c r="E3" s="9"/>
      <c r="F3" s="9"/>
      <c r="G3" s="9"/>
      <c r="H3" s="9"/>
      <c r="I3" s="9"/>
      <c r="J3" s="9"/>
      <c r="K3" s="9"/>
      <c r="L3" s="9"/>
      <c r="M3" s="9"/>
      <c r="N3" s="9"/>
      <c r="O3" s="9"/>
      <c r="P3" s="9"/>
      <c r="Q3" s="9"/>
      <c r="R3" s="9"/>
      <c r="S3" s="9"/>
      <c r="T3" s="9"/>
    </row>
    <row collapsed="false" customFormat="false" customHeight="false" hidden="false" ht="14.05" outlineLevel="0" r="4">
      <c r="A4" s="3" t="s">
        <v>92</v>
      </c>
    </row>
    <row collapsed="false" customFormat="false" customHeight="false" hidden="false" ht="14.05" outlineLevel="0" r="5">
      <c r="A5" s="3" t="s">
        <v>67</v>
      </c>
      <c r="B5" s="3" t="s">
        <v>2</v>
      </c>
      <c r="C5" s="3" t="s">
        <v>3</v>
      </c>
      <c r="D5" s="3" t="s">
        <v>46</v>
      </c>
      <c r="E5" s="3" t="s">
        <v>47</v>
      </c>
      <c r="F5" s="3" t="s">
        <v>48</v>
      </c>
      <c r="G5" s="3" t="s">
        <v>36</v>
      </c>
      <c r="H5" s="3" t="s">
        <v>49</v>
      </c>
      <c r="I5" s="3" t="s">
        <v>50</v>
      </c>
      <c r="J5" s="3" t="s">
        <v>51</v>
      </c>
      <c r="K5" s="3" t="s">
        <v>52</v>
      </c>
      <c r="L5" s="3" t="s">
        <v>53</v>
      </c>
      <c r="M5" s="3" t="s">
        <v>27</v>
      </c>
      <c r="N5" s="3" t="s">
        <v>29</v>
      </c>
      <c r="O5" s="3" t="s">
        <v>31</v>
      </c>
      <c r="P5" s="3" t="s">
        <v>33</v>
      </c>
      <c r="Q5" s="3" t="s">
        <v>54</v>
      </c>
      <c r="R5" s="3" t="s">
        <v>55</v>
      </c>
      <c r="S5" s="3" t="s">
        <v>56</v>
      </c>
      <c r="T5" s="3" t="s">
        <v>57</v>
      </c>
      <c r="U5" s="3" t="s">
        <v>58</v>
      </c>
    </row>
    <row collapsed="false" customFormat="false" customHeight="false" hidden="false" ht="14.9" outlineLevel="0" r="6">
      <c r="A6" s="0" t="s">
        <v>15</v>
      </c>
      <c r="B6" s="0" t="n">
        <v>195</v>
      </c>
      <c r="C6" s="0" t="s">
        <v>22</v>
      </c>
      <c r="D6" s="0" t="s">
        <v>61</v>
      </c>
      <c r="E6" s="2" t="n">
        <v>149</v>
      </c>
      <c r="F6" s="0" t="n">
        <v>1</v>
      </c>
      <c r="G6" s="0" t="s">
        <v>41</v>
      </c>
      <c r="H6" s="0" t="n">
        <v>42</v>
      </c>
      <c r="I6" s="0" t="n">
        <v>8</v>
      </c>
      <c r="J6" s="0" t="n">
        <v>4</v>
      </c>
      <c r="K6" s="0" t="n">
        <v>4</v>
      </c>
      <c r="L6" s="0" t="n">
        <v>9</v>
      </c>
      <c r="M6" s="0" t="n">
        <v>4</v>
      </c>
      <c r="N6" s="0" t="n">
        <v>1</v>
      </c>
      <c r="O6" s="0" t="n">
        <v>0.7</v>
      </c>
      <c r="P6" s="0" t="n">
        <v>6316</v>
      </c>
      <c r="Q6" s="0" t="n">
        <v>0.8</v>
      </c>
      <c r="R6" s="0" t="n">
        <v>2.7</v>
      </c>
      <c r="S6" s="0" t="n">
        <v>5.3</v>
      </c>
      <c r="T6" s="0" t="n">
        <v>0.4</v>
      </c>
      <c r="U6" s="0" t="s">
        <v>62</v>
      </c>
    </row>
    <row collapsed="false" customFormat="false" customHeight="false" hidden="false" ht="14.05" outlineLevel="0" r="7"/>
    <row collapsed="false" customFormat="false" customHeight="false" hidden="false" ht="14.05" outlineLevel="0" r="8">
      <c r="A8" s="3" t="s">
        <v>93</v>
      </c>
    </row>
    <row collapsed="false" customFormat="false" customHeight="false" hidden="false" ht="14.05" outlineLevel="0" r="9">
      <c r="A9" s="3" t="s">
        <v>67</v>
      </c>
      <c r="B9" s="3" t="s">
        <v>2</v>
      </c>
      <c r="C9" s="3" t="s">
        <v>3</v>
      </c>
      <c r="D9" s="3" t="s">
        <v>46</v>
      </c>
      <c r="E9" s="3" t="s">
        <v>47</v>
      </c>
      <c r="F9" s="3" t="s">
        <v>48</v>
      </c>
      <c r="G9" s="3" t="s">
        <v>36</v>
      </c>
      <c r="H9" s="3" t="s">
        <v>49</v>
      </c>
      <c r="I9" s="3" t="s">
        <v>50</v>
      </c>
      <c r="J9" s="3" t="s">
        <v>51</v>
      </c>
      <c r="K9" s="3" t="s">
        <v>52</v>
      </c>
      <c r="L9" s="3" t="s">
        <v>53</v>
      </c>
      <c r="M9" s="3" t="s">
        <v>27</v>
      </c>
      <c r="N9" s="3" t="s">
        <v>29</v>
      </c>
      <c r="O9" s="3" t="s">
        <v>31</v>
      </c>
      <c r="P9" s="3" t="s">
        <v>33</v>
      </c>
      <c r="Q9" s="3" t="s">
        <v>54</v>
      </c>
      <c r="R9" s="3" t="s">
        <v>55</v>
      </c>
      <c r="S9" s="3" t="s">
        <v>56</v>
      </c>
      <c r="T9" s="3" t="s">
        <v>57</v>
      </c>
      <c r="U9" s="3" t="s">
        <v>58</v>
      </c>
    </row>
    <row collapsed="false" customFormat="false" customHeight="false" hidden="false" ht="14.9" outlineLevel="0" r="10">
      <c r="A10" s="0" t="s">
        <v>15</v>
      </c>
      <c r="B10" s="0" t="n">
        <v>190</v>
      </c>
      <c r="C10" s="0" t="s">
        <v>6</v>
      </c>
      <c r="D10" s="0" t="s">
        <v>64</v>
      </c>
      <c r="E10" s="2" t="n">
        <v>199</v>
      </c>
      <c r="F10" s="0" t="n">
        <v>1</v>
      </c>
      <c r="G10" s="0" t="s">
        <v>39</v>
      </c>
      <c r="H10" s="0" t="n">
        <v>4</v>
      </c>
      <c r="I10" s="0" t="n">
        <v>1</v>
      </c>
      <c r="J10" s="0" t="n">
        <v>0</v>
      </c>
      <c r="K10" s="0" t="n">
        <v>2</v>
      </c>
      <c r="L10" s="0" t="n">
        <v>2</v>
      </c>
      <c r="M10" s="0" t="n">
        <v>1</v>
      </c>
      <c r="N10" s="0" t="n">
        <v>1</v>
      </c>
      <c r="O10" s="0" t="n">
        <v>0.5</v>
      </c>
      <c r="P10" s="0" t="n">
        <v>829</v>
      </c>
      <c r="Q10" s="0" t="n">
        <v>1.1</v>
      </c>
      <c r="R10" s="0" t="n">
        <v>4.5</v>
      </c>
      <c r="S10" s="0" t="n">
        <v>2.5</v>
      </c>
      <c r="T10" s="0" t="n">
        <v>0.5</v>
      </c>
      <c r="U10" s="0" t="s">
        <v>65</v>
      </c>
    </row>
    <row collapsed="false" customFormat="false" customHeight="false" hidden="false" ht="14.9" outlineLevel="0" r="11">
      <c r="A11" s="0" t="s">
        <v>15</v>
      </c>
      <c r="B11" s="0" t="n">
        <v>191</v>
      </c>
      <c r="C11" s="0" t="s">
        <v>21</v>
      </c>
      <c r="D11" s="0" t="s">
        <v>61</v>
      </c>
      <c r="E11" s="2" t="n">
        <v>200</v>
      </c>
      <c r="F11" s="0" t="n">
        <v>1</v>
      </c>
      <c r="G11" s="0" t="s">
        <v>39</v>
      </c>
      <c r="H11" s="0" t="n">
        <v>62</v>
      </c>
      <c r="I11" s="0" t="n">
        <v>25</v>
      </c>
      <c r="J11" s="0" t="n">
        <v>10</v>
      </c>
      <c r="K11" s="0" t="n">
        <v>11</v>
      </c>
      <c r="L11" s="0" t="n">
        <v>12</v>
      </c>
      <c r="M11" s="0" t="n">
        <v>9</v>
      </c>
      <c r="N11" s="0" t="n">
        <v>3</v>
      </c>
      <c r="O11" s="0" t="n">
        <v>0.8</v>
      </c>
      <c r="P11" s="0" t="n">
        <v>720</v>
      </c>
      <c r="Q11" s="0" t="n">
        <v>0.9</v>
      </c>
      <c r="R11" s="0" t="n">
        <v>2.8</v>
      </c>
      <c r="S11" s="0" t="n">
        <v>5.4</v>
      </c>
      <c r="T11" s="0" t="n">
        <v>0.3</v>
      </c>
      <c r="U11" s="0" t="s">
        <v>65</v>
      </c>
    </row>
    <row collapsed="false" customFormat="false" customHeight="false" hidden="false" ht="14.9" outlineLevel="0" r="12">
      <c r="A12" s="0" t="s">
        <v>15</v>
      </c>
      <c r="B12" s="0" t="n">
        <v>192</v>
      </c>
      <c r="C12" s="0" t="s">
        <v>22</v>
      </c>
      <c r="D12" s="0" t="s">
        <v>61</v>
      </c>
      <c r="E12" s="2" t="n">
        <v>99</v>
      </c>
      <c r="F12" s="0" t="n">
        <v>2</v>
      </c>
      <c r="G12" s="0" t="s">
        <v>39</v>
      </c>
      <c r="H12" s="0" t="n">
        <v>18</v>
      </c>
      <c r="I12" s="0" t="n">
        <v>17</v>
      </c>
      <c r="J12" s="0" t="n">
        <v>6</v>
      </c>
      <c r="K12" s="0" t="n">
        <v>2</v>
      </c>
      <c r="L12" s="0" t="n">
        <v>12</v>
      </c>
      <c r="M12" s="0" t="n">
        <v>5</v>
      </c>
      <c r="N12" s="0" t="n">
        <v>4</v>
      </c>
      <c r="O12" s="0" t="n">
        <v>0.7</v>
      </c>
      <c r="P12" s="0" t="n">
        <v>5742</v>
      </c>
      <c r="Q12" s="0" t="n">
        <v>0.7</v>
      </c>
      <c r="R12" s="0" t="n">
        <v>2.8</v>
      </c>
      <c r="S12" s="0" t="n">
        <v>5.3</v>
      </c>
      <c r="T12" s="0" t="n">
        <v>0.4</v>
      </c>
      <c r="U12" s="0" t="s">
        <v>62</v>
      </c>
    </row>
    <row collapsed="false" customFormat="false" customHeight="false" hidden="false" ht="14.9" outlineLevel="0" r="13">
      <c r="A13" s="0" t="s">
        <v>15</v>
      </c>
      <c r="B13" s="0" t="n">
        <v>197</v>
      </c>
      <c r="C13" s="0" t="s">
        <v>87</v>
      </c>
      <c r="D13" s="0" t="s">
        <v>61</v>
      </c>
      <c r="E13" s="2" t="n">
        <v>499</v>
      </c>
      <c r="F13" s="0" t="n">
        <v>1</v>
      </c>
      <c r="G13" s="0" t="s">
        <v>39</v>
      </c>
      <c r="H13" s="0" t="n">
        <v>368</v>
      </c>
      <c r="I13" s="0" t="n">
        <v>28</v>
      </c>
      <c r="J13" s="0" t="n">
        <v>14</v>
      </c>
      <c r="K13" s="0" t="n">
        <v>10</v>
      </c>
      <c r="L13" s="0" t="n">
        <v>23</v>
      </c>
      <c r="M13" s="0" t="n">
        <v>22</v>
      </c>
      <c r="N13" s="0" t="n">
        <v>3</v>
      </c>
      <c r="O13" s="0" t="n">
        <v>0.9</v>
      </c>
      <c r="P13" s="0" t="n">
        <v>14086</v>
      </c>
      <c r="Q13" s="0" t="n">
        <v>0.9</v>
      </c>
      <c r="R13" s="0" t="n">
        <v>2.7</v>
      </c>
      <c r="S13" s="0" t="n">
        <v>5</v>
      </c>
      <c r="T13" s="0" t="n">
        <v>0.4</v>
      </c>
      <c r="U13" s="0" t="s">
        <v>65</v>
      </c>
    </row>
    <row collapsed="false" customFormat="false" customHeight="false" hidden="false" ht="14.05" outlineLevel="0" r="14"/>
    <row collapsed="false" customFormat="false" customHeight="false" hidden="false" ht="14.05" outlineLevel="0" r="15">
      <c r="A15" s="10" t="s">
        <v>94</v>
      </c>
      <c r="B15" s="11"/>
      <c r="C15" s="11"/>
      <c r="D15" s="11"/>
      <c r="E15" s="11"/>
      <c r="F15" s="11"/>
      <c r="G15" s="11"/>
      <c r="H15" s="11"/>
      <c r="I15" s="11"/>
      <c r="J15" s="11"/>
      <c r="K15" s="11"/>
      <c r="L15" s="11"/>
      <c r="M15" s="11"/>
      <c r="N15" s="11"/>
      <c r="O15" s="11"/>
      <c r="P15" s="11"/>
      <c r="Q15" s="11"/>
      <c r="R15" s="11"/>
      <c r="S15" s="11"/>
      <c r="T15" s="11"/>
      <c r="U15" s="11"/>
    </row>
    <row collapsed="false" customFormat="false" customHeight="false" hidden="false" ht="14.05" outlineLevel="0" r="16">
      <c r="A16" s="12"/>
      <c r="B16" s="12"/>
      <c r="C16" s="12"/>
      <c r="D16" s="12"/>
      <c r="E16" s="12"/>
      <c r="F16" s="12"/>
      <c r="G16" s="12"/>
      <c r="H16" s="12"/>
      <c r="I16" s="12"/>
      <c r="J16" s="12"/>
      <c r="K16" s="12"/>
      <c r="L16" s="12"/>
      <c r="M16" s="12"/>
      <c r="N16" s="12"/>
      <c r="O16" s="12"/>
      <c r="P16" s="12"/>
      <c r="Q16" s="12"/>
      <c r="R16" s="12"/>
      <c r="S16" s="12"/>
      <c r="T16" s="12"/>
      <c r="U16" s="12"/>
    </row>
    <row collapsed="false" customFormat="false" customHeight="false" hidden="false" ht="14.05" outlineLevel="0" r="17">
      <c r="A17" s="3" t="s">
        <v>95</v>
      </c>
    </row>
    <row collapsed="false" customFormat="false" customHeight="false" hidden="false" ht="14.05" outlineLevel="0" r="18">
      <c r="A18" s="0" t="s">
        <v>67</v>
      </c>
      <c r="B18" s="0" t="s">
        <v>2</v>
      </c>
      <c r="C18" s="0" t="s">
        <v>3</v>
      </c>
      <c r="D18" s="0" t="s">
        <v>46</v>
      </c>
      <c r="E18" s="0" t="s">
        <v>47</v>
      </c>
      <c r="F18" s="0" t="s">
        <v>48</v>
      </c>
      <c r="G18" s="0" t="s">
        <v>36</v>
      </c>
      <c r="H18" s="0" t="s">
        <v>49</v>
      </c>
      <c r="I18" s="0" t="s">
        <v>50</v>
      </c>
      <c r="J18" s="0" t="s">
        <v>51</v>
      </c>
      <c r="K18" s="0" t="s">
        <v>52</v>
      </c>
      <c r="L18" s="0" t="s">
        <v>53</v>
      </c>
      <c r="M18" s="0" t="s">
        <v>27</v>
      </c>
      <c r="N18" s="0" t="s">
        <v>29</v>
      </c>
      <c r="O18" s="0" t="s">
        <v>31</v>
      </c>
      <c r="P18" s="0" t="s">
        <v>33</v>
      </c>
      <c r="Q18" s="0" t="s">
        <v>54</v>
      </c>
      <c r="R18" s="0" t="s">
        <v>55</v>
      </c>
      <c r="S18" s="0" t="s">
        <v>56</v>
      </c>
      <c r="T18" s="0" t="s">
        <v>57</v>
      </c>
      <c r="U18" s="0" t="s">
        <v>58</v>
      </c>
    </row>
    <row collapsed="false" customFormat="false" customHeight="false" hidden="false" ht="14.9" outlineLevel="0" r="19">
      <c r="A19" s="0" t="s">
        <v>15</v>
      </c>
      <c r="B19" s="0" t="n">
        <v>195</v>
      </c>
      <c r="C19" s="0" t="s">
        <v>22</v>
      </c>
      <c r="D19" s="0" t="s">
        <v>61</v>
      </c>
      <c r="E19" s="2" t="n">
        <v>149</v>
      </c>
      <c r="F19" s="0" t="n">
        <v>1</v>
      </c>
      <c r="G19" s="13" t="n">
        <f aca="false">VLOOKUP(G6,'Warranty Scale'!A2:B6,2,0)</f>
        <v>3</v>
      </c>
      <c r="H19" s="14" t="n">
        <f aca="false">H6/SUM($H$6:$L$6)</f>
        <v>0.626865671641791</v>
      </c>
      <c r="I19" s="14" t="n">
        <f aca="false">I6/SUM($H$6:$L$6)</f>
        <v>0.119402985074627</v>
      </c>
      <c r="J19" s="14" t="n">
        <f aca="false">J6/SUM($H$6:$L$6)</f>
        <v>0.0597014925373134</v>
      </c>
      <c r="K19" s="14" t="n">
        <f aca="false">K6/SUM($H$6:$L$6)</f>
        <v>0.0597014925373134</v>
      </c>
      <c r="L19" s="14" t="n">
        <f aca="false">L6/SUM($H$6:$L$6)</f>
        <v>0.134328358208955</v>
      </c>
      <c r="M19" s="14" t="n">
        <f aca="false">M6/SUM($M$6:$N$6)</f>
        <v>0.8</v>
      </c>
      <c r="N19" s="14" t="n">
        <f aca="false">N6/SUM($M$6:$N$6)</f>
        <v>0.2</v>
      </c>
      <c r="O19" s="13" t="n">
        <f aca="false">O6</f>
        <v>0.7</v>
      </c>
      <c r="P19" s="13" t="n">
        <f aca="false">P6</f>
        <v>6316</v>
      </c>
      <c r="Q19" s="13" t="n">
        <f aca="false">Q6</f>
        <v>0.8</v>
      </c>
      <c r="R19" s="13" t="n">
        <f aca="false">R6</f>
        <v>2.7</v>
      </c>
      <c r="S19" s="13" t="n">
        <f aca="false">S6</f>
        <v>5.3</v>
      </c>
      <c r="T19" s="13" t="n">
        <f aca="false">T6</f>
        <v>0.4</v>
      </c>
      <c r="U19" s="13" t="n">
        <f aca="false">U6</f>
        <v>0</v>
      </c>
    </row>
    <row collapsed="false" customFormat="false" customHeight="false" hidden="false" ht="14.05" outlineLevel="0" r="20"/>
    <row collapsed="false" customFormat="false" customHeight="false" hidden="false" ht="14.05" outlineLevel="0" r="21">
      <c r="A21" s="3" t="s">
        <v>96</v>
      </c>
    </row>
    <row collapsed="false" customFormat="false" customHeight="false" hidden="false" ht="14.9" outlineLevel="0" r="22">
      <c r="A22" s="0" t="s">
        <v>15</v>
      </c>
      <c r="B22" s="0" t="n">
        <v>190</v>
      </c>
      <c r="C22" s="0" t="s">
        <v>6</v>
      </c>
      <c r="D22" s="0" t="s">
        <v>64</v>
      </c>
      <c r="E22" s="2" t="n">
        <v>199</v>
      </c>
      <c r="F22" s="0" t="n">
        <v>1</v>
      </c>
      <c r="G22" s="13" t="n">
        <f aca="false">VLOOKUP(G10,'Warranty Scale'!$A$2:$B$6,2,0)</f>
        <v>1</v>
      </c>
      <c r="H22" s="14" t="n">
        <f aca="false">H10/SUM($H$10:$L$10)</f>
        <v>0.444444444444444</v>
      </c>
      <c r="I22" s="14" t="n">
        <f aca="false">I10/SUM($H$10:$L$10)</f>
        <v>0.111111111111111</v>
      </c>
      <c r="J22" s="14" t="n">
        <f aca="false">J10/SUM($H$10:$L$10)</f>
        <v>0</v>
      </c>
      <c r="K22" s="14" t="n">
        <f aca="false">K10/SUM($H$10:$L$10)</f>
        <v>0.222222222222222</v>
      </c>
      <c r="L22" s="14" t="n">
        <f aca="false">L10/SUM($H$10:$L$10)</f>
        <v>0.222222222222222</v>
      </c>
      <c r="M22" s="14" t="n">
        <f aca="false">M10/SUM($M$10:$N$10)</f>
        <v>0.5</v>
      </c>
      <c r="N22" s="14" t="n">
        <f aca="false">N10/SUM($M$10:$N$10)</f>
        <v>0.5</v>
      </c>
      <c r="O22" s="0" t="n">
        <v>0.5</v>
      </c>
      <c r="P22" s="0" t="n">
        <v>829</v>
      </c>
      <c r="Q22" s="0" t="n">
        <v>1.1</v>
      </c>
      <c r="R22" s="0" t="n">
        <v>4.5</v>
      </c>
      <c r="S22" s="0" t="n">
        <v>2.5</v>
      </c>
      <c r="T22" s="0" t="n">
        <v>0.5</v>
      </c>
      <c r="U22" s="0" t="s">
        <v>65</v>
      </c>
    </row>
    <row collapsed="false" customFormat="false" customHeight="false" hidden="false" ht="14.9" outlineLevel="0" r="23">
      <c r="A23" s="0" t="s">
        <v>15</v>
      </c>
      <c r="B23" s="0" t="n">
        <v>191</v>
      </c>
      <c r="C23" s="0" t="s">
        <v>21</v>
      </c>
      <c r="D23" s="0" t="s">
        <v>61</v>
      </c>
      <c r="E23" s="2" t="n">
        <v>200</v>
      </c>
      <c r="F23" s="0" t="n">
        <v>1</v>
      </c>
      <c r="G23" s="13" t="n">
        <f aca="false">VLOOKUP(G11,'Warranty Scale'!$A$2:$B$6,2,0)</f>
        <v>1</v>
      </c>
      <c r="H23" s="14" t="n">
        <f aca="false">H11/SUM($H$11:$L$11)</f>
        <v>0.516666666666667</v>
      </c>
      <c r="I23" s="0" t="n">
        <v>1</v>
      </c>
      <c r="J23" s="0" t="n">
        <v>0</v>
      </c>
      <c r="K23" s="0" t="n">
        <v>0</v>
      </c>
      <c r="L23" s="0" t="n">
        <v>0</v>
      </c>
      <c r="M23" s="14" t="n">
        <f aca="false">M11/SUM($M$11:$N$11)</f>
        <v>0.75</v>
      </c>
      <c r="N23" s="14" t="n">
        <f aca="false">N11/SUM($M$11:$N$11)</f>
        <v>0.25</v>
      </c>
      <c r="O23" s="0" t="n">
        <v>0.8</v>
      </c>
      <c r="P23" s="0" t="n">
        <v>720</v>
      </c>
      <c r="Q23" s="0" t="n">
        <v>0.9</v>
      </c>
      <c r="R23" s="0" t="n">
        <v>2.8</v>
      </c>
      <c r="S23" s="0" t="n">
        <v>5.4</v>
      </c>
      <c r="T23" s="0" t="n">
        <v>0.3</v>
      </c>
      <c r="U23" s="0" t="s">
        <v>65</v>
      </c>
    </row>
    <row collapsed="false" customFormat="false" customHeight="false" hidden="false" ht="14.9" outlineLevel="0" r="24">
      <c r="A24" s="0" t="s">
        <v>15</v>
      </c>
      <c r="B24" s="0" t="n">
        <v>192</v>
      </c>
      <c r="C24" s="0" t="s">
        <v>22</v>
      </c>
      <c r="D24" s="0" t="s">
        <v>61</v>
      </c>
      <c r="E24" s="2" t="n">
        <v>99</v>
      </c>
      <c r="F24" s="0" t="n">
        <v>2</v>
      </c>
      <c r="G24" s="13" t="n">
        <f aca="false">VLOOKUP(G12,'Warranty Scale'!$A$2:$B$6,2,0)</f>
        <v>1</v>
      </c>
      <c r="H24" s="14" t="n">
        <f aca="false">H12/SUM($H$12:$L$12)</f>
        <v>0.327272727272727</v>
      </c>
      <c r="I24" s="14" t="n">
        <f aca="false">I12/SUM($H$12:$L$12)</f>
        <v>0.309090909090909</v>
      </c>
      <c r="J24" s="14" t="n">
        <f aca="false">J12/SUM($H$12:$L$12)</f>
        <v>0.109090909090909</v>
      </c>
      <c r="K24" s="14" t="n">
        <f aca="false">K12/SUM($H$12:$L$12)</f>
        <v>0.0363636363636364</v>
      </c>
      <c r="L24" s="14" t="n">
        <f aca="false">L12/SUM($H$12:$L$12)</f>
        <v>0.218181818181818</v>
      </c>
      <c r="M24" s="14" t="n">
        <f aca="false">M12/SUM($M$12:$N$12)</f>
        <v>0.555555555555556</v>
      </c>
      <c r="N24" s="14" t="n">
        <f aca="false">N12/SUM($M$12:$N$12)</f>
        <v>0.444444444444444</v>
      </c>
      <c r="O24" s="0" t="n">
        <v>0.7</v>
      </c>
      <c r="P24" s="0" t="n">
        <v>5742</v>
      </c>
      <c r="Q24" s="0" t="n">
        <v>0.7</v>
      </c>
      <c r="R24" s="0" t="n">
        <v>2.8</v>
      </c>
      <c r="S24" s="0" t="n">
        <v>5.3</v>
      </c>
      <c r="T24" s="0" t="n">
        <v>0.4</v>
      </c>
      <c r="U24" s="0" t="s">
        <v>62</v>
      </c>
    </row>
    <row collapsed="false" customFormat="false" customHeight="false" hidden="false" ht="14.9" outlineLevel="0" r="25">
      <c r="A25" s="0" t="s">
        <v>15</v>
      </c>
      <c r="B25" s="0" t="n">
        <v>197</v>
      </c>
      <c r="C25" s="0" t="s">
        <v>87</v>
      </c>
      <c r="D25" s="0" t="s">
        <v>61</v>
      </c>
      <c r="E25" s="2" t="n">
        <v>499</v>
      </c>
      <c r="F25" s="0" t="n">
        <v>1</v>
      </c>
      <c r="G25" s="13" t="n">
        <f aca="false">VLOOKUP(G13,'Warranty Scale'!$A$2:$B$6,2,0)</f>
        <v>1</v>
      </c>
      <c r="H25" s="14" t="n">
        <f aca="false">H13/SUM($H$13:$L$13)</f>
        <v>0.830699774266366</v>
      </c>
      <c r="I25" s="14" t="n">
        <f aca="false">I13/SUM($H$13:$L$13)</f>
        <v>0.0632054176072235</v>
      </c>
      <c r="J25" s="14" t="n">
        <f aca="false">J13/SUM($H$13:$L$13)</f>
        <v>0.0316027088036117</v>
      </c>
      <c r="K25" s="14" t="n">
        <f aca="false">K13/SUM($H$13:$L$13)</f>
        <v>0.0225733634311512</v>
      </c>
      <c r="L25" s="14" t="n">
        <f aca="false">L13/SUM($H$13:$L$13)</f>
        <v>0.0519187358916479</v>
      </c>
      <c r="M25" s="14" t="n">
        <f aca="false">M13/SUM($M$13:$N$13)</f>
        <v>0.88</v>
      </c>
      <c r="N25" s="14" t="n">
        <f aca="false">N13/SUM($M$13:$N$13)</f>
        <v>0.12</v>
      </c>
      <c r="O25" s="0" t="n">
        <v>0.9</v>
      </c>
      <c r="P25" s="0" t="n">
        <v>14086</v>
      </c>
      <c r="Q25" s="0" t="n">
        <v>0.9</v>
      </c>
      <c r="R25" s="0" t="n">
        <v>2.7</v>
      </c>
      <c r="S25" s="0" t="n">
        <v>5</v>
      </c>
      <c r="T25" s="0" t="n">
        <v>0.4</v>
      </c>
      <c r="U25" s="0" t="s">
        <v>65</v>
      </c>
    </row>
    <row collapsed="false" customFormat="false" customHeight="false" hidden="false" ht="14.05" outlineLevel="0" r="26"/>
    <row collapsed="false" customFormat="false" customHeight="false" hidden="false" ht="14.05" outlineLevel="0" r="27">
      <c r="A27" s="10" t="s">
        <v>97</v>
      </c>
      <c r="B27" s="11"/>
      <c r="C27" s="11"/>
      <c r="D27" s="11"/>
      <c r="E27" s="11"/>
      <c r="F27" s="11"/>
      <c r="G27" s="11"/>
      <c r="H27" s="11"/>
      <c r="I27" s="11"/>
      <c r="J27" s="11"/>
      <c r="K27" s="11"/>
      <c r="L27" s="11"/>
      <c r="M27" s="11"/>
      <c r="N27" s="11"/>
      <c r="O27" s="11"/>
      <c r="P27" s="11"/>
      <c r="Q27" s="11"/>
      <c r="R27" s="11"/>
      <c r="S27" s="11"/>
      <c r="T27" s="11"/>
      <c r="U27" s="11"/>
    </row>
    <row collapsed="false" customFormat="false" customHeight="false" hidden="false" ht="14.05" outlineLevel="0" r="28">
      <c r="A28" s="0" t="s">
        <v>67</v>
      </c>
      <c r="B28" s="0" t="s">
        <v>2</v>
      </c>
      <c r="C28" s="0" t="s">
        <v>3</v>
      </c>
      <c r="D28" s="0" t="s">
        <v>46</v>
      </c>
      <c r="E28" s="0" t="s">
        <v>47</v>
      </c>
      <c r="F28" s="0" t="s">
        <v>48</v>
      </c>
      <c r="G28" s="0" t="s">
        <v>36</v>
      </c>
      <c r="H28" s="0" t="s">
        <v>49</v>
      </c>
      <c r="I28" s="0" t="s">
        <v>50</v>
      </c>
      <c r="J28" s="0" t="s">
        <v>51</v>
      </c>
      <c r="K28" s="0" t="s">
        <v>52</v>
      </c>
      <c r="L28" s="0" t="s">
        <v>53</v>
      </c>
      <c r="M28" s="0" t="s">
        <v>27</v>
      </c>
      <c r="N28" s="0" t="s">
        <v>29</v>
      </c>
      <c r="O28" s="0" t="s">
        <v>31</v>
      </c>
      <c r="P28" s="0" t="s">
        <v>33</v>
      </c>
      <c r="Q28" s="0" t="s">
        <v>54</v>
      </c>
      <c r="R28" s="0" t="s">
        <v>55</v>
      </c>
      <c r="S28" s="0" t="s">
        <v>56</v>
      </c>
      <c r="T28" s="0" t="s">
        <v>57</v>
      </c>
      <c r="U28" s="0" t="s">
        <v>58</v>
      </c>
    </row>
    <row collapsed="false" customFormat="false" customHeight="false" hidden="false" ht="14.05" outlineLevel="0" r="29">
      <c r="A29" s="3" t="s">
        <v>163</v>
      </c>
    </row>
    <row collapsed="false" customFormat="false" customHeight="false" hidden="false" ht="14.9" outlineLevel="0" r="30">
      <c r="A30" s="0" t="s">
        <v>15</v>
      </c>
      <c r="B30" s="0" t="n">
        <v>190</v>
      </c>
      <c r="C30" s="13" t="n">
        <f aca="false">IF(C$19=C22,0,1)</f>
        <v>1</v>
      </c>
      <c r="D30" s="13" t="n">
        <f aca="false">IF(D$19=D22,0,1)</f>
        <v>1</v>
      </c>
      <c r="E30" s="13" t="n">
        <f aca="false">ABS(E$19-E22)</f>
        <v>50</v>
      </c>
      <c r="F30" s="13" t="n">
        <f aca="false">ABS(F$19-F22)</f>
        <v>0</v>
      </c>
      <c r="G30" s="13" t="n">
        <f aca="false">ABS($G$19-G22)</f>
        <v>2</v>
      </c>
      <c r="H30" s="14" t="n">
        <f aca="false">ABS(H$19-H22)</f>
        <v>0.182421227197347</v>
      </c>
      <c r="I30" s="14" t="n">
        <f aca="false">ABS(I$19-I22)</f>
        <v>0.00829187396351576</v>
      </c>
      <c r="J30" s="14" t="n">
        <f aca="false">ABS(J$19-J22)</f>
        <v>0.0597014925373134</v>
      </c>
      <c r="K30" s="14" t="n">
        <f aca="false">ABS(K$19-K22)</f>
        <v>0.162520729684909</v>
      </c>
      <c r="L30" s="14" t="n">
        <f aca="false">ABS(L$19-L22)</f>
        <v>0.087893864013267</v>
      </c>
      <c r="M30" s="14" t="n">
        <f aca="false">ABS(M$19-M22)</f>
        <v>0.3</v>
      </c>
      <c r="N30" s="14" t="n">
        <f aca="false">ABS(N$19-N22)</f>
        <v>0.3</v>
      </c>
      <c r="O30" s="14" t="n">
        <f aca="false">ABS(O$19-O22)</f>
        <v>0.2</v>
      </c>
      <c r="P30" s="14" t="n">
        <f aca="false">ABS(P$19-P22)</f>
        <v>5487</v>
      </c>
      <c r="Q30" s="14" t="n">
        <f aca="false">ABS(Q$19-Q22)</f>
        <v>0.3</v>
      </c>
      <c r="R30" s="14" t="n">
        <f aca="false">ABS(R$19-R22)</f>
        <v>1.8</v>
      </c>
      <c r="S30" s="14" t="n">
        <f aca="false">ABS(S$19-S22)</f>
        <v>2.8</v>
      </c>
      <c r="T30" s="14" t="n">
        <f aca="false">ABS(T$19-T22)</f>
        <v>0.1</v>
      </c>
      <c r="U30" s="13" t="n">
        <f aca="false">IF(U$19 = U22,0,1)</f>
        <v>1</v>
      </c>
    </row>
    <row collapsed="false" customFormat="false" customHeight="false" hidden="false" ht="14.9" outlineLevel="0" r="31">
      <c r="A31" s="0" t="s">
        <v>15</v>
      </c>
      <c r="B31" s="0" t="n">
        <v>191</v>
      </c>
      <c r="C31" s="13" t="n">
        <f aca="false">IF(C$19=C23,0,1)</f>
        <v>1</v>
      </c>
      <c r="D31" s="13" t="n">
        <f aca="false">IF(D$19=D23,0,1)</f>
        <v>0</v>
      </c>
      <c r="E31" s="13" t="n">
        <f aca="false">ABS(E$19-E23)</f>
        <v>51</v>
      </c>
      <c r="F31" s="13" t="n">
        <f aca="false">ABS(F$19-F23)</f>
        <v>0</v>
      </c>
      <c r="G31" s="13" t="n">
        <f aca="false">ABS($G$19-G23)</f>
        <v>2</v>
      </c>
      <c r="H31" s="14" t="n">
        <f aca="false">ABS(H$19-H23)</f>
        <v>0.110199004975124</v>
      </c>
      <c r="I31" s="14" t="n">
        <f aca="false">ABS(I$19-I23)</f>
        <v>0.880597014925373</v>
      </c>
      <c r="J31" s="14" t="n">
        <f aca="false">ABS(J$19-J23)</f>
        <v>0.0597014925373134</v>
      </c>
      <c r="K31" s="14" t="n">
        <f aca="false">ABS(K$19-K23)</f>
        <v>0.0597014925373134</v>
      </c>
      <c r="L31" s="14" t="n">
        <f aca="false">ABS(L$19-L23)</f>
        <v>0.134328358208955</v>
      </c>
      <c r="M31" s="14" t="n">
        <f aca="false">ABS(M$19-M23)</f>
        <v>0.05</v>
      </c>
      <c r="N31" s="14" t="n">
        <f aca="false">ABS(N$19-N23)</f>
        <v>0.05</v>
      </c>
      <c r="O31" s="14" t="n">
        <f aca="false">ABS(O$19-O23)</f>
        <v>0.1</v>
      </c>
      <c r="P31" s="14" t="n">
        <f aca="false">ABS(P$19-P23)</f>
        <v>5596</v>
      </c>
      <c r="Q31" s="14" t="n">
        <f aca="false">ABS(Q$19-Q23)</f>
        <v>0.1</v>
      </c>
      <c r="R31" s="14" t="n">
        <f aca="false">ABS(R$19-R23)</f>
        <v>0.0999999999999996</v>
      </c>
      <c r="S31" s="14" t="n">
        <f aca="false">ABS(S$19-S23)</f>
        <v>0.100000000000001</v>
      </c>
      <c r="T31" s="14" t="n">
        <f aca="false">ABS(T$19-T23)</f>
        <v>0.1</v>
      </c>
      <c r="U31" s="13" t="n">
        <f aca="false">IF(U$19 = U23,0,1)</f>
        <v>1</v>
      </c>
    </row>
    <row collapsed="false" customFormat="false" customHeight="false" hidden="false" ht="14.9" outlineLevel="0" r="32">
      <c r="A32" s="0" t="s">
        <v>15</v>
      </c>
      <c r="B32" s="0" t="n">
        <v>192</v>
      </c>
      <c r="C32" s="13" t="n">
        <f aca="false">IF(C$19=C24,0,1)</f>
        <v>0</v>
      </c>
      <c r="D32" s="13" t="n">
        <f aca="false">IF(D$19=D24,0,1)</f>
        <v>0</v>
      </c>
      <c r="E32" s="13" t="n">
        <f aca="false">ABS(E$19-E24)</f>
        <v>50</v>
      </c>
      <c r="F32" s="13" t="n">
        <f aca="false">ABS(F$19-F24)</f>
        <v>1</v>
      </c>
      <c r="G32" s="13" t="n">
        <f aca="false">ABS($G$19-G24)</f>
        <v>2</v>
      </c>
      <c r="H32" s="14" t="n">
        <f aca="false">ABS(H$19-H24)</f>
        <v>0.299592944369064</v>
      </c>
      <c r="I32" s="14" t="n">
        <f aca="false">ABS(I$19-I24)</f>
        <v>0.189687924016282</v>
      </c>
      <c r="J32" s="14" t="n">
        <f aca="false">ABS(J$19-J24)</f>
        <v>0.0493894165535957</v>
      </c>
      <c r="K32" s="14" t="n">
        <f aca="false">ABS(K$19-K24)</f>
        <v>0.0233378561736771</v>
      </c>
      <c r="L32" s="14" t="n">
        <f aca="false">ABS(L$19-L24)</f>
        <v>0.083853459972863</v>
      </c>
      <c r="M32" s="14" t="n">
        <f aca="false">ABS(M$19-M24)</f>
        <v>0.244444444444444</v>
      </c>
      <c r="N32" s="14" t="n">
        <f aca="false">ABS(N$19-N24)</f>
        <v>0.244444444444444</v>
      </c>
      <c r="O32" s="14" t="n">
        <f aca="false">ABS(O$19-O24)</f>
        <v>0</v>
      </c>
      <c r="P32" s="14" t="n">
        <f aca="false">ABS(P$19-P24)</f>
        <v>574</v>
      </c>
      <c r="Q32" s="14" t="n">
        <f aca="false">ABS(Q$19-Q24)</f>
        <v>0.1</v>
      </c>
      <c r="R32" s="14" t="n">
        <f aca="false">ABS(R$19-R24)</f>
        <v>0.0999999999999996</v>
      </c>
      <c r="S32" s="14" t="n">
        <f aca="false">ABS(S$19-S24)</f>
        <v>0</v>
      </c>
      <c r="T32" s="14" t="n">
        <f aca="false">ABS(T$19-T24)</f>
        <v>0</v>
      </c>
      <c r="U32" s="13" t="n">
        <f aca="false">IF(U$19 = U24,0,1)</f>
        <v>0</v>
      </c>
    </row>
    <row collapsed="false" customFormat="false" customHeight="false" hidden="false" ht="14.9" outlineLevel="0" r="33">
      <c r="A33" s="0" t="s">
        <v>15</v>
      </c>
      <c r="B33" s="0" t="n">
        <v>197</v>
      </c>
      <c r="C33" s="13" t="n">
        <f aca="false">IF(C$19=C25,0,1)</f>
        <v>1</v>
      </c>
      <c r="D33" s="13" t="n">
        <f aca="false">IF(D$19=D25,0,1)</f>
        <v>0</v>
      </c>
      <c r="E33" s="13" t="n">
        <f aca="false">ABS(E$19-E25)</f>
        <v>350</v>
      </c>
      <c r="F33" s="13" t="n">
        <f aca="false">ABS(F$19-F25)</f>
        <v>0</v>
      </c>
      <c r="G33" s="13" t="n">
        <f aca="false">ABS($G$19-G25)</f>
        <v>2</v>
      </c>
      <c r="H33" s="14" t="n">
        <f aca="false">ABS(H$19-H25)</f>
        <v>0.203834102624575</v>
      </c>
      <c r="I33" s="14" t="n">
        <f aca="false">ABS(I$19-I25)</f>
        <v>0.0561975674674034</v>
      </c>
      <c r="J33" s="14" t="n">
        <f aca="false">ABS(J$19-J25)</f>
        <v>0.0280987837337017</v>
      </c>
      <c r="K33" s="14" t="n">
        <f aca="false">ABS(K$19-K25)</f>
        <v>0.0371281291061622</v>
      </c>
      <c r="L33" s="14" t="n">
        <f aca="false">ABS(L$19-L25)</f>
        <v>0.0824096223173074</v>
      </c>
      <c r="M33" s="14" t="n">
        <f aca="false">ABS(M$19-M25)</f>
        <v>0.08</v>
      </c>
      <c r="N33" s="14" t="n">
        <f aca="false">ABS(N$19-N25)</f>
        <v>0.08</v>
      </c>
      <c r="O33" s="14" t="n">
        <f aca="false">ABS(O$19-O25)</f>
        <v>0.2</v>
      </c>
      <c r="P33" s="14" t="n">
        <f aca="false">ABS(P$19-P25)</f>
        <v>7770</v>
      </c>
      <c r="Q33" s="14" t="n">
        <f aca="false">ABS(Q$19-Q25)</f>
        <v>0.1</v>
      </c>
      <c r="R33" s="14" t="n">
        <f aca="false">ABS(R$19-R25)</f>
        <v>0</v>
      </c>
      <c r="S33" s="14" t="n">
        <f aca="false">ABS(S$19-S25)</f>
        <v>0.3</v>
      </c>
      <c r="T33" s="14" t="n">
        <f aca="false">ABS(T$19-T25)</f>
        <v>0</v>
      </c>
      <c r="U33" s="13" t="n">
        <f aca="false">IF(U$19 = U25,0,1)</f>
        <v>1</v>
      </c>
    </row>
    <row collapsed="false" customFormat="false" customHeight="false" hidden="false" ht="14.05" outlineLevel="0" r="34"/>
    <row collapsed="false" customFormat="false" customHeight="false" hidden="false" ht="14.05" outlineLevel="0" r="35">
      <c r="A35" s="10" t="s">
        <v>99</v>
      </c>
      <c r="B35" s="11"/>
      <c r="C35" s="11"/>
      <c r="D35" s="11"/>
      <c r="E35" s="11"/>
      <c r="F35" s="11"/>
      <c r="G35" s="11"/>
      <c r="H35" s="11"/>
      <c r="I35" s="11"/>
      <c r="J35" s="11"/>
      <c r="K35" s="11"/>
      <c r="L35" s="11"/>
      <c r="M35" s="11"/>
      <c r="N35" s="11"/>
      <c r="O35" s="11"/>
      <c r="P35" s="11"/>
      <c r="Q35" s="11"/>
      <c r="R35" s="11"/>
      <c r="S35" s="11"/>
      <c r="T35" s="11"/>
      <c r="U35" s="11"/>
    </row>
    <row collapsed="false" customFormat="false" customHeight="false" hidden="false" ht="14.05" outlineLevel="0" r="36">
      <c r="A36" s="0" t="s">
        <v>67</v>
      </c>
      <c r="B36" s="0" t="s">
        <v>2</v>
      </c>
      <c r="C36" s="0" t="s">
        <v>3</v>
      </c>
      <c r="D36" s="0" t="s">
        <v>46</v>
      </c>
      <c r="E36" s="0" t="s">
        <v>47</v>
      </c>
      <c r="F36" s="0" t="s">
        <v>48</v>
      </c>
      <c r="G36" s="0" t="s">
        <v>36</v>
      </c>
      <c r="H36" s="0" t="s">
        <v>49</v>
      </c>
      <c r="I36" s="0" t="s">
        <v>50</v>
      </c>
      <c r="J36" s="0" t="s">
        <v>51</v>
      </c>
      <c r="K36" s="0" t="s">
        <v>52</v>
      </c>
      <c r="L36" s="0" t="s">
        <v>53</v>
      </c>
      <c r="M36" s="0" t="s">
        <v>27</v>
      </c>
      <c r="N36" s="0" t="s">
        <v>29</v>
      </c>
      <c r="O36" s="0" t="s">
        <v>31</v>
      </c>
      <c r="P36" s="0" t="s">
        <v>33</v>
      </c>
      <c r="Q36" s="0" t="s">
        <v>54</v>
      </c>
      <c r="R36" s="0" t="s">
        <v>55</v>
      </c>
      <c r="S36" s="0" t="s">
        <v>56</v>
      </c>
      <c r="T36" s="0" t="s">
        <v>57</v>
      </c>
      <c r="U36" s="0" t="s">
        <v>58</v>
      </c>
    </row>
    <row collapsed="false" customFormat="false" customHeight="false" hidden="false" ht="14.05" outlineLevel="0" r="37">
      <c r="A37" s="0" t="s">
        <v>100</v>
      </c>
      <c r="B37" s="0" t="s">
        <v>100</v>
      </c>
      <c r="C37" s="0" t="n">
        <v>1</v>
      </c>
      <c r="D37" s="0" t="n">
        <v>1</v>
      </c>
      <c r="E37" s="0" t="n">
        <v>1</v>
      </c>
      <c r="F37" s="0" t="n">
        <v>1</v>
      </c>
      <c r="G37" s="0" t="n">
        <v>1</v>
      </c>
      <c r="H37" s="0" t="n">
        <v>1</v>
      </c>
      <c r="I37" s="0" t="n">
        <v>1</v>
      </c>
      <c r="J37" s="0" t="n">
        <v>1</v>
      </c>
      <c r="K37" s="0" t="n">
        <v>1</v>
      </c>
      <c r="L37" s="0" t="n">
        <v>1</v>
      </c>
      <c r="M37" s="0" t="n">
        <v>1</v>
      </c>
      <c r="N37" s="0" t="n">
        <v>1</v>
      </c>
      <c r="O37" s="0" t="n">
        <v>1</v>
      </c>
      <c r="P37" s="0" t="n">
        <v>0.75</v>
      </c>
      <c r="Q37" s="0" t="n">
        <v>1</v>
      </c>
      <c r="R37" s="0" t="n">
        <v>1</v>
      </c>
      <c r="S37" s="0" t="n">
        <v>1</v>
      </c>
      <c r="T37" s="0" t="n">
        <v>1</v>
      </c>
      <c r="U37" s="0" t="n">
        <v>0.5</v>
      </c>
    </row>
    <row collapsed="false" customFormat="false" customHeight="false" hidden="false" ht="14.9" outlineLevel="0" r="39">
      <c r="A39" s="10" t="s">
        <v>101</v>
      </c>
      <c r="B39" s="11"/>
      <c r="C39" s="11"/>
      <c r="D39" s="11"/>
      <c r="E39" s="11"/>
      <c r="F39" s="11"/>
      <c r="G39" s="11"/>
      <c r="H39" s="11"/>
      <c r="I39" s="11"/>
      <c r="J39" s="11"/>
      <c r="K39" s="11"/>
      <c r="L39" s="11"/>
      <c r="M39" s="11"/>
      <c r="N39" s="11"/>
      <c r="O39" s="11"/>
      <c r="P39" s="11"/>
      <c r="Q39" s="11"/>
      <c r="R39" s="11"/>
      <c r="S39" s="11"/>
      <c r="T39" s="11"/>
      <c r="U39" s="11"/>
    </row>
    <row collapsed="false" customFormat="false" customHeight="false" hidden="false" ht="14.05" outlineLevel="0" r="40"/>
    <row collapsed="false" customFormat="false" customHeight="false" hidden="false" ht="14.9" outlineLevel="0" r="41">
      <c r="A41" s="0" t="s">
        <v>15</v>
      </c>
      <c r="B41" s="0" t="n">
        <v>190</v>
      </c>
      <c r="C41" s="14" t="n">
        <f aca="false">C30*C$37</f>
        <v>1</v>
      </c>
      <c r="D41" s="14" t="n">
        <f aca="false">D30*D37</f>
        <v>1</v>
      </c>
      <c r="E41" s="14" t="n">
        <f aca="false">E30*E37</f>
        <v>50</v>
      </c>
      <c r="F41" s="14" t="n">
        <f aca="false">F30*F37</f>
        <v>0</v>
      </c>
      <c r="G41" s="14" t="n">
        <v>0</v>
      </c>
      <c r="H41" s="14" t="n">
        <f aca="false">H30*H37</f>
        <v>0.182421227197347</v>
      </c>
      <c r="I41" s="14" t="n">
        <f aca="false">I30*I37</f>
        <v>0.00829187396351576</v>
      </c>
      <c r="J41" s="14" t="n">
        <f aca="false">J30*J37</f>
        <v>0.0597014925373134</v>
      </c>
      <c r="K41" s="14" t="n">
        <f aca="false">K30*K37</f>
        <v>0.162520729684909</v>
      </c>
      <c r="L41" s="14" t="n">
        <f aca="false">L30*L37</f>
        <v>0.087893864013267</v>
      </c>
      <c r="M41" s="14" t="n">
        <f aca="false">M30*M37</f>
        <v>0.3</v>
      </c>
      <c r="N41" s="14" t="n">
        <f aca="false">N30*N37</f>
        <v>0.3</v>
      </c>
      <c r="O41" s="14" t="n">
        <f aca="false">O30*O37</f>
        <v>0.2</v>
      </c>
      <c r="P41" s="14" t="n">
        <f aca="false">P30*P37</f>
        <v>4115.25</v>
      </c>
      <c r="Q41" s="14" t="n">
        <f aca="false">Q30*Q37</f>
        <v>0.3</v>
      </c>
      <c r="R41" s="14" t="n">
        <f aca="false">R30*R37</f>
        <v>1.8</v>
      </c>
      <c r="S41" s="14" t="n">
        <f aca="false">S30*S37</f>
        <v>2.8</v>
      </c>
      <c r="T41" s="14" t="n">
        <f aca="false">T30*T37</f>
        <v>0.1</v>
      </c>
      <c r="U41" s="13" t="n">
        <f aca="false">U30*U37</f>
        <v>0.5</v>
      </c>
    </row>
    <row collapsed="false" customFormat="false" customHeight="false" hidden="false" ht="14.9" outlineLevel="0" r="42">
      <c r="A42" s="0" t="s">
        <v>15</v>
      </c>
      <c r="B42" s="0" t="n">
        <v>191</v>
      </c>
      <c r="C42" s="14" t="n">
        <f aca="false">C31*C$37</f>
        <v>1</v>
      </c>
      <c r="D42" s="14" t="n">
        <f aca="false">D31*D$37</f>
        <v>0</v>
      </c>
      <c r="E42" s="14" t="n">
        <f aca="false">E31*E$37</f>
        <v>51</v>
      </c>
      <c r="F42" s="14" t="n">
        <f aca="false">F31*F$37</f>
        <v>0</v>
      </c>
      <c r="G42" s="14" t="n">
        <v>2</v>
      </c>
      <c r="H42" s="14" t="n">
        <f aca="false">H31*H$37</f>
        <v>0.110199004975124</v>
      </c>
      <c r="I42" s="14" t="n">
        <f aca="false">I31*I$37</f>
        <v>0.880597014925373</v>
      </c>
      <c r="J42" s="14" t="n">
        <f aca="false">J31*J$37</f>
        <v>0.0597014925373134</v>
      </c>
      <c r="K42" s="14" t="n">
        <f aca="false">K31*K$37</f>
        <v>0.0597014925373134</v>
      </c>
      <c r="L42" s="14" t="n">
        <f aca="false">L31*L$37</f>
        <v>0.134328358208955</v>
      </c>
      <c r="M42" s="14" t="n">
        <f aca="false">M31*M$37</f>
        <v>0.05</v>
      </c>
      <c r="N42" s="14" t="n">
        <f aca="false">N31*N$37</f>
        <v>0.05</v>
      </c>
      <c r="O42" s="14" t="n">
        <f aca="false">O31*O$37</f>
        <v>0.1</v>
      </c>
      <c r="P42" s="14" t="n">
        <f aca="false">P31*P$37</f>
        <v>4197</v>
      </c>
      <c r="Q42" s="14" t="n">
        <f aca="false">Q31*Q$37</f>
        <v>0.1</v>
      </c>
      <c r="R42" s="14" t="n">
        <f aca="false">R31*R$37</f>
        <v>0.0999999999999996</v>
      </c>
      <c r="S42" s="14" t="n">
        <f aca="false">S31*S$37</f>
        <v>0.100000000000001</v>
      </c>
      <c r="T42" s="14" t="n">
        <f aca="false">T31*T$37</f>
        <v>0.1</v>
      </c>
      <c r="U42" s="13" t="n">
        <f aca="false">U31*U$37</f>
        <v>0.5</v>
      </c>
    </row>
    <row collapsed="false" customFormat="false" customHeight="false" hidden="false" ht="14.9" outlineLevel="0" r="43">
      <c r="A43" s="0" t="s">
        <v>15</v>
      </c>
      <c r="B43" s="0" t="n">
        <v>192</v>
      </c>
      <c r="C43" s="14" t="n">
        <f aca="false">C32*C$37</f>
        <v>0</v>
      </c>
      <c r="D43" s="14" t="n">
        <f aca="false">D32*D$37</f>
        <v>0</v>
      </c>
      <c r="E43" s="14" t="n">
        <f aca="false">E32*E$37</f>
        <v>50</v>
      </c>
      <c r="F43" s="14" t="n">
        <f aca="false">F32*F$37</f>
        <v>1</v>
      </c>
      <c r="G43" s="14" t="n">
        <v>0</v>
      </c>
      <c r="H43" s="14" t="n">
        <f aca="false">H32*H$37</f>
        <v>0.299592944369064</v>
      </c>
      <c r="I43" s="14" t="n">
        <f aca="false">I32*I$37</f>
        <v>0.189687924016282</v>
      </c>
      <c r="J43" s="14" t="n">
        <f aca="false">J32*J$37</f>
        <v>0.0493894165535957</v>
      </c>
      <c r="K43" s="14" t="n">
        <f aca="false">K32*K$37</f>
        <v>0.0233378561736771</v>
      </c>
      <c r="L43" s="14" t="n">
        <f aca="false">L32*L$37</f>
        <v>0.083853459972863</v>
      </c>
      <c r="M43" s="14" t="n">
        <f aca="false">M32*M$37</f>
        <v>0.244444444444444</v>
      </c>
      <c r="N43" s="14" t="n">
        <f aca="false">N32*N$37</f>
        <v>0.244444444444444</v>
      </c>
      <c r="O43" s="14" t="n">
        <f aca="false">O32*O$37</f>
        <v>0</v>
      </c>
      <c r="P43" s="14" t="n">
        <f aca="false">P32*P$37</f>
        <v>430.5</v>
      </c>
      <c r="Q43" s="14" t="n">
        <f aca="false">Q32*Q$37</f>
        <v>0.1</v>
      </c>
      <c r="R43" s="14" t="n">
        <f aca="false">R32*R$37</f>
        <v>0.0999999999999996</v>
      </c>
      <c r="S43" s="14" t="n">
        <f aca="false">S32*S$37</f>
        <v>0</v>
      </c>
      <c r="T43" s="14" t="n">
        <f aca="false">T32*T$37</f>
        <v>0</v>
      </c>
      <c r="U43" s="13" t="n">
        <f aca="false">U32*U$37</f>
        <v>0</v>
      </c>
    </row>
    <row collapsed="false" customFormat="false" customHeight="false" hidden="false" ht="14.9" outlineLevel="0" r="44">
      <c r="A44" s="0" t="s">
        <v>15</v>
      </c>
      <c r="B44" s="0" t="n">
        <v>197</v>
      </c>
      <c r="C44" s="14" t="n">
        <f aca="false">C33*C$37</f>
        <v>1</v>
      </c>
      <c r="D44" s="14" t="n">
        <f aca="false">D33*D$37</f>
        <v>0</v>
      </c>
      <c r="E44" s="14" t="n">
        <f aca="false">E33*E$37</f>
        <v>350</v>
      </c>
      <c r="F44" s="14" t="n">
        <f aca="false">F33*F$37</f>
        <v>0</v>
      </c>
      <c r="G44" s="14" t="n">
        <v>2</v>
      </c>
      <c r="H44" s="14" t="n">
        <f aca="false">H33*H$37</f>
        <v>0.203834102624575</v>
      </c>
      <c r="I44" s="14" t="n">
        <f aca="false">I33*I$37</f>
        <v>0.0561975674674034</v>
      </c>
      <c r="J44" s="14" t="n">
        <f aca="false">J33*J$37</f>
        <v>0.0280987837337017</v>
      </c>
      <c r="K44" s="14" t="n">
        <f aca="false">K33*K$37</f>
        <v>0.0371281291061622</v>
      </c>
      <c r="L44" s="14" t="n">
        <f aca="false">L33*L$37</f>
        <v>0.0824096223173074</v>
      </c>
      <c r="M44" s="14" t="n">
        <f aca="false">M33*M$37</f>
        <v>0.08</v>
      </c>
      <c r="N44" s="14" t="n">
        <f aca="false">N33*N$37</f>
        <v>0.08</v>
      </c>
      <c r="O44" s="14" t="n">
        <f aca="false">O33*O$37</f>
        <v>0.2</v>
      </c>
      <c r="P44" s="14" t="n">
        <f aca="false">P33*P$37</f>
        <v>5827.5</v>
      </c>
      <c r="Q44" s="14" t="n">
        <f aca="false">Q33*Q$37</f>
        <v>0.1</v>
      </c>
      <c r="R44" s="14" t="n">
        <f aca="false">R33*R$37</f>
        <v>0</v>
      </c>
      <c r="S44" s="14" t="n">
        <f aca="false">S33*S$37</f>
        <v>0.3</v>
      </c>
      <c r="T44" s="14" t="n">
        <f aca="false">T33*T$37</f>
        <v>0</v>
      </c>
      <c r="U44" s="13" t="n">
        <f aca="false">U33*U$37</f>
        <v>0.5</v>
      </c>
    </row>
    <row collapsed="false" customFormat="false" customHeight="false" hidden="false" ht="14.05" outlineLevel="0" r="45"/>
    <row collapsed="false" customFormat="false" customHeight="false" hidden="false" ht="14.05" outlineLevel="0" r="46"/>
    <row collapsed="false" customFormat="false" customHeight="false" hidden="false" ht="14.05" outlineLevel="0" r="47">
      <c r="A47" s="10" t="s">
        <v>102</v>
      </c>
      <c r="B47" s="11"/>
      <c r="C47" s="11"/>
      <c r="D47" s="11"/>
      <c r="E47" s="11"/>
      <c r="F47" s="11"/>
      <c r="G47" s="11"/>
      <c r="H47" s="11"/>
      <c r="I47" s="11"/>
      <c r="J47" s="11"/>
      <c r="K47" s="11"/>
      <c r="L47" s="11"/>
      <c r="M47" s="11"/>
      <c r="N47" s="11"/>
      <c r="O47" s="11"/>
      <c r="P47" s="11"/>
      <c r="Q47" s="11"/>
      <c r="R47" s="11"/>
      <c r="S47" s="11"/>
      <c r="T47" s="11"/>
    </row>
    <row collapsed="false" customFormat="false" customHeight="false" hidden="false" ht="14.05" outlineLevel="0" r="48">
      <c r="A48" s="3" t="s">
        <v>163</v>
      </c>
    </row>
    <row collapsed="false" customFormat="false" customHeight="false" hidden="false" ht="14.05" outlineLevel="0" r="49">
      <c r="A49" s="3" t="s">
        <v>67</v>
      </c>
      <c r="B49" s="3" t="s">
        <v>2</v>
      </c>
      <c r="C49" s="3" t="s">
        <v>103</v>
      </c>
      <c r="D49" s="3" t="s">
        <v>104</v>
      </c>
    </row>
    <row collapsed="false" customFormat="false" customHeight="false" hidden="false" ht="14.9" outlineLevel="0" r="50">
      <c r="A50" s="0" t="s">
        <v>15</v>
      </c>
      <c r="B50" s="0" t="n">
        <v>190</v>
      </c>
      <c r="C50" s="14" t="n">
        <f aca="false">SUM(C41:U41)</f>
        <v>4174.0508291874</v>
      </c>
      <c r="D50" s="0" t="n">
        <v>12</v>
      </c>
    </row>
    <row collapsed="false" customFormat="false" customHeight="false" hidden="false" ht="14.9" outlineLevel="0" r="51">
      <c r="A51" s="0" t="s">
        <v>15</v>
      </c>
      <c r="B51" s="0" t="n">
        <v>191</v>
      </c>
      <c r="C51" s="14" t="n">
        <f aca="false">SUM(C42:U42)</f>
        <v>4253.34452736319</v>
      </c>
      <c r="D51" s="0" t="n">
        <v>8</v>
      </c>
    </row>
    <row collapsed="false" customFormat="false" customHeight="false" hidden="false" ht="14.9" outlineLevel="0" r="52">
      <c r="A52" s="0" t="s">
        <v>15</v>
      </c>
      <c r="B52" s="0" t="n">
        <v>192</v>
      </c>
      <c r="C52" s="14" t="n">
        <f aca="false">SUM(C43:U43)</f>
        <v>482.834750489974</v>
      </c>
      <c r="D52" s="0" t="n">
        <v>12</v>
      </c>
    </row>
    <row collapsed="false" customFormat="false" customHeight="false" hidden="false" ht="14.9" outlineLevel="0" r="53">
      <c r="A53" s="0" t="s">
        <v>15</v>
      </c>
      <c r="B53" s="0" t="n">
        <v>197</v>
      </c>
      <c r="C53" s="14" t="n">
        <f aca="false">SUM(C44:U44)</f>
        <v>6182.16766820525</v>
      </c>
      <c r="D53" s="0" t="n">
        <v>84</v>
      </c>
    </row>
    <row collapsed="false" customFormat="false" customHeight="false" hidden="false" ht="14.05" outlineLevel="0" r="54"/>
    <row collapsed="false" customFormat="false" customHeight="false" hidden="false" ht="14.05" outlineLevel="0" r="55">
      <c r="A55" s="15" t="s">
        <v>164</v>
      </c>
      <c r="B55" s="9"/>
      <c r="C55" s="9"/>
      <c r="D55" s="9"/>
      <c r="E55" s="9"/>
      <c r="F55" s="9"/>
      <c r="G55" s="9"/>
      <c r="H55" s="9"/>
      <c r="I55" s="9"/>
      <c r="J55" s="9"/>
      <c r="K55" s="9"/>
      <c r="L55" s="9"/>
      <c r="M55" s="9"/>
      <c r="N55" s="9"/>
      <c r="O55" s="9"/>
      <c r="P55" s="9"/>
      <c r="Q55" s="9"/>
      <c r="R55" s="9"/>
      <c r="S55" s="9"/>
      <c r="T55" s="9"/>
    </row>
    <row collapsed="false" customFormat="false" customHeight="false" hidden="false" ht="14.05" outlineLevel="0" r="56">
      <c r="A56" s="3" t="s">
        <v>163</v>
      </c>
    </row>
    <row collapsed="false" customFormat="false" customHeight="false" hidden="false" ht="14.05" outlineLevel="0" r="57">
      <c r="A57" s="0" t="s">
        <v>106</v>
      </c>
      <c r="B57" s="0" t="n">
        <v>12</v>
      </c>
      <c r="C57" s="0" t="s">
        <v>165</v>
      </c>
    </row>
    <row collapsed="false" customFormat="false" customHeight="false" hidden="false" ht="14.9" outlineLevel="0" r="58">
      <c r="A58" s="0" t="s">
        <v>108</v>
      </c>
      <c r="B58" s="16" t="n">
        <v>149</v>
      </c>
      <c r="C58" s="0" t="s">
        <v>109</v>
      </c>
    </row>
    <row collapsed="false" customFormat="false" customHeight="false" hidden="false" ht="14.05" outlineLevel="0" r="59">
      <c r="A59" s="0" t="s">
        <v>110</v>
      </c>
      <c r="B59" s="16" t="n">
        <f aca="false">B57*B58</f>
        <v>1788</v>
      </c>
      <c r="C59" s="0" t="s">
        <v>111</v>
      </c>
    </row>
    <row collapsed="false" customFormat="false" customHeight="false" hidden="false" ht="14.9" outlineLevel="0" r="60">
      <c r="A60" s="0" t="s">
        <v>68</v>
      </c>
      <c r="B60" s="13" t="n">
        <f aca="false">'Potential New Product List'!V16</f>
        <v>0.15</v>
      </c>
      <c r="C60" s="0" t="s">
        <v>109</v>
      </c>
    </row>
    <row collapsed="false" customFormat="false" customHeight="false" hidden="false" ht="14.05" outlineLevel="0" r="61">
      <c r="A61" s="0" t="s">
        <v>112</v>
      </c>
      <c r="B61" s="16" t="n">
        <f aca="false">B59*B60</f>
        <v>268.2</v>
      </c>
      <c r="C61" s="0" t="s">
        <v>113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1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17" activeCellId="0" pane="topLeft" sqref="E17"/>
    </sheetView>
  </sheetViews>
  <sheetFormatPr defaultRowHeight="15"/>
  <cols>
    <col collapsed="false" hidden="false" max="1" min="1" style="0" width="44.9948979591837"/>
    <col collapsed="false" hidden="false" max="1025" min="2" style="0" width="8.72959183673469"/>
  </cols>
  <sheetData>
    <row collapsed="false" customFormat="false" customHeight="false" hidden="false" ht="15" outlineLevel="0" r="1">
      <c r="A1" s="3" t="s">
        <v>24</v>
      </c>
    </row>
    <row collapsed="false" customFormat="false" customHeight="false" hidden="false" ht="15" outlineLevel="0" r="3">
      <c r="A3" s="3" t="s">
        <v>25</v>
      </c>
    </row>
    <row collapsed="false" customFormat="false" customHeight="false" hidden="false" ht="15" outlineLevel="0" r="4">
      <c r="A4" s="0" t="s">
        <v>26</v>
      </c>
    </row>
    <row collapsed="false" customFormat="false" customHeight="false" hidden="false" ht="15" outlineLevel="0" r="6">
      <c r="A6" s="3" t="s">
        <v>27</v>
      </c>
    </row>
    <row collapsed="false" customFormat="false" customHeight="false" hidden="false" ht="15" outlineLevel="0" r="7">
      <c r="A7" s="0" t="s">
        <v>28</v>
      </c>
    </row>
    <row collapsed="false" customFormat="false" customHeight="false" hidden="false" ht="15" outlineLevel="0" r="9">
      <c r="A9" s="3" t="s">
        <v>29</v>
      </c>
    </row>
    <row collapsed="false" customFormat="false" customHeight="false" hidden="false" ht="15" outlineLevel="0" r="10">
      <c r="A10" s="0" t="s">
        <v>30</v>
      </c>
    </row>
    <row collapsed="false" customFormat="false" customHeight="false" hidden="false" ht="15" outlineLevel="0" r="12">
      <c r="A12" s="3" t="s">
        <v>31</v>
      </c>
    </row>
    <row collapsed="false" customFormat="false" customHeight="false" hidden="false" ht="15" outlineLevel="0" r="13">
      <c r="A13" s="0" t="s">
        <v>32</v>
      </c>
    </row>
    <row collapsed="false" customFormat="false" customHeight="false" hidden="false" ht="15" outlineLevel="0" r="15">
      <c r="A15" s="3" t="s">
        <v>33</v>
      </c>
    </row>
    <row collapsed="false" customFormat="false" customHeight="false" hidden="false" ht="15" outlineLevel="0" r="16">
      <c r="A16" s="0" t="s">
        <v>34</v>
      </c>
    </row>
    <row collapsed="false" customFormat="false" customHeight="false" hidden="false" ht="15" outlineLevel="0" r="17">
      <c r="A17" s="0" t="s">
        <v>35</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U61"/>
  <sheetViews>
    <sheetView colorId="64" defaultGridColor="true" rightToLeft="false" showFormulas="false" showGridLines="true" showOutlineSymbols="true" showRowColHeaders="true" showZeros="true" tabSelected="false" topLeftCell="A51" view="normal" windowProtection="false" workbookViewId="0" zoomScale="100" zoomScaleNormal="100" zoomScalePageLayoutView="100">
      <selection activeCell="B61" activeCellId="0" pane="topLeft" sqref="B61"/>
    </sheetView>
  </sheetViews>
  <sheetFormatPr defaultRowHeight="12.85"/>
  <cols>
    <col collapsed="false" hidden="false" max="1" min="1" style="0" width="34.1428571428571"/>
    <col collapsed="false" hidden="false" max="5" min="2" style="0" width="11.5204081632653"/>
    <col collapsed="false" hidden="false" max="6" min="6" style="0" width="29.3010204081633"/>
    <col collapsed="false" hidden="false" max="7" min="7" style="0" width="19.0867346938776"/>
    <col collapsed="false" hidden="false" max="8" min="8" style="0" width="15.8571428571429"/>
    <col collapsed="false" hidden="false" max="9" min="9" style="0" width="17.7397959183673"/>
    <col collapsed="false" hidden="false" max="10" min="10" style="0" width="16.3979591836735"/>
    <col collapsed="false" hidden="false" max="11" min="11" style="0" width="17.469387755102"/>
    <col collapsed="false" hidden="false" max="12" min="12" style="0" width="15.3163265306122"/>
    <col collapsed="false" hidden="false" max="13" min="13" style="0" width="28.3571428571429"/>
    <col collapsed="false" hidden="false" max="14" min="14" style="0" width="30.9132653061224"/>
    <col collapsed="false" hidden="false" max="15" min="15" style="0" width="42.3418367346939"/>
    <col collapsed="false" hidden="false" max="16" min="16" style="0" width="21.9030612244898"/>
    <col collapsed="false" hidden="false" max="17" min="17" style="0" width="36.4183673469388"/>
    <col collapsed="false" hidden="false" max="18" min="18" style="0" width="20.8316326530612"/>
    <col collapsed="false" hidden="false" max="19" min="19" style="0" width="20.5612244897959"/>
    <col collapsed="false" hidden="false" max="20" min="20" style="0" width="21.2397959183673"/>
    <col collapsed="false" hidden="false" max="1025" min="21" style="0" width="11.5204081632653"/>
  </cols>
  <sheetData>
    <row collapsed="false" customFormat="false" customHeight="false" hidden="false" ht="15.25" outlineLevel="0" r="1">
      <c r="A1" s="8" t="s">
        <v>166</v>
      </c>
      <c r="B1" s="8"/>
      <c r="C1" s="8"/>
      <c r="D1" s="8"/>
    </row>
    <row collapsed="false" customFormat="false" customHeight="false" hidden="false" ht="15.25" outlineLevel="0" r="2">
      <c r="A2" s="8"/>
      <c r="B2" s="8"/>
      <c r="C2" s="8"/>
      <c r="D2" s="8"/>
    </row>
    <row collapsed="false" customFormat="false" customHeight="false" hidden="false" ht="14.05" outlineLevel="0" r="3">
      <c r="A3" s="9" t="s">
        <v>91</v>
      </c>
      <c r="B3" s="9"/>
      <c r="C3" s="9"/>
      <c r="D3" s="9"/>
      <c r="E3" s="9"/>
      <c r="F3" s="9"/>
      <c r="G3" s="9"/>
      <c r="H3" s="9"/>
      <c r="I3" s="9"/>
      <c r="J3" s="9"/>
      <c r="K3" s="9"/>
      <c r="L3" s="9"/>
      <c r="M3" s="9"/>
      <c r="N3" s="9"/>
      <c r="O3" s="9"/>
      <c r="P3" s="9"/>
      <c r="Q3" s="9"/>
      <c r="R3" s="9"/>
      <c r="S3" s="9"/>
      <c r="T3" s="9"/>
    </row>
    <row collapsed="false" customFormat="false" customHeight="false" hidden="false" ht="14.05" outlineLevel="0" r="4">
      <c r="A4" s="3" t="s">
        <v>92</v>
      </c>
    </row>
    <row collapsed="false" customFormat="false" customHeight="false" hidden="false" ht="14.05" outlineLevel="0" r="5">
      <c r="A5" s="3" t="s">
        <v>67</v>
      </c>
      <c r="B5" s="3" t="s">
        <v>2</v>
      </c>
      <c r="C5" s="3" t="s">
        <v>3</v>
      </c>
      <c r="D5" s="3" t="s">
        <v>46</v>
      </c>
      <c r="E5" s="3" t="s">
        <v>47</v>
      </c>
      <c r="F5" s="3" t="s">
        <v>48</v>
      </c>
      <c r="G5" s="3" t="s">
        <v>36</v>
      </c>
      <c r="H5" s="3" t="s">
        <v>49</v>
      </c>
      <c r="I5" s="3" t="s">
        <v>50</v>
      </c>
      <c r="J5" s="3" t="s">
        <v>51</v>
      </c>
      <c r="K5" s="3" t="s">
        <v>52</v>
      </c>
      <c r="L5" s="3" t="s">
        <v>53</v>
      </c>
      <c r="M5" s="3" t="s">
        <v>27</v>
      </c>
      <c r="N5" s="3" t="s">
        <v>29</v>
      </c>
      <c r="O5" s="3" t="s">
        <v>31</v>
      </c>
      <c r="P5" s="3" t="s">
        <v>33</v>
      </c>
      <c r="Q5" s="3" t="s">
        <v>54</v>
      </c>
      <c r="R5" s="3" t="s">
        <v>55</v>
      </c>
      <c r="S5" s="3" t="s">
        <v>56</v>
      </c>
      <c r="T5" s="3" t="s">
        <v>57</v>
      </c>
      <c r="U5" s="3" t="s">
        <v>58</v>
      </c>
    </row>
    <row collapsed="false" customFormat="false" customHeight="false" hidden="false" ht="14.9" outlineLevel="0" r="6">
      <c r="A6" s="0" t="s">
        <v>15</v>
      </c>
      <c r="B6" s="0" t="n">
        <v>196</v>
      </c>
      <c r="C6" s="0" t="s">
        <v>16</v>
      </c>
      <c r="D6" s="0" t="s">
        <v>61</v>
      </c>
      <c r="E6" s="2" t="n">
        <v>300</v>
      </c>
      <c r="F6" s="0" t="n">
        <v>1</v>
      </c>
      <c r="G6" s="0" t="s">
        <v>39</v>
      </c>
      <c r="H6" s="0" t="n">
        <v>50</v>
      </c>
      <c r="I6" s="0" t="n">
        <v>19</v>
      </c>
      <c r="J6" s="0" t="n">
        <v>13</v>
      </c>
      <c r="K6" s="0" t="n">
        <v>20</v>
      </c>
      <c r="L6" s="0" t="n">
        <v>22</v>
      </c>
      <c r="M6" s="0" t="n">
        <v>5</v>
      </c>
      <c r="N6" s="0" t="n">
        <v>7</v>
      </c>
      <c r="O6" s="0" t="n">
        <v>0.6</v>
      </c>
      <c r="P6" s="0" t="n">
        <v>44465</v>
      </c>
      <c r="Q6" s="0" t="n">
        <v>0.9</v>
      </c>
      <c r="R6" s="0" t="n">
        <v>2.6</v>
      </c>
      <c r="S6" s="0" t="n">
        <v>5</v>
      </c>
      <c r="T6" s="0" t="n">
        <v>0.4</v>
      </c>
      <c r="U6" s="0" t="s">
        <v>65</v>
      </c>
    </row>
    <row collapsed="false" customFormat="false" customHeight="false" hidden="false" ht="14.05" outlineLevel="0" r="7"/>
    <row collapsed="false" customFormat="false" customHeight="false" hidden="false" ht="14.05" outlineLevel="0" r="8">
      <c r="A8" s="3" t="s">
        <v>93</v>
      </c>
    </row>
    <row collapsed="false" customFormat="false" customHeight="false" hidden="false" ht="14.05" outlineLevel="0" r="9">
      <c r="A9" s="3" t="s">
        <v>67</v>
      </c>
      <c r="B9" s="3" t="s">
        <v>2</v>
      </c>
      <c r="C9" s="3" t="s">
        <v>3</v>
      </c>
      <c r="D9" s="3" t="s">
        <v>46</v>
      </c>
      <c r="E9" s="3" t="s">
        <v>47</v>
      </c>
      <c r="F9" s="3" t="s">
        <v>48</v>
      </c>
      <c r="G9" s="3" t="s">
        <v>36</v>
      </c>
      <c r="H9" s="3" t="s">
        <v>49</v>
      </c>
      <c r="I9" s="3" t="s">
        <v>50</v>
      </c>
      <c r="J9" s="3" t="s">
        <v>51</v>
      </c>
      <c r="K9" s="3" t="s">
        <v>52</v>
      </c>
      <c r="L9" s="3" t="s">
        <v>53</v>
      </c>
      <c r="M9" s="3" t="s">
        <v>27</v>
      </c>
      <c r="N9" s="3" t="s">
        <v>29</v>
      </c>
      <c r="O9" s="3" t="s">
        <v>31</v>
      </c>
      <c r="P9" s="3" t="s">
        <v>33</v>
      </c>
      <c r="Q9" s="3" t="s">
        <v>54</v>
      </c>
      <c r="R9" s="3" t="s">
        <v>55</v>
      </c>
      <c r="S9" s="3" t="s">
        <v>56</v>
      </c>
      <c r="T9" s="3" t="s">
        <v>57</v>
      </c>
      <c r="U9" s="3" t="s">
        <v>58</v>
      </c>
    </row>
    <row collapsed="false" customFormat="false" customHeight="false" hidden="false" ht="14.9" outlineLevel="0" r="10">
      <c r="A10" s="0" t="s">
        <v>15</v>
      </c>
      <c r="B10" s="0" t="n">
        <v>190</v>
      </c>
      <c r="C10" s="0" t="s">
        <v>6</v>
      </c>
      <c r="D10" s="0" t="s">
        <v>64</v>
      </c>
      <c r="E10" s="2" t="n">
        <v>199</v>
      </c>
      <c r="F10" s="0" t="n">
        <v>1</v>
      </c>
      <c r="G10" s="0" t="s">
        <v>39</v>
      </c>
      <c r="H10" s="0" t="n">
        <v>4</v>
      </c>
      <c r="I10" s="0" t="n">
        <v>1</v>
      </c>
      <c r="J10" s="0" t="n">
        <v>0</v>
      </c>
      <c r="K10" s="0" t="n">
        <v>2</v>
      </c>
      <c r="L10" s="0" t="n">
        <v>2</v>
      </c>
      <c r="M10" s="0" t="n">
        <v>1</v>
      </c>
      <c r="N10" s="0" t="n">
        <v>1</v>
      </c>
      <c r="O10" s="0" t="n">
        <v>0.5</v>
      </c>
      <c r="P10" s="0" t="n">
        <v>829</v>
      </c>
      <c r="Q10" s="0" t="n">
        <v>1.1</v>
      </c>
      <c r="R10" s="0" t="n">
        <v>4.5</v>
      </c>
      <c r="S10" s="0" t="n">
        <v>2.5</v>
      </c>
      <c r="T10" s="0" t="n">
        <v>0.5</v>
      </c>
      <c r="U10" s="0" t="s">
        <v>65</v>
      </c>
    </row>
    <row collapsed="false" customFormat="false" customHeight="false" hidden="false" ht="14.9" outlineLevel="0" r="11">
      <c r="A11" s="0" t="s">
        <v>15</v>
      </c>
      <c r="B11" s="0" t="n">
        <v>191</v>
      </c>
      <c r="C11" s="0" t="s">
        <v>21</v>
      </c>
      <c r="D11" s="0" t="s">
        <v>61</v>
      </c>
      <c r="E11" s="2" t="n">
        <v>200</v>
      </c>
      <c r="F11" s="0" t="n">
        <v>1</v>
      </c>
      <c r="G11" s="0" t="s">
        <v>39</v>
      </c>
      <c r="H11" s="0" t="n">
        <v>62</v>
      </c>
      <c r="I11" s="0" t="n">
        <v>25</v>
      </c>
      <c r="J11" s="0" t="n">
        <v>10</v>
      </c>
      <c r="K11" s="0" t="n">
        <v>11</v>
      </c>
      <c r="L11" s="0" t="n">
        <v>12</v>
      </c>
      <c r="M11" s="0" t="n">
        <v>9</v>
      </c>
      <c r="N11" s="0" t="n">
        <v>3</v>
      </c>
      <c r="O11" s="0" t="n">
        <v>0.8</v>
      </c>
      <c r="P11" s="0" t="n">
        <v>720</v>
      </c>
      <c r="Q11" s="0" t="n">
        <v>0.9</v>
      </c>
      <c r="R11" s="0" t="n">
        <v>2.8</v>
      </c>
      <c r="S11" s="0" t="n">
        <v>5.4</v>
      </c>
      <c r="T11" s="0" t="n">
        <v>0.3</v>
      </c>
      <c r="U11" s="0" t="s">
        <v>65</v>
      </c>
    </row>
    <row collapsed="false" customFormat="false" customHeight="false" hidden="false" ht="14.9" outlineLevel="0" r="12">
      <c r="A12" s="0" t="s">
        <v>15</v>
      </c>
      <c r="B12" s="0" t="n">
        <v>192</v>
      </c>
      <c r="C12" s="0" t="s">
        <v>22</v>
      </c>
      <c r="D12" s="0" t="s">
        <v>61</v>
      </c>
      <c r="E12" s="2" t="n">
        <v>99</v>
      </c>
      <c r="F12" s="0" t="n">
        <v>2</v>
      </c>
      <c r="G12" s="0" t="s">
        <v>39</v>
      </c>
      <c r="H12" s="0" t="n">
        <v>18</v>
      </c>
      <c r="I12" s="0" t="n">
        <v>17</v>
      </c>
      <c r="J12" s="0" t="n">
        <v>6</v>
      </c>
      <c r="K12" s="0" t="n">
        <v>2</v>
      </c>
      <c r="L12" s="0" t="n">
        <v>12</v>
      </c>
      <c r="M12" s="0" t="n">
        <v>5</v>
      </c>
      <c r="N12" s="0" t="n">
        <v>4</v>
      </c>
      <c r="O12" s="0" t="n">
        <v>0.7</v>
      </c>
      <c r="P12" s="0" t="n">
        <v>5742</v>
      </c>
      <c r="Q12" s="0" t="n">
        <v>0.7</v>
      </c>
      <c r="R12" s="0" t="n">
        <v>2.8</v>
      </c>
      <c r="S12" s="0" t="n">
        <v>5.3</v>
      </c>
      <c r="T12" s="0" t="n">
        <v>0.4</v>
      </c>
      <c r="U12" s="0" t="s">
        <v>62</v>
      </c>
    </row>
    <row collapsed="false" customFormat="false" customHeight="false" hidden="false" ht="14.9" outlineLevel="0" r="13">
      <c r="A13" s="0" t="s">
        <v>15</v>
      </c>
      <c r="B13" s="0" t="n">
        <v>197</v>
      </c>
      <c r="C13" s="0" t="s">
        <v>87</v>
      </c>
      <c r="D13" s="0" t="s">
        <v>61</v>
      </c>
      <c r="E13" s="2" t="n">
        <v>499</v>
      </c>
      <c r="F13" s="0" t="n">
        <v>1</v>
      </c>
      <c r="G13" s="0" t="s">
        <v>39</v>
      </c>
      <c r="H13" s="0" t="n">
        <v>368</v>
      </c>
      <c r="I13" s="0" t="n">
        <v>28</v>
      </c>
      <c r="J13" s="0" t="n">
        <v>14</v>
      </c>
      <c r="K13" s="0" t="n">
        <v>10</v>
      </c>
      <c r="L13" s="0" t="n">
        <v>23</v>
      </c>
      <c r="M13" s="0" t="n">
        <v>22</v>
      </c>
      <c r="N13" s="0" t="n">
        <v>3</v>
      </c>
      <c r="O13" s="0" t="n">
        <v>0.9</v>
      </c>
      <c r="P13" s="0" t="n">
        <v>14086</v>
      </c>
      <c r="Q13" s="0" t="n">
        <v>0.9</v>
      </c>
      <c r="R13" s="0" t="n">
        <v>2.7</v>
      </c>
      <c r="S13" s="0" t="n">
        <v>5</v>
      </c>
      <c r="T13" s="0" t="n">
        <v>0.4</v>
      </c>
      <c r="U13" s="0" t="s">
        <v>65</v>
      </c>
    </row>
    <row collapsed="false" customFormat="false" customHeight="false" hidden="false" ht="14.05" outlineLevel="0" r="14"/>
    <row collapsed="false" customFormat="false" customHeight="false" hidden="false" ht="14.05" outlineLevel="0" r="15">
      <c r="A15" s="10" t="s">
        <v>94</v>
      </c>
      <c r="B15" s="11"/>
      <c r="C15" s="11"/>
      <c r="D15" s="11"/>
      <c r="E15" s="11"/>
      <c r="F15" s="11"/>
      <c r="G15" s="11"/>
      <c r="H15" s="11"/>
      <c r="I15" s="11"/>
      <c r="J15" s="11"/>
      <c r="K15" s="11"/>
      <c r="L15" s="11"/>
      <c r="M15" s="11"/>
      <c r="N15" s="11"/>
      <c r="O15" s="11"/>
      <c r="P15" s="11"/>
      <c r="Q15" s="11"/>
      <c r="R15" s="11"/>
      <c r="S15" s="11"/>
      <c r="T15" s="11"/>
      <c r="U15" s="11"/>
    </row>
    <row collapsed="false" customFormat="false" customHeight="false" hidden="false" ht="14.05" outlineLevel="0" r="16">
      <c r="A16" s="12"/>
      <c r="B16" s="12"/>
      <c r="C16" s="12"/>
      <c r="D16" s="12"/>
      <c r="E16" s="12"/>
      <c r="F16" s="12"/>
      <c r="G16" s="12"/>
      <c r="H16" s="12"/>
      <c r="I16" s="12"/>
      <c r="J16" s="12"/>
      <c r="K16" s="12"/>
      <c r="L16" s="12"/>
      <c r="M16" s="12"/>
      <c r="N16" s="12"/>
      <c r="O16" s="12"/>
      <c r="P16" s="12"/>
      <c r="Q16" s="12"/>
      <c r="R16" s="12"/>
      <c r="S16" s="12"/>
      <c r="T16" s="12"/>
      <c r="U16" s="12"/>
    </row>
    <row collapsed="false" customFormat="false" customHeight="false" hidden="false" ht="14.05" outlineLevel="0" r="17">
      <c r="A17" s="3" t="s">
        <v>95</v>
      </c>
    </row>
    <row collapsed="false" customFormat="false" customHeight="false" hidden="false" ht="14.05" outlineLevel="0" r="18">
      <c r="A18" s="0" t="s">
        <v>67</v>
      </c>
      <c r="B18" s="0" t="s">
        <v>2</v>
      </c>
      <c r="C18" s="0" t="s">
        <v>3</v>
      </c>
      <c r="D18" s="0" t="s">
        <v>46</v>
      </c>
      <c r="E18" s="0" t="s">
        <v>47</v>
      </c>
      <c r="F18" s="0" t="s">
        <v>48</v>
      </c>
      <c r="G18" s="0" t="s">
        <v>36</v>
      </c>
      <c r="H18" s="0" t="s">
        <v>49</v>
      </c>
      <c r="I18" s="0" t="s">
        <v>50</v>
      </c>
      <c r="J18" s="0" t="s">
        <v>51</v>
      </c>
      <c r="K18" s="0" t="s">
        <v>52</v>
      </c>
      <c r="L18" s="0" t="s">
        <v>53</v>
      </c>
      <c r="M18" s="0" t="s">
        <v>27</v>
      </c>
      <c r="N18" s="0" t="s">
        <v>29</v>
      </c>
      <c r="O18" s="0" t="s">
        <v>31</v>
      </c>
      <c r="P18" s="0" t="s">
        <v>33</v>
      </c>
      <c r="Q18" s="0" t="s">
        <v>54</v>
      </c>
      <c r="R18" s="0" t="s">
        <v>55</v>
      </c>
      <c r="S18" s="0" t="s">
        <v>56</v>
      </c>
      <c r="T18" s="0" t="s">
        <v>57</v>
      </c>
      <c r="U18" s="0" t="s">
        <v>58</v>
      </c>
    </row>
    <row collapsed="false" customFormat="false" customHeight="false" hidden="false" ht="14.9" outlineLevel="0" r="19">
      <c r="A19" s="0" t="s">
        <v>15</v>
      </c>
      <c r="B19" s="0" t="n">
        <v>196</v>
      </c>
      <c r="C19" s="0" t="s">
        <v>16</v>
      </c>
      <c r="D19" s="0" t="s">
        <v>61</v>
      </c>
      <c r="E19" s="2" t="n">
        <v>300</v>
      </c>
      <c r="F19" s="0" t="n">
        <v>1</v>
      </c>
      <c r="G19" s="13" t="n">
        <f aca="false">VLOOKUP(G6,'Warranty Scale'!A2:B6,2,0)</f>
        <v>1</v>
      </c>
      <c r="H19" s="14" t="n">
        <f aca="false">H6/SUM($H$6:$L$6)</f>
        <v>0.403225806451613</v>
      </c>
      <c r="I19" s="14" t="n">
        <f aca="false">I6/SUM($H$6:$L$6)</f>
        <v>0.153225806451613</v>
      </c>
      <c r="J19" s="14" t="n">
        <f aca="false">J6/SUM($H$6:$L$6)</f>
        <v>0.104838709677419</v>
      </c>
      <c r="K19" s="14" t="n">
        <f aca="false">K6/SUM($H$6:$L$6)</f>
        <v>0.161290322580645</v>
      </c>
      <c r="L19" s="14" t="n">
        <f aca="false">L6/SUM($H$6:$L$6)</f>
        <v>0.17741935483871</v>
      </c>
      <c r="M19" s="14" t="n">
        <f aca="false">M6/SUM($M$6:$N$6)</f>
        <v>0.416666666666667</v>
      </c>
      <c r="N19" s="14" t="n">
        <f aca="false">N6/SUM($M$6:$N$6)</f>
        <v>0.583333333333333</v>
      </c>
      <c r="O19" s="13" t="n">
        <f aca="false">O6</f>
        <v>0.6</v>
      </c>
      <c r="P19" s="13" t="n">
        <f aca="false">P6</f>
        <v>44465</v>
      </c>
      <c r="Q19" s="13" t="n">
        <f aca="false">Q6</f>
        <v>0.9</v>
      </c>
      <c r="R19" s="13" t="n">
        <f aca="false">R6</f>
        <v>2.6</v>
      </c>
      <c r="S19" s="13" t="n">
        <f aca="false">S6</f>
        <v>5</v>
      </c>
      <c r="T19" s="13" t="n">
        <f aca="false">T6</f>
        <v>0.4</v>
      </c>
      <c r="U19" s="13" t="n">
        <f aca="false">U6</f>
        <v>0</v>
      </c>
    </row>
    <row collapsed="false" customFormat="false" customHeight="false" hidden="false" ht="14.05" outlineLevel="0" r="20"/>
    <row collapsed="false" customFormat="false" customHeight="false" hidden="false" ht="14.05" outlineLevel="0" r="21">
      <c r="A21" s="3" t="s">
        <v>96</v>
      </c>
    </row>
    <row collapsed="false" customFormat="false" customHeight="false" hidden="false" ht="14.9" outlineLevel="0" r="22">
      <c r="A22" s="0" t="s">
        <v>15</v>
      </c>
      <c r="B22" s="0" t="n">
        <v>190</v>
      </c>
      <c r="C22" s="0" t="s">
        <v>6</v>
      </c>
      <c r="D22" s="0" t="s">
        <v>64</v>
      </c>
      <c r="E22" s="2" t="n">
        <v>199</v>
      </c>
      <c r="F22" s="0" t="n">
        <v>1</v>
      </c>
      <c r="G22" s="13" t="n">
        <f aca="false">VLOOKUP(G10,'Warranty Scale'!$A$2:$B$6,2,0)</f>
        <v>1</v>
      </c>
      <c r="H22" s="14" t="n">
        <f aca="false">H10/SUM($H$10:$L$10)</f>
        <v>0.444444444444444</v>
      </c>
      <c r="I22" s="14" t="n">
        <f aca="false">I10/SUM($H$10:$L$10)</f>
        <v>0.111111111111111</v>
      </c>
      <c r="J22" s="14" t="n">
        <f aca="false">J10/SUM($H$10:$L$10)</f>
        <v>0</v>
      </c>
      <c r="K22" s="14" t="n">
        <f aca="false">K10/SUM($H$10:$L$10)</f>
        <v>0.222222222222222</v>
      </c>
      <c r="L22" s="14" t="n">
        <f aca="false">L10/SUM($H$10:$L$10)</f>
        <v>0.222222222222222</v>
      </c>
      <c r="M22" s="14" t="n">
        <f aca="false">M10/SUM($M$10:$N$10)</f>
        <v>0.5</v>
      </c>
      <c r="N22" s="14" t="n">
        <f aca="false">N10/SUM($M$10:$N$10)</f>
        <v>0.5</v>
      </c>
      <c r="O22" s="0" t="n">
        <v>0.5</v>
      </c>
      <c r="P22" s="0" t="n">
        <v>829</v>
      </c>
      <c r="Q22" s="0" t="n">
        <v>1.1</v>
      </c>
      <c r="R22" s="0" t="n">
        <v>4.5</v>
      </c>
      <c r="S22" s="0" t="n">
        <v>2.5</v>
      </c>
      <c r="T22" s="0" t="n">
        <v>0.5</v>
      </c>
      <c r="U22" s="0" t="s">
        <v>65</v>
      </c>
    </row>
    <row collapsed="false" customFormat="false" customHeight="false" hidden="false" ht="14.9" outlineLevel="0" r="23">
      <c r="A23" s="0" t="s">
        <v>15</v>
      </c>
      <c r="B23" s="0" t="n">
        <v>191</v>
      </c>
      <c r="C23" s="0" t="s">
        <v>21</v>
      </c>
      <c r="D23" s="0" t="s">
        <v>61</v>
      </c>
      <c r="E23" s="2" t="n">
        <v>200</v>
      </c>
      <c r="F23" s="0" t="n">
        <v>1</v>
      </c>
      <c r="G23" s="13" t="n">
        <f aca="false">VLOOKUP(G11,'Warranty Scale'!$A$2:$B$6,2,0)</f>
        <v>1</v>
      </c>
      <c r="H23" s="14" t="n">
        <f aca="false">H11/SUM($H$11:$L$11)</f>
        <v>0.516666666666667</v>
      </c>
      <c r="I23" s="0" t="n">
        <v>1</v>
      </c>
      <c r="J23" s="0" t="n">
        <v>0</v>
      </c>
      <c r="K23" s="0" t="n">
        <v>0</v>
      </c>
      <c r="L23" s="0" t="n">
        <v>0</v>
      </c>
      <c r="M23" s="14" t="n">
        <f aca="false">M11/SUM($M$11:$N$11)</f>
        <v>0.75</v>
      </c>
      <c r="N23" s="14" t="n">
        <f aca="false">N11/SUM($M$11:$N$11)</f>
        <v>0.25</v>
      </c>
      <c r="O23" s="0" t="n">
        <v>0.8</v>
      </c>
      <c r="P23" s="0" t="n">
        <v>720</v>
      </c>
      <c r="Q23" s="0" t="n">
        <v>0.9</v>
      </c>
      <c r="R23" s="0" t="n">
        <v>2.8</v>
      </c>
      <c r="S23" s="0" t="n">
        <v>5.4</v>
      </c>
      <c r="T23" s="0" t="n">
        <v>0.3</v>
      </c>
      <c r="U23" s="0" t="s">
        <v>65</v>
      </c>
    </row>
    <row collapsed="false" customFormat="false" customHeight="false" hidden="false" ht="14.9" outlineLevel="0" r="24">
      <c r="A24" s="0" t="s">
        <v>15</v>
      </c>
      <c r="B24" s="0" t="n">
        <v>192</v>
      </c>
      <c r="C24" s="0" t="s">
        <v>22</v>
      </c>
      <c r="D24" s="0" t="s">
        <v>61</v>
      </c>
      <c r="E24" s="2" t="n">
        <v>99</v>
      </c>
      <c r="F24" s="0" t="n">
        <v>2</v>
      </c>
      <c r="G24" s="13" t="n">
        <f aca="false">VLOOKUP(G12,'Warranty Scale'!$A$2:$B$6,2,0)</f>
        <v>1</v>
      </c>
      <c r="H24" s="14" t="n">
        <f aca="false">H12/SUM($H$12:$L$12)</f>
        <v>0.327272727272727</v>
      </c>
      <c r="I24" s="14" t="n">
        <f aca="false">I12/SUM($H$12:$L$12)</f>
        <v>0.309090909090909</v>
      </c>
      <c r="J24" s="14" t="n">
        <f aca="false">J12/SUM($H$12:$L$12)</f>
        <v>0.109090909090909</v>
      </c>
      <c r="K24" s="14" t="n">
        <f aca="false">K12/SUM($H$12:$L$12)</f>
        <v>0.0363636363636364</v>
      </c>
      <c r="L24" s="14" t="n">
        <f aca="false">L12/SUM($H$12:$L$12)</f>
        <v>0.218181818181818</v>
      </c>
      <c r="M24" s="14" t="n">
        <f aca="false">M12/SUM($M$12:$N$12)</f>
        <v>0.555555555555556</v>
      </c>
      <c r="N24" s="14" t="n">
        <f aca="false">N12/SUM($M$12:$N$12)</f>
        <v>0.444444444444444</v>
      </c>
      <c r="O24" s="0" t="n">
        <v>0.7</v>
      </c>
      <c r="P24" s="0" t="n">
        <v>5742</v>
      </c>
      <c r="Q24" s="0" t="n">
        <v>0.7</v>
      </c>
      <c r="R24" s="0" t="n">
        <v>2.8</v>
      </c>
      <c r="S24" s="0" t="n">
        <v>5.3</v>
      </c>
      <c r="T24" s="0" t="n">
        <v>0.4</v>
      </c>
      <c r="U24" s="0" t="s">
        <v>62</v>
      </c>
    </row>
    <row collapsed="false" customFormat="false" customHeight="false" hidden="false" ht="14.9" outlineLevel="0" r="25">
      <c r="A25" s="0" t="s">
        <v>15</v>
      </c>
      <c r="B25" s="0" t="n">
        <v>197</v>
      </c>
      <c r="C25" s="0" t="s">
        <v>87</v>
      </c>
      <c r="D25" s="0" t="s">
        <v>61</v>
      </c>
      <c r="E25" s="2" t="n">
        <v>499</v>
      </c>
      <c r="F25" s="0" t="n">
        <v>1</v>
      </c>
      <c r="G25" s="13" t="n">
        <f aca="false">VLOOKUP(G13,'Warranty Scale'!$A$2:$B$6,2,0)</f>
        <v>1</v>
      </c>
      <c r="H25" s="14" t="n">
        <f aca="false">H13/SUM($H$13:$L$13)</f>
        <v>0.830699774266366</v>
      </c>
      <c r="I25" s="14" t="n">
        <f aca="false">I13/SUM($H$13:$L$13)</f>
        <v>0.0632054176072235</v>
      </c>
      <c r="J25" s="14" t="n">
        <f aca="false">J13/SUM($H$13:$L$13)</f>
        <v>0.0316027088036117</v>
      </c>
      <c r="K25" s="14" t="n">
        <f aca="false">K13/SUM($H$13:$L$13)</f>
        <v>0.0225733634311512</v>
      </c>
      <c r="L25" s="14" t="n">
        <f aca="false">L13/SUM($H$13:$L$13)</f>
        <v>0.0519187358916479</v>
      </c>
      <c r="M25" s="14" t="n">
        <f aca="false">M13/SUM($M$13:$N$13)</f>
        <v>0.88</v>
      </c>
      <c r="N25" s="14" t="n">
        <f aca="false">N13/SUM($M$13:$N$13)</f>
        <v>0.12</v>
      </c>
      <c r="O25" s="0" t="n">
        <v>0.9</v>
      </c>
      <c r="P25" s="0" t="n">
        <v>14086</v>
      </c>
      <c r="Q25" s="0" t="n">
        <v>0.9</v>
      </c>
      <c r="R25" s="0" t="n">
        <v>2.7</v>
      </c>
      <c r="S25" s="0" t="n">
        <v>5</v>
      </c>
      <c r="T25" s="0" t="n">
        <v>0.4</v>
      </c>
      <c r="U25" s="0" t="s">
        <v>65</v>
      </c>
    </row>
    <row collapsed="false" customFormat="false" customHeight="false" hidden="false" ht="14.05" outlineLevel="0" r="26"/>
    <row collapsed="false" customFormat="false" customHeight="false" hidden="false" ht="14.05" outlineLevel="0" r="27">
      <c r="A27" s="10" t="s">
        <v>97</v>
      </c>
      <c r="B27" s="11"/>
      <c r="C27" s="11"/>
      <c r="D27" s="11"/>
      <c r="E27" s="11"/>
      <c r="F27" s="11"/>
      <c r="G27" s="11"/>
      <c r="H27" s="11"/>
      <c r="I27" s="11"/>
      <c r="J27" s="11"/>
      <c r="K27" s="11"/>
      <c r="L27" s="11"/>
      <c r="M27" s="11"/>
      <c r="N27" s="11"/>
      <c r="O27" s="11"/>
      <c r="P27" s="11"/>
      <c r="Q27" s="11"/>
      <c r="R27" s="11"/>
      <c r="S27" s="11"/>
      <c r="T27" s="11"/>
      <c r="U27" s="11"/>
    </row>
    <row collapsed="false" customFormat="false" customHeight="false" hidden="false" ht="14.05" outlineLevel="0" r="28">
      <c r="A28" s="0" t="s">
        <v>67</v>
      </c>
      <c r="B28" s="0" t="s">
        <v>2</v>
      </c>
      <c r="C28" s="0" t="s">
        <v>3</v>
      </c>
      <c r="D28" s="0" t="s">
        <v>46</v>
      </c>
      <c r="E28" s="0" t="s">
        <v>47</v>
      </c>
      <c r="F28" s="0" t="s">
        <v>48</v>
      </c>
      <c r="G28" s="0" t="s">
        <v>36</v>
      </c>
      <c r="H28" s="0" t="s">
        <v>49</v>
      </c>
      <c r="I28" s="0" t="s">
        <v>50</v>
      </c>
      <c r="J28" s="0" t="s">
        <v>51</v>
      </c>
      <c r="K28" s="0" t="s">
        <v>52</v>
      </c>
      <c r="L28" s="0" t="s">
        <v>53</v>
      </c>
      <c r="M28" s="0" t="s">
        <v>27</v>
      </c>
      <c r="N28" s="0" t="s">
        <v>29</v>
      </c>
      <c r="O28" s="0" t="s">
        <v>31</v>
      </c>
      <c r="P28" s="0" t="s">
        <v>33</v>
      </c>
      <c r="Q28" s="0" t="s">
        <v>54</v>
      </c>
      <c r="R28" s="0" t="s">
        <v>55</v>
      </c>
      <c r="S28" s="0" t="s">
        <v>56</v>
      </c>
      <c r="T28" s="0" t="s">
        <v>57</v>
      </c>
      <c r="U28" s="0" t="s">
        <v>58</v>
      </c>
    </row>
    <row collapsed="false" customFormat="false" customHeight="false" hidden="false" ht="14.05" outlineLevel="0" r="29">
      <c r="A29" s="3" t="s">
        <v>167</v>
      </c>
    </row>
    <row collapsed="false" customFormat="false" customHeight="false" hidden="false" ht="14.9" outlineLevel="0" r="30">
      <c r="A30" s="0" t="s">
        <v>15</v>
      </c>
      <c r="B30" s="0" t="n">
        <v>190</v>
      </c>
      <c r="C30" s="13" t="n">
        <f aca="false">IF(C$19=C22,0,1)</f>
        <v>1</v>
      </c>
      <c r="D30" s="13" t="n">
        <f aca="false">IF(D$19=D22,0,1)</f>
        <v>1</v>
      </c>
      <c r="E30" s="13" t="n">
        <f aca="false">ABS(E$19-E22)</f>
        <v>101</v>
      </c>
      <c r="F30" s="13" t="n">
        <f aca="false">ABS(F$19-F22)</f>
        <v>0</v>
      </c>
      <c r="G30" s="13" t="n">
        <f aca="false">ABS($G$19-G22)</f>
        <v>0</v>
      </c>
      <c r="H30" s="14" t="n">
        <f aca="false">ABS(H$19-H22)</f>
        <v>0.0412186379928315</v>
      </c>
      <c r="I30" s="14" t="n">
        <f aca="false">ABS(I$19-I22)</f>
        <v>0.0421146953405018</v>
      </c>
      <c r="J30" s="14" t="n">
        <f aca="false">ABS(J$19-J22)</f>
        <v>0.104838709677419</v>
      </c>
      <c r="K30" s="14" t="n">
        <f aca="false">ABS(K$19-K22)</f>
        <v>0.0609318996415771</v>
      </c>
      <c r="L30" s="14" t="n">
        <f aca="false">ABS(L$19-L22)</f>
        <v>0.0448028673835125</v>
      </c>
      <c r="M30" s="14" t="n">
        <f aca="false">ABS(M$19-M22)</f>
        <v>0.0833333333333333</v>
      </c>
      <c r="N30" s="14" t="n">
        <f aca="false">ABS(N$19-N22)</f>
        <v>0.0833333333333334</v>
      </c>
      <c r="O30" s="14" t="n">
        <f aca="false">ABS(O$19-O22)</f>
        <v>0.1</v>
      </c>
      <c r="P30" s="14" t="n">
        <f aca="false">ABS(P$19-P22)</f>
        <v>43636</v>
      </c>
      <c r="Q30" s="14" t="n">
        <f aca="false">ABS(Q$19-Q22)</f>
        <v>0.2</v>
      </c>
      <c r="R30" s="14" t="n">
        <f aca="false">ABS(R$19-R22)</f>
        <v>1.9</v>
      </c>
      <c r="S30" s="14" t="n">
        <f aca="false">ABS(S$19-S22)</f>
        <v>2.5</v>
      </c>
      <c r="T30" s="14" t="n">
        <f aca="false">ABS(T$19-T22)</f>
        <v>0.1</v>
      </c>
      <c r="U30" s="13" t="n">
        <f aca="false">IF(U$19 = U22,0,1)</f>
        <v>0</v>
      </c>
    </row>
    <row collapsed="false" customFormat="false" customHeight="false" hidden="false" ht="14.9" outlineLevel="0" r="31">
      <c r="A31" s="0" t="s">
        <v>15</v>
      </c>
      <c r="B31" s="0" t="n">
        <v>191</v>
      </c>
      <c r="C31" s="13" t="n">
        <f aca="false">IF(C$19=C23,0,1)</f>
        <v>1</v>
      </c>
      <c r="D31" s="13" t="n">
        <f aca="false">IF(D$19=D23,0,1)</f>
        <v>0</v>
      </c>
      <c r="E31" s="13" t="n">
        <f aca="false">ABS(E$19-E23)</f>
        <v>100</v>
      </c>
      <c r="F31" s="13" t="n">
        <f aca="false">ABS(F$19-F23)</f>
        <v>0</v>
      </c>
      <c r="G31" s="13" t="n">
        <f aca="false">ABS($G$19-G23)</f>
        <v>0</v>
      </c>
      <c r="H31" s="14" t="n">
        <f aca="false">ABS(H$19-H23)</f>
        <v>0.113440860215054</v>
      </c>
      <c r="I31" s="14" t="n">
        <f aca="false">ABS(I$19-I23)</f>
        <v>0.846774193548387</v>
      </c>
      <c r="J31" s="14" t="n">
        <f aca="false">ABS(J$19-J23)</f>
        <v>0.104838709677419</v>
      </c>
      <c r="K31" s="14" t="n">
        <f aca="false">ABS(K$19-K23)</f>
        <v>0.161290322580645</v>
      </c>
      <c r="L31" s="14" t="n">
        <f aca="false">ABS(L$19-L23)</f>
        <v>0.17741935483871</v>
      </c>
      <c r="M31" s="14" t="n">
        <f aca="false">ABS(M$19-M23)</f>
        <v>0.333333333333333</v>
      </c>
      <c r="N31" s="14" t="n">
        <f aca="false">ABS(N$19-N23)</f>
        <v>0.333333333333333</v>
      </c>
      <c r="O31" s="14" t="n">
        <f aca="false">ABS(O$19-O23)</f>
        <v>0.2</v>
      </c>
      <c r="P31" s="14" t="n">
        <f aca="false">ABS(P$19-P23)</f>
        <v>43745</v>
      </c>
      <c r="Q31" s="14" t="n">
        <f aca="false">ABS(Q$19-Q23)</f>
        <v>0</v>
      </c>
      <c r="R31" s="14" t="n">
        <f aca="false">ABS(R$19-R23)</f>
        <v>0.2</v>
      </c>
      <c r="S31" s="14" t="n">
        <f aca="false">ABS(S$19-S23)</f>
        <v>0.4</v>
      </c>
      <c r="T31" s="14" t="n">
        <f aca="false">ABS(T$19-T23)</f>
        <v>0.1</v>
      </c>
      <c r="U31" s="13" t="n">
        <f aca="false">IF(U$19 = U23,0,1)</f>
        <v>0</v>
      </c>
    </row>
    <row collapsed="false" customFormat="false" customHeight="false" hidden="false" ht="14.9" outlineLevel="0" r="32">
      <c r="A32" s="0" t="s">
        <v>15</v>
      </c>
      <c r="B32" s="0" t="n">
        <v>192</v>
      </c>
      <c r="C32" s="13" t="n">
        <f aca="false">IF(C$19=C24,0,1)</f>
        <v>1</v>
      </c>
      <c r="D32" s="13" t="n">
        <f aca="false">IF(D$19=D24,0,1)</f>
        <v>0</v>
      </c>
      <c r="E32" s="13" t="n">
        <f aca="false">ABS(E$19-E24)</f>
        <v>201</v>
      </c>
      <c r="F32" s="13" t="n">
        <f aca="false">ABS(F$19-F24)</f>
        <v>1</v>
      </c>
      <c r="G32" s="13" t="n">
        <f aca="false">ABS($G$19-G24)</f>
        <v>0</v>
      </c>
      <c r="H32" s="14" t="n">
        <f aca="false">ABS(H$19-H24)</f>
        <v>0.0759530791788856</v>
      </c>
      <c r="I32" s="14" t="n">
        <f aca="false">ABS(I$19-I24)</f>
        <v>0.155865102639296</v>
      </c>
      <c r="J32" s="14" t="n">
        <f aca="false">ABS(J$19-J24)</f>
        <v>0.00425219941348973</v>
      </c>
      <c r="K32" s="14" t="n">
        <f aca="false">ABS(K$19-K24)</f>
        <v>0.124926686217009</v>
      </c>
      <c r="L32" s="14" t="n">
        <f aca="false">ABS(L$19-L24)</f>
        <v>0.0407624633431085</v>
      </c>
      <c r="M32" s="14" t="n">
        <f aca="false">ABS(M$19-M24)</f>
        <v>0.138888888888889</v>
      </c>
      <c r="N32" s="14" t="n">
        <f aca="false">ABS(N$19-N24)</f>
        <v>0.138888888888889</v>
      </c>
      <c r="O32" s="14" t="n">
        <f aca="false">ABS(O$19-O24)</f>
        <v>0.1</v>
      </c>
      <c r="P32" s="14" t="n">
        <f aca="false">ABS(P$19-P24)</f>
        <v>38723</v>
      </c>
      <c r="Q32" s="14" t="n">
        <f aca="false">ABS(Q$19-Q24)</f>
        <v>0.2</v>
      </c>
      <c r="R32" s="14" t="n">
        <f aca="false">ABS(R$19-R24)</f>
        <v>0.2</v>
      </c>
      <c r="S32" s="14" t="n">
        <f aca="false">ABS(S$19-S24)</f>
        <v>0.3</v>
      </c>
      <c r="T32" s="14" t="n">
        <f aca="false">ABS(T$19-T24)</f>
        <v>0</v>
      </c>
      <c r="U32" s="13" t="n">
        <f aca="false">IF(U$19 = U24,0,1)</f>
        <v>1</v>
      </c>
    </row>
    <row collapsed="false" customFormat="false" customHeight="false" hidden="false" ht="14.9" outlineLevel="0" r="33">
      <c r="A33" s="0" t="s">
        <v>15</v>
      </c>
      <c r="B33" s="0" t="n">
        <v>197</v>
      </c>
      <c r="C33" s="13" t="n">
        <f aca="false">IF(C$19=C25,0,1)</f>
        <v>1</v>
      </c>
      <c r="D33" s="13" t="n">
        <f aca="false">IF(D$19=D25,0,1)</f>
        <v>0</v>
      </c>
      <c r="E33" s="13" t="n">
        <f aca="false">ABS(E$19-E25)</f>
        <v>199</v>
      </c>
      <c r="F33" s="13" t="n">
        <f aca="false">ABS(F$19-F25)</f>
        <v>0</v>
      </c>
      <c r="G33" s="13" t="n">
        <f aca="false">ABS($G$19-G25)</f>
        <v>0</v>
      </c>
      <c r="H33" s="14" t="n">
        <f aca="false">ABS(H$19-H25)</f>
        <v>0.427473967814753</v>
      </c>
      <c r="I33" s="14" t="n">
        <f aca="false">ABS(I$19-I25)</f>
        <v>0.0900203888443894</v>
      </c>
      <c r="J33" s="14" t="n">
        <f aca="false">ABS(J$19-J25)</f>
        <v>0.0732360008738076</v>
      </c>
      <c r="K33" s="14" t="n">
        <f aca="false">ABS(K$19-K25)</f>
        <v>0.138716959149494</v>
      </c>
      <c r="L33" s="14" t="n">
        <f aca="false">ABS(L$19-L25)</f>
        <v>0.125500618947062</v>
      </c>
      <c r="M33" s="14" t="n">
        <f aca="false">ABS(M$19-M25)</f>
        <v>0.463333333333333</v>
      </c>
      <c r="N33" s="14" t="n">
        <f aca="false">ABS(N$19-N25)</f>
        <v>0.463333333333333</v>
      </c>
      <c r="O33" s="14" t="n">
        <f aca="false">ABS(O$19-O25)</f>
        <v>0.3</v>
      </c>
      <c r="P33" s="14" t="n">
        <f aca="false">ABS(P$19-P25)</f>
        <v>30379</v>
      </c>
      <c r="Q33" s="14" t="n">
        <f aca="false">ABS(Q$19-Q25)</f>
        <v>0</v>
      </c>
      <c r="R33" s="14" t="n">
        <f aca="false">ABS(R$19-R25)</f>
        <v>0.1</v>
      </c>
      <c r="S33" s="14" t="n">
        <f aca="false">ABS(S$19-S25)</f>
        <v>0</v>
      </c>
      <c r="T33" s="14" t="n">
        <f aca="false">ABS(T$19-T25)</f>
        <v>0</v>
      </c>
      <c r="U33" s="13" t="n">
        <f aca="false">IF(U$19 = U25,0,1)</f>
        <v>0</v>
      </c>
    </row>
    <row collapsed="false" customFormat="false" customHeight="false" hidden="false" ht="14.05" outlineLevel="0" r="34"/>
    <row collapsed="false" customFormat="false" customHeight="false" hidden="false" ht="14.05" outlineLevel="0" r="35">
      <c r="A35" s="10" t="s">
        <v>99</v>
      </c>
      <c r="B35" s="11"/>
      <c r="C35" s="11"/>
      <c r="D35" s="11"/>
      <c r="E35" s="11"/>
      <c r="F35" s="11"/>
      <c r="G35" s="11"/>
      <c r="H35" s="11"/>
      <c r="I35" s="11"/>
      <c r="J35" s="11"/>
      <c r="K35" s="11"/>
      <c r="L35" s="11"/>
      <c r="M35" s="11"/>
      <c r="N35" s="11"/>
      <c r="O35" s="11"/>
      <c r="P35" s="11"/>
      <c r="Q35" s="11"/>
      <c r="R35" s="11"/>
      <c r="S35" s="11"/>
      <c r="T35" s="11"/>
      <c r="U35" s="11"/>
    </row>
    <row collapsed="false" customFormat="false" customHeight="false" hidden="false" ht="14.05" outlineLevel="0" r="36">
      <c r="A36" s="0" t="s">
        <v>67</v>
      </c>
      <c r="B36" s="0" t="s">
        <v>2</v>
      </c>
      <c r="C36" s="0" t="s">
        <v>3</v>
      </c>
      <c r="D36" s="0" t="s">
        <v>46</v>
      </c>
      <c r="E36" s="0" t="s">
        <v>47</v>
      </c>
      <c r="F36" s="0" t="s">
        <v>48</v>
      </c>
      <c r="G36" s="0" t="s">
        <v>36</v>
      </c>
      <c r="H36" s="0" t="s">
        <v>49</v>
      </c>
      <c r="I36" s="0" t="s">
        <v>50</v>
      </c>
      <c r="J36" s="0" t="s">
        <v>51</v>
      </c>
      <c r="K36" s="0" t="s">
        <v>52</v>
      </c>
      <c r="L36" s="0" t="s">
        <v>53</v>
      </c>
      <c r="M36" s="0" t="s">
        <v>27</v>
      </c>
      <c r="N36" s="0" t="s">
        <v>29</v>
      </c>
      <c r="O36" s="0" t="s">
        <v>31</v>
      </c>
      <c r="P36" s="0" t="s">
        <v>33</v>
      </c>
      <c r="Q36" s="0" t="s">
        <v>54</v>
      </c>
      <c r="R36" s="0" t="s">
        <v>55</v>
      </c>
      <c r="S36" s="0" t="s">
        <v>56</v>
      </c>
      <c r="T36" s="0" t="s">
        <v>57</v>
      </c>
      <c r="U36" s="0" t="s">
        <v>58</v>
      </c>
    </row>
    <row collapsed="false" customFormat="false" customHeight="false" hidden="false" ht="14.05" outlineLevel="0" r="37">
      <c r="A37" s="0" t="s">
        <v>100</v>
      </c>
      <c r="B37" s="0" t="s">
        <v>100</v>
      </c>
      <c r="C37" s="0" t="n">
        <v>1</v>
      </c>
      <c r="D37" s="0" t="n">
        <v>1</v>
      </c>
      <c r="E37" s="0" t="n">
        <v>1</v>
      </c>
      <c r="F37" s="0" t="n">
        <v>1</v>
      </c>
      <c r="G37" s="0" t="n">
        <v>1</v>
      </c>
      <c r="H37" s="0" t="n">
        <v>1</v>
      </c>
      <c r="I37" s="0" t="n">
        <v>1</v>
      </c>
      <c r="J37" s="0" t="n">
        <v>1</v>
      </c>
      <c r="K37" s="0" t="n">
        <v>1</v>
      </c>
      <c r="L37" s="0" t="n">
        <v>1</v>
      </c>
      <c r="M37" s="0" t="n">
        <v>1</v>
      </c>
      <c r="N37" s="0" t="n">
        <v>1</v>
      </c>
      <c r="O37" s="0" t="n">
        <v>1</v>
      </c>
      <c r="P37" s="0" t="n">
        <v>0.75</v>
      </c>
      <c r="Q37" s="0" t="n">
        <v>1</v>
      </c>
      <c r="R37" s="0" t="n">
        <v>1</v>
      </c>
      <c r="S37" s="0" t="n">
        <v>1</v>
      </c>
      <c r="T37" s="0" t="n">
        <v>1</v>
      </c>
      <c r="U37" s="0" t="n">
        <v>0.5</v>
      </c>
    </row>
    <row collapsed="false" customFormat="false" customHeight="false" hidden="false" ht="14.9" outlineLevel="0" r="39">
      <c r="A39" s="10" t="s">
        <v>101</v>
      </c>
      <c r="B39" s="11"/>
      <c r="C39" s="11"/>
      <c r="D39" s="11"/>
      <c r="E39" s="11"/>
      <c r="F39" s="11"/>
      <c r="G39" s="11"/>
      <c r="H39" s="11"/>
      <c r="I39" s="11"/>
      <c r="J39" s="11"/>
      <c r="K39" s="11"/>
      <c r="L39" s="11"/>
      <c r="M39" s="11"/>
      <c r="N39" s="11"/>
      <c r="O39" s="11"/>
      <c r="P39" s="11"/>
      <c r="Q39" s="11"/>
      <c r="R39" s="11"/>
      <c r="S39" s="11"/>
      <c r="T39" s="11"/>
      <c r="U39" s="11"/>
    </row>
    <row collapsed="false" customFormat="false" customHeight="false" hidden="false" ht="14.05" outlineLevel="0" r="40"/>
    <row collapsed="false" customFormat="false" customHeight="false" hidden="false" ht="14.9" outlineLevel="0" r="41">
      <c r="A41" s="0" t="s">
        <v>15</v>
      </c>
      <c r="B41" s="0" t="n">
        <v>190</v>
      </c>
      <c r="C41" s="14" t="n">
        <f aca="false">C30*C$37</f>
        <v>1</v>
      </c>
      <c r="D41" s="14" t="n">
        <f aca="false">D30*D37</f>
        <v>1</v>
      </c>
      <c r="E41" s="14" t="n">
        <f aca="false">E30*E37</f>
        <v>101</v>
      </c>
      <c r="F41" s="14" t="n">
        <f aca="false">F30*F37</f>
        <v>0</v>
      </c>
      <c r="G41" s="14" t="n">
        <v>0</v>
      </c>
      <c r="H41" s="14" t="n">
        <f aca="false">H30*H37</f>
        <v>0.0412186379928315</v>
      </c>
      <c r="I41" s="14" t="n">
        <f aca="false">I30*I37</f>
        <v>0.0421146953405018</v>
      </c>
      <c r="J41" s="14" t="n">
        <f aca="false">J30*J37</f>
        <v>0.104838709677419</v>
      </c>
      <c r="K41" s="14" t="n">
        <f aca="false">K30*K37</f>
        <v>0.0609318996415771</v>
      </c>
      <c r="L41" s="14" t="n">
        <f aca="false">L30*L37</f>
        <v>0.0448028673835125</v>
      </c>
      <c r="M41" s="14" t="n">
        <f aca="false">M30*M37</f>
        <v>0.0833333333333333</v>
      </c>
      <c r="N41" s="14" t="n">
        <f aca="false">N30*N37</f>
        <v>0.0833333333333334</v>
      </c>
      <c r="O41" s="14" t="n">
        <f aca="false">O30*O37</f>
        <v>0.1</v>
      </c>
      <c r="P41" s="14" t="n">
        <f aca="false">P30*P37</f>
        <v>32727</v>
      </c>
      <c r="Q41" s="14" t="n">
        <f aca="false">Q30*Q37</f>
        <v>0.2</v>
      </c>
      <c r="R41" s="14" t="n">
        <f aca="false">R30*R37</f>
        <v>1.9</v>
      </c>
      <c r="S41" s="14" t="n">
        <f aca="false">S30*S37</f>
        <v>2.5</v>
      </c>
      <c r="T41" s="14" t="n">
        <f aca="false">T30*T37</f>
        <v>0.1</v>
      </c>
      <c r="U41" s="13" t="n">
        <f aca="false">U30*U37</f>
        <v>0</v>
      </c>
    </row>
    <row collapsed="false" customFormat="false" customHeight="false" hidden="false" ht="14.9" outlineLevel="0" r="42">
      <c r="A42" s="0" t="s">
        <v>15</v>
      </c>
      <c r="B42" s="0" t="n">
        <v>191</v>
      </c>
      <c r="C42" s="14" t="n">
        <f aca="false">C31*C$37</f>
        <v>1</v>
      </c>
      <c r="D42" s="14" t="n">
        <f aca="false">D31*D$37</f>
        <v>0</v>
      </c>
      <c r="E42" s="14" t="n">
        <f aca="false">E31*E$37</f>
        <v>100</v>
      </c>
      <c r="F42" s="14" t="n">
        <f aca="false">F31*F$37</f>
        <v>0</v>
      </c>
      <c r="G42" s="14" t="n">
        <v>2</v>
      </c>
      <c r="H42" s="14" t="n">
        <f aca="false">H31*H$37</f>
        <v>0.113440860215054</v>
      </c>
      <c r="I42" s="14" t="n">
        <f aca="false">I31*I$37</f>
        <v>0.846774193548387</v>
      </c>
      <c r="J42" s="14" t="n">
        <f aca="false">J31*J$37</f>
        <v>0.104838709677419</v>
      </c>
      <c r="K42" s="14" t="n">
        <f aca="false">K31*K$37</f>
        <v>0.161290322580645</v>
      </c>
      <c r="L42" s="14" t="n">
        <f aca="false">L31*L$37</f>
        <v>0.17741935483871</v>
      </c>
      <c r="M42" s="14" t="n">
        <f aca="false">M31*M$37</f>
        <v>0.333333333333333</v>
      </c>
      <c r="N42" s="14" t="n">
        <f aca="false">N31*N$37</f>
        <v>0.333333333333333</v>
      </c>
      <c r="O42" s="14" t="n">
        <f aca="false">O31*O$37</f>
        <v>0.2</v>
      </c>
      <c r="P42" s="14" t="n">
        <f aca="false">P31*P$37</f>
        <v>32808.75</v>
      </c>
      <c r="Q42" s="14" t="n">
        <f aca="false">Q31*Q$37</f>
        <v>0</v>
      </c>
      <c r="R42" s="14" t="n">
        <f aca="false">R31*R$37</f>
        <v>0.2</v>
      </c>
      <c r="S42" s="14" t="n">
        <f aca="false">S31*S$37</f>
        <v>0.4</v>
      </c>
      <c r="T42" s="14" t="n">
        <f aca="false">T31*T$37</f>
        <v>0.1</v>
      </c>
      <c r="U42" s="13" t="n">
        <f aca="false">U31*U$37</f>
        <v>0</v>
      </c>
    </row>
    <row collapsed="false" customFormat="false" customHeight="false" hidden="false" ht="14.9" outlineLevel="0" r="43">
      <c r="A43" s="0" t="s">
        <v>15</v>
      </c>
      <c r="B43" s="0" t="n">
        <v>192</v>
      </c>
      <c r="C43" s="14" t="n">
        <f aca="false">C32*C$37</f>
        <v>1</v>
      </c>
      <c r="D43" s="14" t="n">
        <f aca="false">D32*D$37</f>
        <v>0</v>
      </c>
      <c r="E43" s="14" t="n">
        <f aca="false">E32*E$37</f>
        <v>201</v>
      </c>
      <c r="F43" s="14" t="n">
        <f aca="false">F32*F$37</f>
        <v>1</v>
      </c>
      <c r="G43" s="14" t="n">
        <v>0</v>
      </c>
      <c r="H43" s="14" t="n">
        <f aca="false">H32*H$37</f>
        <v>0.0759530791788856</v>
      </c>
      <c r="I43" s="14" t="n">
        <f aca="false">I32*I$37</f>
        <v>0.155865102639296</v>
      </c>
      <c r="J43" s="14" t="n">
        <f aca="false">J32*J$37</f>
        <v>0.00425219941348973</v>
      </c>
      <c r="K43" s="14" t="n">
        <f aca="false">K32*K$37</f>
        <v>0.124926686217009</v>
      </c>
      <c r="L43" s="14" t="n">
        <f aca="false">L32*L$37</f>
        <v>0.0407624633431085</v>
      </c>
      <c r="M43" s="14" t="n">
        <f aca="false">M32*M$37</f>
        <v>0.138888888888889</v>
      </c>
      <c r="N43" s="14" t="n">
        <f aca="false">N32*N$37</f>
        <v>0.138888888888889</v>
      </c>
      <c r="O43" s="14" t="n">
        <f aca="false">O32*O$37</f>
        <v>0.1</v>
      </c>
      <c r="P43" s="14" t="n">
        <f aca="false">P32*P$37</f>
        <v>29042.25</v>
      </c>
      <c r="Q43" s="14" t="n">
        <f aca="false">Q32*Q$37</f>
        <v>0.2</v>
      </c>
      <c r="R43" s="14" t="n">
        <f aca="false">R32*R$37</f>
        <v>0.2</v>
      </c>
      <c r="S43" s="14" t="n">
        <f aca="false">S32*S$37</f>
        <v>0.3</v>
      </c>
      <c r="T43" s="14" t="n">
        <f aca="false">T32*T$37</f>
        <v>0</v>
      </c>
      <c r="U43" s="13" t="n">
        <f aca="false">U32*U$37</f>
        <v>0.5</v>
      </c>
    </row>
    <row collapsed="false" customFormat="false" customHeight="false" hidden="false" ht="14.9" outlineLevel="0" r="44">
      <c r="A44" s="0" t="s">
        <v>15</v>
      </c>
      <c r="B44" s="0" t="n">
        <v>197</v>
      </c>
      <c r="C44" s="14" t="n">
        <f aca="false">C33*C$37</f>
        <v>1</v>
      </c>
      <c r="D44" s="14" t="n">
        <f aca="false">D33*D$37</f>
        <v>0</v>
      </c>
      <c r="E44" s="14" t="n">
        <f aca="false">E33*E$37</f>
        <v>199</v>
      </c>
      <c r="F44" s="14" t="n">
        <f aca="false">F33*F$37</f>
        <v>0</v>
      </c>
      <c r="G44" s="14" t="n">
        <v>2</v>
      </c>
      <c r="H44" s="14" t="n">
        <f aca="false">H33*H$37</f>
        <v>0.427473967814753</v>
      </c>
      <c r="I44" s="14" t="n">
        <f aca="false">I33*I$37</f>
        <v>0.0900203888443894</v>
      </c>
      <c r="J44" s="14" t="n">
        <f aca="false">J33*J$37</f>
        <v>0.0732360008738076</v>
      </c>
      <c r="K44" s="14" t="n">
        <f aca="false">K33*K$37</f>
        <v>0.138716959149494</v>
      </c>
      <c r="L44" s="14" t="n">
        <f aca="false">L33*L$37</f>
        <v>0.125500618947062</v>
      </c>
      <c r="M44" s="14" t="n">
        <f aca="false">M33*M$37</f>
        <v>0.463333333333333</v>
      </c>
      <c r="N44" s="14" t="n">
        <f aca="false">N33*N$37</f>
        <v>0.463333333333333</v>
      </c>
      <c r="O44" s="14" t="n">
        <f aca="false">O33*O$37</f>
        <v>0.3</v>
      </c>
      <c r="P44" s="14" t="n">
        <f aca="false">P33*P$37</f>
        <v>22784.25</v>
      </c>
      <c r="Q44" s="14" t="n">
        <f aca="false">Q33*Q$37</f>
        <v>0</v>
      </c>
      <c r="R44" s="14" t="n">
        <f aca="false">R33*R$37</f>
        <v>0.1</v>
      </c>
      <c r="S44" s="14" t="n">
        <f aca="false">S33*S$37</f>
        <v>0</v>
      </c>
      <c r="T44" s="14" t="n">
        <f aca="false">T33*T$37</f>
        <v>0</v>
      </c>
      <c r="U44" s="13" t="n">
        <f aca="false">U33*U$37</f>
        <v>0</v>
      </c>
    </row>
    <row collapsed="false" customFormat="false" customHeight="false" hidden="false" ht="14.05" outlineLevel="0" r="45"/>
    <row collapsed="false" customFormat="false" customHeight="false" hidden="false" ht="14.05" outlineLevel="0" r="46"/>
    <row collapsed="false" customFormat="false" customHeight="false" hidden="false" ht="14.05" outlineLevel="0" r="47">
      <c r="A47" s="10" t="s">
        <v>102</v>
      </c>
      <c r="B47" s="11"/>
      <c r="C47" s="11"/>
      <c r="D47" s="11"/>
      <c r="E47" s="11"/>
      <c r="F47" s="11"/>
      <c r="G47" s="11"/>
      <c r="H47" s="11"/>
      <c r="I47" s="11"/>
      <c r="J47" s="11"/>
      <c r="K47" s="11"/>
      <c r="L47" s="11"/>
      <c r="M47" s="11"/>
      <c r="N47" s="11"/>
      <c r="O47" s="11"/>
      <c r="P47" s="11"/>
      <c r="Q47" s="11"/>
      <c r="R47" s="11"/>
      <c r="S47" s="11"/>
      <c r="T47" s="11"/>
    </row>
    <row collapsed="false" customFormat="false" customHeight="false" hidden="false" ht="14.05" outlineLevel="0" r="48">
      <c r="A48" s="3" t="s">
        <v>167</v>
      </c>
    </row>
    <row collapsed="false" customFormat="false" customHeight="false" hidden="false" ht="14.05" outlineLevel="0" r="49">
      <c r="A49" s="3" t="s">
        <v>67</v>
      </c>
      <c r="B49" s="3" t="s">
        <v>2</v>
      </c>
      <c r="C49" s="3" t="s">
        <v>103</v>
      </c>
      <c r="D49" s="3" t="s">
        <v>104</v>
      </c>
    </row>
    <row collapsed="false" customFormat="false" customHeight="false" hidden="false" ht="14.9" outlineLevel="0" r="50">
      <c r="A50" s="0" t="s">
        <v>15</v>
      </c>
      <c r="B50" s="0" t="n">
        <v>190</v>
      </c>
      <c r="C50" s="14" t="n">
        <f aca="false">SUM(C41:U41)</f>
        <v>32835.2605734767</v>
      </c>
      <c r="D50" s="0" t="n">
        <v>12</v>
      </c>
    </row>
    <row collapsed="false" customFormat="false" customHeight="false" hidden="false" ht="14.9" outlineLevel="0" r="51">
      <c r="A51" s="0" t="s">
        <v>15</v>
      </c>
      <c r="B51" s="0" t="n">
        <v>191</v>
      </c>
      <c r="C51" s="14" t="n">
        <f aca="false">SUM(C42:U42)</f>
        <v>32914.7204301075</v>
      </c>
      <c r="D51" s="0" t="n">
        <v>8</v>
      </c>
    </row>
    <row collapsed="false" customFormat="false" customHeight="false" hidden="false" ht="14.9" outlineLevel="0" r="52">
      <c r="A52" s="0" t="s">
        <v>15</v>
      </c>
      <c r="B52" s="0" t="n">
        <v>192</v>
      </c>
      <c r="C52" s="14" t="n">
        <f aca="false">SUM(C43:U43)</f>
        <v>29247.2295373086</v>
      </c>
      <c r="D52" s="0" t="n">
        <v>12</v>
      </c>
    </row>
    <row collapsed="false" customFormat="false" customHeight="false" hidden="false" ht="14.9" outlineLevel="0" r="53">
      <c r="A53" s="0" t="s">
        <v>15</v>
      </c>
      <c r="B53" s="0" t="n">
        <v>197</v>
      </c>
      <c r="C53" s="14" t="n">
        <f aca="false">SUM(C44:U44)</f>
        <v>22988.4316146023</v>
      </c>
      <c r="D53" s="0" t="n">
        <v>84</v>
      </c>
    </row>
    <row collapsed="false" customFormat="false" customHeight="false" hidden="false" ht="14.05" outlineLevel="0" r="54"/>
    <row collapsed="false" customFormat="false" customHeight="false" hidden="false" ht="14.05" outlineLevel="0" r="55">
      <c r="A55" s="15" t="s">
        <v>168</v>
      </c>
      <c r="B55" s="9"/>
      <c r="C55" s="9"/>
      <c r="D55" s="9"/>
      <c r="E55" s="9"/>
      <c r="F55" s="9"/>
      <c r="G55" s="9"/>
      <c r="H55" s="9"/>
      <c r="I55" s="9"/>
      <c r="J55" s="9"/>
      <c r="K55" s="9"/>
      <c r="L55" s="9"/>
      <c r="M55" s="9"/>
      <c r="N55" s="9"/>
      <c r="O55" s="9"/>
      <c r="P55" s="9"/>
      <c r="Q55" s="9"/>
      <c r="R55" s="9"/>
      <c r="S55" s="9"/>
      <c r="T55" s="9"/>
    </row>
    <row collapsed="false" customFormat="false" customHeight="false" hidden="false" ht="14.05" outlineLevel="0" r="56">
      <c r="A56" s="3" t="s">
        <v>167</v>
      </c>
    </row>
    <row collapsed="false" customFormat="false" customHeight="false" hidden="false" ht="14.05" outlineLevel="0" r="57">
      <c r="A57" s="0" t="s">
        <v>106</v>
      </c>
      <c r="B57" s="0" t="n">
        <v>84</v>
      </c>
      <c r="C57" s="0" t="s">
        <v>165</v>
      </c>
    </row>
    <row collapsed="false" customFormat="false" customHeight="false" hidden="false" ht="14.9" outlineLevel="0" r="58">
      <c r="A58" s="0" t="s">
        <v>108</v>
      </c>
      <c r="B58" s="16" t="n">
        <v>300</v>
      </c>
      <c r="C58" s="0" t="s">
        <v>109</v>
      </c>
    </row>
    <row collapsed="false" customFormat="false" customHeight="false" hidden="false" ht="14.05" outlineLevel="0" r="59">
      <c r="A59" s="0" t="s">
        <v>110</v>
      </c>
      <c r="B59" s="16" t="n">
        <f aca="false">B57*B58</f>
        <v>25200</v>
      </c>
      <c r="C59" s="0" t="s">
        <v>111</v>
      </c>
    </row>
    <row collapsed="false" customFormat="false" customHeight="false" hidden="false" ht="14.9" outlineLevel="0" r="60">
      <c r="A60" s="0" t="s">
        <v>68</v>
      </c>
      <c r="B60" s="13" t="n">
        <f aca="false">'Potential New Product List'!V17</f>
        <v>0.11</v>
      </c>
      <c r="C60" s="0" t="s">
        <v>109</v>
      </c>
    </row>
    <row collapsed="false" customFormat="false" customHeight="false" hidden="false" ht="14.05" outlineLevel="0" r="61">
      <c r="A61" s="0" t="s">
        <v>112</v>
      </c>
      <c r="B61" s="16" t="n">
        <f aca="false">B59*B60</f>
        <v>2772</v>
      </c>
      <c r="C61" s="0" t="s">
        <v>113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U61"/>
  <sheetViews>
    <sheetView colorId="64" defaultGridColor="true" rightToLeft="false" showFormulas="false" showGridLines="true" showOutlineSymbols="true" showRowColHeaders="true" showZeros="true" tabSelected="false" topLeftCell="A37" view="normal" windowProtection="false" workbookViewId="0" zoomScale="100" zoomScaleNormal="100" zoomScalePageLayoutView="100">
      <selection activeCell="U37" activeCellId="0" pane="topLeft" sqref="U37"/>
    </sheetView>
  </sheetViews>
  <sheetFormatPr defaultRowHeight="12.85"/>
  <cols>
    <col collapsed="false" hidden="false" max="1" min="1" style="0" width="34.1428571428571"/>
    <col collapsed="false" hidden="false" max="2" min="2" style="0" width="11.5204081632653"/>
    <col collapsed="false" hidden="false" max="3" min="3" style="0" width="20.5612244897959"/>
    <col collapsed="false" hidden="false" max="4" min="4" style="0" width="28.4897959183673"/>
    <col collapsed="false" hidden="false" max="5" min="5" style="0" width="11.5204081632653"/>
    <col collapsed="false" hidden="false" max="6" min="6" style="0" width="29.3010204081633"/>
    <col collapsed="false" hidden="false" max="7" min="7" style="0" width="19.0867346938776"/>
    <col collapsed="false" hidden="false" max="8" min="8" style="0" width="15.8571428571429"/>
    <col collapsed="false" hidden="false" max="9" min="9" style="0" width="17.7397959183673"/>
    <col collapsed="false" hidden="false" max="10" min="10" style="0" width="16.3979591836735"/>
    <col collapsed="false" hidden="false" max="11" min="11" style="0" width="17.469387755102"/>
    <col collapsed="false" hidden="false" max="12" min="12" style="0" width="15.3163265306122"/>
    <col collapsed="false" hidden="false" max="13" min="13" style="0" width="28.3571428571429"/>
    <col collapsed="false" hidden="false" max="14" min="14" style="0" width="30.9132653061224"/>
    <col collapsed="false" hidden="false" max="15" min="15" style="0" width="42.3418367346939"/>
    <col collapsed="false" hidden="false" max="16" min="16" style="0" width="21.9030612244898"/>
    <col collapsed="false" hidden="false" max="17" min="17" style="0" width="36.4183673469388"/>
    <col collapsed="false" hidden="false" max="18" min="18" style="0" width="20.8316326530612"/>
    <col collapsed="false" hidden="false" max="19" min="19" style="0" width="20.5612244897959"/>
    <col collapsed="false" hidden="false" max="20" min="20" style="0" width="21.2397959183673"/>
    <col collapsed="false" hidden="false" max="1025" min="21" style="0" width="11.5204081632653"/>
  </cols>
  <sheetData>
    <row collapsed="false" customFormat="false" customHeight="false" hidden="false" ht="15.25" outlineLevel="0" r="1">
      <c r="A1" s="8" t="s">
        <v>169</v>
      </c>
      <c r="B1" s="8"/>
      <c r="C1" s="8"/>
      <c r="D1" s="8"/>
    </row>
    <row collapsed="false" customFormat="false" customHeight="false" hidden="false" ht="15.25" outlineLevel="0" r="2">
      <c r="A2" s="8"/>
      <c r="B2" s="8"/>
      <c r="C2" s="8"/>
      <c r="D2" s="8"/>
    </row>
    <row collapsed="false" customFormat="false" customHeight="false" hidden="false" ht="14.05" outlineLevel="0" r="3">
      <c r="A3" s="9" t="s">
        <v>91</v>
      </c>
      <c r="B3" s="9"/>
      <c r="C3" s="9"/>
      <c r="D3" s="9"/>
      <c r="E3" s="9"/>
      <c r="F3" s="9"/>
      <c r="G3" s="9"/>
      <c r="H3" s="9"/>
      <c r="I3" s="9"/>
      <c r="J3" s="9"/>
      <c r="K3" s="9"/>
      <c r="L3" s="9"/>
      <c r="M3" s="9"/>
      <c r="N3" s="9"/>
      <c r="O3" s="9"/>
      <c r="P3" s="9"/>
      <c r="Q3" s="9"/>
      <c r="R3" s="9"/>
      <c r="S3" s="9"/>
      <c r="T3" s="9"/>
    </row>
    <row collapsed="false" customFormat="false" customHeight="false" hidden="false" ht="14.05" outlineLevel="0" r="4">
      <c r="A4" s="3" t="s">
        <v>92</v>
      </c>
    </row>
    <row collapsed="false" customFormat="false" customHeight="false" hidden="false" ht="14.05" outlineLevel="0" r="5">
      <c r="A5" s="3" t="s">
        <v>67</v>
      </c>
      <c r="B5" s="3" t="s">
        <v>2</v>
      </c>
      <c r="C5" s="3" t="s">
        <v>3</v>
      </c>
      <c r="D5" s="3" t="s">
        <v>46</v>
      </c>
      <c r="E5" s="3" t="s">
        <v>47</v>
      </c>
      <c r="F5" s="3" t="s">
        <v>48</v>
      </c>
      <c r="G5" s="3" t="s">
        <v>36</v>
      </c>
      <c r="H5" s="3" t="s">
        <v>49</v>
      </c>
      <c r="I5" s="3" t="s">
        <v>50</v>
      </c>
      <c r="J5" s="3" t="s">
        <v>51</v>
      </c>
      <c r="K5" s="3" t="s">
        <v>52</v>
      </c>
      <c r="L5" s="3" t="s">
        <v>53</v>
      </c>
      <c r="M5" s="3" t="s">
        <v>27</v>
      </c>
      <c r="N5" s="3" t="s">
        <v>29</v>
      </c>
      <c r="O5" s="3" t="s">
        <v>31</v>
      </c>
      <c r="P5" s="3" t="s">
        <v>33</v>
      </c>
      <c r="Q5" s="3" t="s">
        <v>54</v>
      </c>
      <c r="R5" s="3" t="s">
        <v>55</v>
      </c>
      <c r="S5" s="3" t="s">
        <v>56</v>
      </c>
      <c r="T5" s="3" t="s">
        <v>57</v>
      </c>
      <c r="U5" s="3" t="s">
        <v>58</v>
      </c>
    </row>
    <row collapsed="false" customFormat="false" customHeight="false" hidden="false" ht="14.05" outlineLevel="0" r="6">
      <c r="A6" s="0" t="s">
        <v>18</v>
      </c>
      <c r="B6" s="0" t="n">
        <v>199</v>
      </c>
      <c r="C6" s="0" t="s">
        <v>19</v>
      </c>
      <c r="D6" s="0" t="s">
        <v>61</v>
      </c>
      <c r="E6" s="2" t="n">
        <v>249.99</v>
      </c>
      <c r="F6" s="0" t="n">
        <v>1</v>
      </c>
      <c r="G6" s="0" t="s">
        <v>39</v>
      </c>
      <c r="H6" s="0" t="n">
        <v>462</v>
      </c>
      <c r="I6" s="0" t="n">
        <v>97</v>
      </c>
      <c r="J6" s="0" t="n">
        <v>25</v>
      </c>
      <c r="K6" s="0" t="n">
        <v>17</v>
      </c>
      <c r="L6" s="0" t="n">
        <v>58</v>
      </c>
      <c r="M6" s="0" t="n">
        <v>32</v>
      </c>
      <c r="N6" s="0" t="n">
        <v>12</v>
      </c>
      <c r="O6" s="0" t="n">
        <v>0.8</v>
      </c>
      <c r="P6" s="0" t="n">
        <v>115</v>
      </c>
      <c r="Q6" s="0" t="n">
        <v>8.4</v>
      </c>
      <c r="R6" s="0" t="n">
        <v>6.2</v>
      </c>
      <c r="S6" s="0" t="n">
        <v>13.2</v>
      </c>
      <c r="T6" s="0" t="n">
        <v>13.2</v>
      </c>
      <c r="U6" s="0" t="s">
        <v>65</v>
      </c>
    </row>
    <row collapsed="false" customFormat="false" customHeight="false" hidden="false" ht="14.05" outlineLevel="0" r="8">
      <c r="A8" s="3" t="s">
        <v>93</v>
      </c>
    </row>
    <row collapsed="false" customFormat="false" customHeight="false" hidden="false" ht="14.05" outlineLevel="0" r="9">
      <c r="A9" s="3" t="s">
        <v>67</v>
      </c>
      <c r="B9" s="3" t="s">
        <v>2</v>
      </c>
      <c r="C9" s="3" t="s">
        <v>3</v>
      </c>
      <c r="D9" s="3" t="s">
        <v>46</v>
      </c>
      <c r="E9" s="3" t="s">
        <v>47</v>
      </c>
      <c r="F9" s="3" t="s">
        <v>48</v>
      </c>
      <c r="G9" s="3" t="s">
        <v>36</v>
      </c>
      <c r="H9" s="3" t="s">
        <v>49</v>
      </c>
      <c r="I9" s="3" t="s">
        <v>50</v>
      </c>
      <c r="J9" s="3" t="s">
        <v>51</v>
      </c>
      <c r="K9" s="3" t="s">
        <v>52</v>
      </c>
      <c r="L9" s="3" t="s">
        <v>53</v>
      </c>
      <c r="M9" s="3" t="s">
        <v>27</v>
      </c>
      <c r="N9" s="3" t="s">
        <v>29</v>
      </c>
      <c r="O9" s="3" t="s">
        <v>31</v>
      </c>
      <c r="P9" s="3" t="s">
        <v>33</v>
      </c>
      <c r="Q9" s="3" t="s">
        <v>54</v>
      </c>
      <c r="R9" s="3" t="s">
        <v>55</v>
      </c>
      <c r="S9" s="3" t="s">
        <v>56</v>
      </c>
      <c r="T9" s="3" t="s">
        <v>57</v>
      </c>
      <c r="U9" s="3" t="s">
        <v>58</v>
      </c>
    </row>
    <row collapsed="false" customFormat="false" customHeight="false" hidden="false" ht="14.05" outlineLevel="0" r="10">
      <c r="A10" s="0" t="s">
        <v>18</v>
      </c>
      <c r="B10" s="0" t="n">
        <v>198</v>
      </c>
      <c r="C10" s="0" t="s">
        <v>88</v>
      </c>
      <c r="D10" s="0" t="s">
        <v>61</v>
      </c>
      <c r="E10" s="2" t="n">
        <v>129</v>
      </c>
      <c r="F10" s="0" t="n">
        <v>1</v>
      </c>
      <c r="G10" s="0" t="s">
        <v>40</v>
      </c>
      <c r="H10" s="7" t="n">
        <v>1759</v>
      </c>
      <c r="I10" s="0" t="n">
        <v>296</v>
      </c>
      <c r="J10" s="0" t="n">
        <v>109</v>
      </c>
      <c r="K10" s="0" t="n">
        <v>56</v>
      </c>
      <c r="L10" s="0" t="n">
        <v>44</v>
      </c>
      <c r="M10" s="0" t="n">
        <v>56</v>
      </c>
      <c r="N10" s="0" t="n">
        <v>13</v>
      </c>
      <c r="O10" s="0" t="n">
        <v>0.9</v>
      </c>
      <c r="P10" s="0" t="n">
        <v>215</v>
      </c>
      <c r="Q10" s="0" t="n">
        <v>7.25</v>
      </c>
      <c r="R10" s="0" t="n">
        <v>8.5</v>
      </c>
      <c r="S10" s="0" t="n">
        <v>6</v>
      </c>
      <c r="T10" s="0" t="n">
        <v>1.75</v>
      </c>
      <c r="U10" s="0" t="s">
        <v>65</v>
      </c>
    </row>
    <row collapsed="false" customFormat="false" customHeight="false" hidden="false" ht="14.9" outlineLevel="0" r="11">
      <c r="A11" s="0" t="s">
        <v>18</v>
      </c>
      <c r="B11" s="0" t="n">
        <v>200</v>
      </c>
      <c r="C11" s="0" t="s">
        <v>89</v>
      </c>
      <c r="D11" s="0" t="s">
        <v>64</v>
      </c>
      <c r="E11" s="2" t="n">
        <v>299.99</v>
      </c>
      <c r="F11" s="0" t="n">
        <v>1</v>
      </c>
      <c r="G11" s="0" t="s">
        <v>39</v>
      </c>
      <c r="H11" s="0" t="n">
        <v>421</v>
      </c>
      <c r="I11" s="0" t="n">
        <v>87</v>
      </c>
      <c r="J11" s="0" t="n">
        <v>20</v>
      </c>
      <c r="K11" s="0" t="n">
        <v>14</v>
      </c>
      <c r="L11" s="0" t="n">
        <v>39</v>
      </c>
      <c r="M11" s="0" t="n">
        <v>29</v>
      </c>
      <c r="N11" s="0" t="n">
        <v>14</v>
      </c>
      <c r="O11" s="0" t="n">
        <v>0.9</v>
      </c>
      <c r="P11" s="0" t="n">
        <v>352</v>
      </c>
      <c r="Q11" s="0" t="n">
        <v>10.94</v>
      </c>
      <c r="R11" s="0" t="n">
        <v>12</v>
      </c>
      <c r="S11" s="0" t="n">
        <v>11.5</v>
      </c>
      <c r="T11" s="0" t="n">
        <v>7.25</v>
      </c>
      <c r="U11" s="0" t="s">
        <v>62</v>
      </c>
    </row>
    <row collapsed="false" customFormat="false" customHeight="false" hidden="false" ht="14.05" outlineLevel="0" r="12"/>
    <row collapsed="false" customFormat="false" customHeight="false" hidden="false" ht="14.05" outlineLevel="0" r="13"/>
    <row collapsed="false" customFormat="false" customHeight="false" hidden="false" ht="14.05" outlineLevel="0" r="14"/>
    <row collapsed="false" customFormat="false" customHeight="false" hidden="false" ht="14.05" outlineLevel="0" r="15">
      <c r="A15" s="10" t="s">
        <v>94</v>
      </c>
      <c r="B15" s="11"/>
      <c r="C15" s="11"/>
      <c r="D15" s="11"/>
      <c r="E15" s="11"/>
      <c r="F15" s="11"/>
      <c r="G15" s="11"/>
      <c r="H15" s="11"/>
      <c r="I15" s="11"/>
      <c r="J15" s="11"/>
      <c r="K15" s="11"/>
      <c r="L15" s="11"/>
      <c r="M15" s="11"/>
      <c r="N15" s="11"/>
      <c r="O15" s="11"/>
      <c r="P15" s="11"/>
      <c r="Q15" s="11"/>
      <c r="R15" s="11"/>
      <c r="S15" s="11"/>
      <c r="T15" s="11"/>
      <c r="U15" s="11"/>
    </row>
    <row collapsed="false" customFormat="false" customHeight="false" hidden="false" ht="14.05" outlineLevel="0" r="16">
      <c r="A16" s="12"/>
      <c r="B16" s="12"/>
      <c r="C16" s="12"/>
      <c r="D16" s="12"/>
      <c r="E16" s="12"/>
      <c r="F16" s="12"/>
      <c r="G16" s="12"/>
      <c r="H16" s="12"/>
      <c r="I16" s="12"/>
      <c r="J16" s="12"/>
      <c r="K16" s="12"/>
      <c r="L16" s="12"/>
      <c r="M16" s="12"/>
      <c r="N16" s="12"/>
      <c r="O16" s="12"/>
      <c r="P16" s="12"/>
      <c r="Q16" s="12"/>
      <c r="R16" s="12"/>
      <c r="S16" s="12"/>
      <c r="T16" s="12"/>
      <c r="U16" s="12"/>
    </row>
    <row collapsed="false" customFormat="false" customHeight="false" hidden="false" ht="14.05" outlineLevel="0" r="17">
      <c r="A17" s="3" t="s">
        <v>95</v>
      </c>
    </row>
    <row collapsed="false" customFormat="false" customHeight="false" hidden="false" ht="14.05" outlineLevel="0" r="18">
      <c r="A18" s="0" t="s">
        <v>67</v>
      </c>
      <c r="B18" s="0" t="s">
        <v>2</v>
      </c>
      <c r="C18" s="0" t="s">
        <v>3</v>
      </c>
      <c r="D18" s="0" t="s">
        <v>46</v>
      </c>
      <c r="E18" s="0" t="s">
        <v>47</v>
      </c>
      <c r="F18" s="0" t="s">
        <v>48</v>
      </c>
      <c r="G18" s="0" t="s">
        <v>36</v>
      </c>
      <c r="H18" s="0" t="s">
        <v>49</v>
      </c>
      <c r="I18" s="0" t="s">
        <v>50</v>
      </c>
      <c r="J18" s="0" t="s">
        <v>51</v>
      </c>
      <c r="K18" s="0" t="s">
        <v>52</v>
      </c>
      <c r="L18" s="0" t="s">
        <v>53</v>
      </c>
      <c r="M18" s="0" t="s">
        <v>27</v>
      </c>
      <c r="N18" s="0" t="s">
        <v>29</v>
      </c>
      <c r="O18" s="0" t="s">
        <v>31</v>
      </c>
      <c r="P18" s="0" t="s">
        <v>33</v>
      </c>
      <c r="Q18" s="0" t="s">
        <v>54</v>
      </c>
      <c r="R18" s="0" t="s">
        <v>55</v>
      </c>
      <c r="S18" s="0" t="s">
        <v>56</v>
      </c>
      <c r="T18" s="0" t="s">
        <v>57</v>
      </c>
      <c r="U18" s="0" t="s">
        <v>58</v>
      </c>
    </row>
    <row collapsed="false" customFormat="false" customHeight="false" hidden="false" ht="14.05" outlineLevel="0" r="19">
      <c r="A19" s="0" t="s">
        <v>18</v>
      </c>
      <c r="B19" s="0" t="n">
        <v>199</v>
      </c>
      <c r="C19" s="0" t="s">
        <v>19</v>
      </c>
      <c r="D19" s="0" t="s">
        <v>61</v>
      </c>
      <c r="E19" s="2" t="n">
        <v>249.99</v>
      </c>
      <c r="F19" s="0" t="n">
        <v>1</v>
      </c>
      <c r="G19" s="13" t="n">
        <f aca="false">VLOOKUP(G6,'Warranty Scale'!A2:B6,2,0)</f>
        <v>1</v>
      </c>
      <c r="H19" s="14" t="n">
        <f aca="false">H6/SUM($H$6:$L$6)</f>
        <v>0.701062215477997</v>
      </c>
      <c r="I19" s="14" t="n">
        <f aca="false">I6/SUM($H$6:$L$6)</f>
        <v>0.147192716236722</v>
      </c>
      <c r="J19" s="14" t="n">
        <f aca="false">J6/SUM($H$6:$L$6)</f>
        <v>0.0379362670713202</v>
      </c>
      <c r="K19" s="14" t="n">
        <f aca="false">K6/SUM($H$6:$L$6)</f>
        <v>0.0257966616084977</v>
      </c>
      <c r="L19" s="14" t="n">
        <f aca="false">L6/SUM($H$6:$L$6)</f>
        <v>0.0880121396054628</v>
      </c>
      <c r="M19" s="14" t="n">
        <f aca="false">M6/SUM($M$6:$N$6)</f>
        <v>0.727272727272727</v>
      </c>
      <c r="N19" s="14" t="n">
        <f aca="false">N6/SUM($M$6:$N$6)</f>
        <v>0.272727272727273</v>
      </c>
      <c r="O19" s="13" t="n">
        <f aca="false">O6</f>
        <v>0.8</v>
      </c>
      <c r="P19" s="13" t="n">
        <f aca="false">P6</f>
        <v>115</v>
      </c>
      <c r="Q19" s="13" t="n">
        <f aca="false">Q6</f>
        <v>8.4</v>
      </c>
      <c r="R19" s="13" t="n">
        <f aca="false">R6</f>
        <v>6.2</v>
      </c>
      <c r="S19" s="13" t="n">
        <f aca="false">S6</f>
        <v>13.2</v>
      </c>
      <c r="T19" s="13" t="n">
        <f aca="false">T6</f>
        <v>13.2</v>
      </c>
      <c r="U19" s="13" t="n">
        <f aca="false">U6</f>
        <v>0</v>
      </c>
    </row>
    <row collapsed="false" customFormat="false" customHeight="false" hidden="false" ht="14.05" outlineLevel="0" r="21">
      <c r="A21" s="3" t="s">
        <v>96</v>
      </c>
    </row>
    <row collapsed="false" customFormat="false" customHeight="false" hidden="false" ht="14.05" outlineLevel="0" r="22">
      <c r="A22" s="0" t="s">
        <v>18</v>
      </c>
      <c r="B22" s="0" t="n">
        <v>198</v>
      </c>
      <c r="C22" s="0" t="s">
        <v>88</v>
      </c>
      <c r="D22" s="0" t="s">
        <v>61</v>
      </c>
      <c r="E22" s="2" t="n">
        <v>129</v>
      </c>
      <c r="F22" s="0" t="n">
        <v>1</v>
      </c>
      <c r="G22" s="13" t="n">
        <f aca="false">VLOOKUP(G10,'Warranty Scale'!$A$2:$B$6,2,0)</f>
        <v>2</v>
      </c>
      <c r="H22" s="14" t="n">
        <f aca="false">H10/SUM($H$10:$L$10)</f>
        <v>0.776943462897526</v>
      </c>
      <c r="I22" s="14" t="n">
        <f aca="false">I10/SUM($H$10:$L$10)</f>
        <v>0.130742049469965</v>
      </c>
      <c r="J22" s="14" t="n">
        <f aca="false">J10/SUM($H$10:$L$10)</f>
        <v>0.0481448763250883</v>
      </c>
      <c r="K22" s="14" t="n">
        <f aca="false">K10/SUM($H$10:$L$10)</f>
        <v>0.0247349823321555</v>
      </c>
      <c r="L22" s="14" t="n">
        <f aca="false">L10/SUM($H$10:$L$10)</f>
        <v>0.019434628975265</v>
      </c>
      <c r="M22" s="14" t="n">
        <f aca="false">M10/SUM($M$10:$N$10)</f>
        <v>0.811594202898551</v>
      </c>
      <c r="N22" s="14" t="n">
        <f aca="false">N10/SUM($M$10:$N$10)</f>
        <v>0.188405797101449</v>
      </c>
      <c r="O22" s="0" t="n">
        <v>0.9</v>
      </c>
      <c r="P22" s="0" t="n">
        <v>215</v>
      </c>
      <c r="Q22" s="0" t="n">
        <v>7.25</v>
      </c>
      <c r="R22" s="0" t="n">
        <v>8.5</v>
      </c>
      <c r="S22" s="0" t="n">
        <v>6</v>
      </c>
      <c r="T22" s="0" t="n">
        <v>1.75</v>
      </c>
      <c r="U22" s="0" t="s">
        <v>65</v>
      </c>
    </row>
    <row collapsed="false" customFormat="false" customHeight="false" hidden="false" ht="14.9" outlineLevel="0" r="23">
      <c r="A23" s="0" t="s">
        <v>18</v>
      </c>
      <c r="B23" s="0" t="n">
        <v>200</v>
      </c>
      <c r="C23" s="0" t="s">
        <v>89</v>
      </c>
      <c r="D23" s="0" t="s">
        <v>64</v>
      </c>
      <c r="E23" s="2" t="n">
        <v>299.99</v>
      </c>
      <c r="F23" s="0" t="n">
        <v>1</v>
      </c>
      <c r="G23" s="13" t="n">
        <f aca="false">VLOOKUP(G11,'Warranty Scale'!$A$2:$B$6,2,0)</f>
        <v>1</v>
      </c>
      <c r="H23" s="14" t="n">
        <f aca="false">H11/SUM($H$11:$L$11)</f>
        <v>0.724612736660929</v>
      </c>
      <c r="I23" s="0" t="n">
        <v>1</v>
      </c>
      <c r="J23" s="0" t="n">
        <v>0</v>
      </c>
      <c r="K23" s="0" t="n">
        <v>0</v>
      </c>
      <c r="L23" s="0" t="n">
        <v>0</v>
      </c>
      <c r="M23" s="14" t="n">
        <f aca="false">M11/SUM($M$11:$N$11)</f>
        <v>0.674418604651163</v>
      </c>
      <c r="N23" s="14" t="n">
        <f aca="false">N11/SUM($M$11:$N$11)</f>
        <v>0.325581395348837</v>
      </c>
      <c r="O23" s="0" t="n">
        <v>0.9</v>
      </c>
      <c r="P23" s="0" t="n">
        <v>352</v>
      </c>
      <c r="Q23" s="0" t="n">
        <v>10.94</v>
      </c>
      <c r="R23" s="0" t="n">
        <v>12</v>
      </c>
      <c r="S23" s="0" t="n">
        <v>11.5</v>
      </c>
      <c r="T23" s="0" t="n">
        <v>7.25</v>
      </c>
      <c r="U23" s="0" t="s">
        <v>62</v>
      </c>
    </row>
    <row collapsed="false" customFormat="false" customHeight="false" hidden="false" ht="14.05" outlineLevel="0" r="24">
      <c r="E24" s="2"/>
      <c r="H24" s="14"/>
      <c r="I24" s="14"/>
      <c r="J24" s="14"/>
      <c r="K24" s="14"/>
      <c r="L24" s="14"/>
      <c r="M24" s="14"/>
      <c r="N24" s="14"/>
    </row>
    <row collapsed="false" customFormat="false" customHeight="false" hidden="false" ht="14.05" outlineLevel="0" r="25">
      <c r="H25" s="14"/>
      <c r="I25" s="14"/>
      <c r="J25" s="14"/>
      <c r="K25" s="14"/>
      <c r="L25" s="14"/>
      <c r="M25" s="14"/>
      <c r="N25" s="14"/>
    </row>
    <row collapsed="false" customFormat="false" customHeight="false" hidden="false" ht="14.05" outlineLevel="0" r="27">
      <c r="A27" s="10" t="s">
        <v>97</v>
      </c>
      <c r="B27" s="11"/>
      <c r="C27" s="11"/>
      <c r="D27" s="11"/>
      <c r="E27" s="11"/>
      <c r="F27" s="11"/>
      <c r="G27" s="11"/>
      <c r="H27" s="11"/>
      <c r="I27" s="11"/>
      <c r="J27" s="11"/>
      <c r="K27" s="11"/>
      <c r="L27" s="11"/>
      <c r="M27" s="11"/>
      <c r="N27" s="11"/>
      <c r="O27" s="11"/>
      <c r="P27" s="11"/>
      <c r="Q27" s="11"/>
      <c r="R27" s="11"/>
      <c r="S27" s="11"/>
      <c r="T27" s="11"/>
      <c r="U27" s="11"/>
    </row>
    <row collapsed="false" customFormat="false" customHeight="false" hidden="false" ht="14.05" outlineLevel="0" r="28">
      <c r="A28" s="0" t="s">
        <v>67</v>
      </c>
      <c r="B28" s="0" t="s">
        <v>2</v>
      </c>
      <c r="C28" s="0" t="s">
        <v>3</v>
      </c>
      <c r="D28" s="0" t="s">
        <v>46</v>
      </c>
      <c r="E28" s="0" t="s">
        <v>47</v>
      </c>
      <c r="F28" s="0" t="s">
        <v>48</v>
      </c>
      <c r="G28" s="0" t="s">
        <v>36</v>
      </c>
      <c r="H28" s="0" t="s">
        <v>49</v>
      </c>
      <c r="I28" s="0" t="s">
        <v>50</v>
      </c>
      <c r="J28" s="0" t="s">
        <v>51</v>
      </c>
      <c r="K28" s="0" t="s">
        <v>52</v>
      </c>
      <c r="L28" s="0" t="s">
        <v>53</v>
      </c>
      <c r="M28" s="0" t="s">
        <v>27</v>
      </c>
      <c r="N28" s="0" t="s">
        <v>29</v>
      </c>
      <c r="O28" s="0" t="s">
        <v>31</v>
      </c>
      <c r="P28" s="0" t="s">
        <v>33</v>
      </c>
      <c r="Q28" s="0" t="s">
        <v>54</v>
      </c>
      <c r="R28" s="0" t="s">
        <v>55</v>
      </c>
      <c r="S28" s="0" t="s">
        <v>56</v>
      </c>
      <c r="T28" s="0" t="s">
        <v>57</v>
      </c>
      <c r="U28" s="0" t="s">
        <v>58</v>
      </c>
    </row>
    <row collapsed="false" customFormat="false" customHeight="false" hidden="false" ht="14.05" outlineLevel="0" r="29">
      <c r="A29" s="3" t="s">
        <v>170</v>
      </c>
    </row>
    <row collapsed="false" customFormat="false" customHeight="false" hidden="false" ht="14.05" outlineLevel="0" r="30">
      <c r="A30" s="0" t="s">
        <v>18</v>
      </c>
      <c r="B30" s="0" t="n">
        <v>198</v>
      </c>
      <c r="C30" s="13" t="n">
        <f aca="false">IF(C$19=C22,0,1)</f>
        <v>1</v>
      </c>
      <c r="D30" s="13" t="n">
        <f aca="false">IF(D$19=D22,0,1)</f>
        <v>0</v>
      </c>
      <c r="E30" s="13" t="n">
        <f aca="false">ABS(E$19-E22)</f>
        <v>120.99</v>
      </c>
      <c r="F30" s="13" t="n">
        <f aca="false">ABS(F$19-F22)</f>
        <v>0</v>
      </c>
      <c r="G30" s="13" t="n">
        <f aca="false">ABS($G$19-G22)</f>
        <v>1</v>
      </c>
      <c r="H30" s="14" t="n">
        <f aca="false">ABS(H$19-H22)</f>
        <v>0.0758812474195295</v>
      </c>
      <c r="I30" s="14" t="n">
        <f aca="false">ABS(I$19-I22)</f>
        <v>0.0164506667667576</v>
      </c>
      <c r="J30" s="14" t="n">
        <f aca="false">ABS(J$19-J22)</f>
        <v>0.0102086092537682</v>
      </c>
      <c r="K30" s="14" t="n">
        <f aca="false">ABS(K$19-K22)</f>
        <v>0.00106167927634225</v>
      </c>
      <c r="L30" s="14" t="n">
        <f aca="false">ABS(L$19-L22)</f>
        <v>0.0685775106301978</v>
      </c>
      <c r="M30" s="14" t="n">
        <f aca="false">ABS(M$19-M22)</f>
        <v>0.0843214756258235</v>
      </c>
      <c r="N30" s="14" t="n">
        <f aca="false">ABS(N$19-N22)</f>
        <v>0.0843214756258234</v>
      </c>
      <c r="O30" s="14" t="n">
        <f aca="false">ABS(O$19-O22)</f>
        <v>0.1</v>
      </c>
      <c r="P30" s="14" t="n">
        <f aca="false">ABS(P$19-P22)</f>
        <v>100</v>
      </c>
      <c r="Q30" s="14" t="n">
        <f aca="false">ABS(Q$19-Q22)</f>
        <v>1.15</v>
      </c>
      <c r="R30" s="14" t="n">
        <f aca="false">ABS(R$19-R22)</f>
        <v>2.3</v>
      </c>
      <c r="S30" s="14" t="n">
        <f aca="false">ABS(S$19-S22)</f>
        <v>7.2</v>
      </c>
      <c r="T30" s="14" t="n">
        <f aca="false">ABS(T$19-T22)</f>
        <v>11.45</v>
      </c>
      <c r="U30" s="13" t="n">
        <f aca="false">IF(U$19 = U22,0,1)</f>
        <v>0</v>
      </c>
    </row>
    <row collapsed="false" customFormat="false" customHeight="false" hidden="false" ht="14.05" outlineLevel="0" r="31">
      <c r="A31" s="0" t="s">
        <v>18</v>
      </c>
      <c r="B31" s="0" t="n">
        <v>200</v>
      </c>
      <c r="C31" s="13" t="n">
        <f aca="false">IF(C$19=C23,0,1)</f>
        <v>1</v>
      </c>
      <c r="D31" s="13" t="n">
        <f aca="false">IF(D$19=D23,0,1)</f>
        <v>1</v>
      </c>
      <c r="E31" s="13" t="n">
        <f aca="false">ABS(E$19-E23)</f>
        <v>50</v>
      </c>
      <c r="F31" s="13" t="n">
        <f aca="false">ABS(F$19-F23)</f>
        <v>0</v>
      </c>
      <c r="G31" s="13" t="n">
        <f aca="false">ABS($G$19-G23)</f>
        <v>0</v>
      </c>
      <c r="H31" s="14" t="n">
        <f aca="false">ABS(H$19-H23)</f>
        <v>0.0235505211829324</v>
      </c>
      <c r="I31" s="14" t="n">
        <f aca="false">ABS(I$19-I23)</f>
        <v>0.852807283763278</v>
      </c>
      <c r="J31" s="14" t="n">
        <f aca="false">ABS(J$19-J23)</f>
        <v>0.0379362670713202</v>
      </c>
      <c r="K31" s="14" t="n">
        <f aca="false">ABS(K$19-K23)</f>
        <v>0.0257966616084977</v>
      </c>
      <c r="L31" s="14" t="n">
        <f aca="false">ABS(L$19-L23)</f>
        <v>0.0880121396054628</v>
      </c>
      <c r="M31" s="14" t="n">
        <f aca="false">ABS(M$19-M23)</f>
        <v>0.0528541226215645</v>
      </c>
      <c r="N31" s="14" t="n">
        <f aca="false">ABS(N$19-N23)</f>
        <v>0.0528541226215645</v>
      </c>
      <c r="O31" s="14" t="n">
        <f aca="false">ABS(O$19-O23)</f>
        <v>0.1</v>
      </c>
      <c r="P31" s="14" t="n">
        <f aca="false">ABS(P$19-P23)</f>
        <v>237</v>
      </c>
      <c r="Q31" s="14" t="n">
        <f aca="false">ABS(Q$19-Q23)</f>
        <v>2.54</v>
      </c>
      <c r="R31" s="14" t="n">
        <f aca="false">ABS(R$19-R23)</f>
        <v>5.8</v>
      </c>
      <c r="S31" s="14" t="n">
        <f aca="false">ABS(S$19-S23)</f>
        <v>1.7</v>
      </c>
      <c r="T31" s="14" t="n">
        <f aca="false">ABS(T$19-T23)</f>
        <v>5.95</v>
      </c>
      <c r="U31" s="13" t="n">
        <f aca="false">IF(U$19 = U23,0,1)</f>
        <v>1</v>
      </c>
    </row>
    <row collapsed="false" customFormat="false" customHeight="false" hidden="false" ht="14.05" outlineLevel="0" r="32">
      <c r="H32" s="14"/>
      <c r="I32" s="14"/>
      <c r="J32" s="14"/>
      <c r="K32" s="14"/>
      <c r="L32" s="14"/>
      <c r="M32" s="14"/>
      <c r="N32" s="14"/>
      <c r="O32" s="14"/>
      <c r="P32" s="14"/>
      <c r="Q32" s="14"/>
      <c r="R32" s="14"/>
      <c r="S32" s="14"/>
      <c r="T32" s="14"/>
    </row>
    <row collapsed="false" customFormat="false" customHeight="false" hidden="false" ht="14.05" outlineLevel="0" r="33">
      <c r="H33" s="14"/>
      <c r="I33" s="14"/>
      <c r="J33" s="14"/>
      <c r="K33" s="14"/>
      <c r="L33" s="14"/>
      <c r="M33" s="14"/>
      <c r="N33" s="14"/>
      <c r="O33" s="14"/>
      <c r="P33" s="14"/>
      <c r="Q33" s="14"/>
      <c r="R33" s="14"/>
      <c r="S33" s="14"/>
      <c r="T33" s="14"/>
    </row>
    <row collapsed="false" customFormat="false" customHeight="false" hidden="false" ht="14.05" outlineLevel="0" r="35">
      <c r="A35" s="10" t="s">
        <v>99</v>
      </c>
      <c r="B35" s="11"/>
      <c r="C35" s="11"/>
      <c r="D35" s="11"/>
      <c r="E35" s="11"/>
      <c r="F35" s="11"/>
      <c r="G35" s="11"/>
      <c r="H35" s="11"/>
      <c r="I35" s="11"/>
      <c r="J35" s="11"/>
      <c r="K35" s="11"/>
      <c r="L35" s="11"/>
      <c r="M35" s="11"/>
      <c r="N35" s="11"/>
      <c r="O35" s="11"/>
      <c r="P35" s="11"/>
      <c r="Q35" s="11"/>
      <c r="R35" s="11"/>
      <c r="S35" s="11"/>
      <c r="T35" s="11"/>
      <c r="U35" s="11"/>
    </row>
    <row collapsed="false" customFormat="false" customHeight="false" hidden="false" ht="14.05" outlineLevel="0" r="36">
      <c r="A36" s="0" t="s">
        <v>67</v>
      </c>
      <c r="B36" s="0" t="s">
        <v>2</v>
      </c>
      <c r="C36" s="0" t="s">
        <v>3</v>
      </c>
      <c r="D36" s="0" t="s">
        <v>46</v>
      </c>
      <c r="E36" s="0" t="s">
        <v>47</v>
      </c>
      <c r="F36" s="0" t="s">
        <v>48</v>
      </c>
      <c r="G36" s="0" t="s">
        <v>36</v>
      </c>
      <c r="H36" s="0" t="s">
        <v>49</v>
      </c>
      <c r="I36" s="0" t="s">
        <v>50</v>
      </c>
      <c r="J36" s="0" t="s">
        <v>51</v>
      </c>
      <c r="K36" s="0" t="s">
        <v>52</v>
      </c>
      <c r="L36" s="0" t="s">
        <v>53</v>
      </c>
      <c r="M36" s="0" t="s">
        <v>27</v>
      </c>
      <c r="N36" s="0" t="s">
        <v>29</v>
      </c>
      <c r="O36" s="0" t="s">
        <v>31</v>
      </c>
      <c r="P36" s="0" t="s">
        <v>33</v>
      </c>
      <c r="Q36" s="0" t="s">
        <v>54</v>
      </c>
      <c r="R36" s="0" t="s">
        <v>55</v>
      </c>
      <c r="S36" s="0" t="s">
        <v>56</v>
      </c>
      <c r="T36" s="0" t="s">
        <v>57</v>
      </c>
      <c r="U36" s="0" t="s">
        <v>58</v>
      </c>
    </row>
    <row collapsed="false" customFormat="false" customHeight="false" hidden="false" ht="14.05" outlineLevel="0" r="37">
      <c r="A37" s="0" t="s">
        <v>100</v>
      </c>
      <c r="B37" s="0" t="s">
        <v>100</v>
      </c>
      <c r="C37" s="0" t="n">
        <v>1</v>
      </c>
      <c r="D37" s="0" t="n">
        <v>1</v>
      </c>
      <c r="E37" s="0" t="n">
        <v>1</v>
      </c>
      <c r="F37" s="0" t="n">
        <v>1</v>
      </c>
      <c r="G37" s="0" t="n">
        <v>1</v>
      </c>
      <c r="H37" s="0" t="n">
        <v>1</v>
      </c>
      <c r="I37" s="0" t="n">
        <v>1</v>
      </c>
      <c r="J37" s="0" t="n">
        <v>1</v>
      </c>
      <c r="K37" s="0" t="n">
        <v>1</v>
      </c>
      <c r="L37" s="0" t="n">
        <v>1</v>
      </c>
      <c r="M37" s="0" t="n">
        <v>1</v>
      </c>
      <c r="N37" s="0" t="n">
        <v>1</v>
      </c>
      <c r="O37" s="0" t="n">
        <v>1</v>
      </c>
      <c r="P37" s="0" t="n">
        <v>0</v>
      </c>
      <c r="Q37" s="0" t="n">
        <v>1</v>
      </c>
      <c r="R37" s="0" t="n">
        <v>1</v>
      </c>
      <c r="S37" s="0" t="n">
        <v>1</v>
      </c>
      <c r="T37" s="0" t="n">
        <v>1</v>
      </c>
      <c r="U37" s="0" t="n">
        <v>0.5</v>
      </c>
    </row>
    <row collapsed="false" customFormat="false" customHeight="false" hidden="false" ht="14.9" outlineLevel="0" r="39">
      <c r="A39" s="10" t="s">
        <v>101</v>
      </c>
      <c r="B39" s="11"/>
      <c r="C39" s="11"/>
      <c r="D39" s="11"/>
      <c r="E39" s="11"/>
      <c r="F39" s="11"/>
      <c r="G39" s="11"/>
      <c r="H39" s="11"/>
      <c r="I39" s="11"/>
      <c r="J39" s="11"/>
      <c r="K39" s="11"/>
      <c r="L39" s="11"/>
      <c r="M39" s="11"/>
      <c r="N39" s="11"/>
      <c r="O39" s="11"/>
      <c r="P39" s="11"/>
      <c r="Q39" s="11"/>
      <c r="R39" s="11"/>
      <c r="S39" s="11"/>
      <c r="T39" s="11"/>
      <c r="U39" s="11"/>
    </row>
    <row collapsed="false" customFormat="false" customHeight="false" hidden="false" ht="14.05" outlineLevel="0" r="40"/>
    <row collapsed="false" customFormat="false" customHeight="false" hidden="false" ht="14.05" outlineLevel="0" r="41">
      <c r="A41" s="0" t="s">
        <v>18</v>
      </c>
      <c r="B41" s="0" t="n">
        <v>198</v>
      </c>
      <c r="C41" s="14" t="n">
        <f aca="false">C30*C$37</f>
        <v>1</v>
      </c>
      <c r="D41" s="14" t="n">
        <f aca="false">D30*D37</f>
        <v>0</v>
      </c>
      <c r="E41" s="14" t="n">
        <f aca="false">E30*E37</f>
        <v>120.99</v>
      </c>
      <c r="F41" s="14" t="n">
        <f aca="false">F30*F37</f>
        <v>0</v>
      </c>
      <c r="G41" s="14" t="n">
        <v>0</v>
      </c>
      <c r="H41" s="14" t="n">
        <f aca="false">H30*H37</f>
        <v>0.0758812474195295</v>
      </c>
      <c r="I41" s="14" t="n">
        <f aca="false">I30*I37</f>
        <v>0.0164506667667576</v>
      </c>
      <c r="J41" s="14" t="n">
        <f aca="false">J30*J37</f>
        <v>0.0102086092537682</v>
      </c>
      <c r="K41" s="14" t="n">
        <f aca="false">K30*K37</f>
        <v>0.00106167927634225</v>
      </c>
      <c r="L41" s="14" t="n">
        <f aca="false">L30*L37</f>
        <v>0.0685775106301978</v>
      </c>
      <c r="M41" s="14" t="n">
        <f aca="false">M30*M37</f>
        <v>0.0843214756258235</v>
      </c>
      <c r="N41" s="14" t="n">
        <f aca="false">N30*N37</f>
        <v>0.0843214756258234</v>
      </c>
      <c r="O41" s="14" t="n">
        <f aca="false">O30*O37</f>
        <v>0.1</v>
      </c>
      <c r="P41" s="14" t="n">
        <f aca="false">P30*P37</f>
        <v>0</v>
      </c>
      <c r="Q41" s="14" t="n">
        <f aca="false">Q30*Q37</f>
        <v>1.15</v>
      </c>
      <c r="R41" s="14" t="n">
        <f aca="false">R30*R37</f>
        <v>2.3</v>
      </c>
      <c r="S41" s="14" t="n">
        <f aca="false">S30*S37</f>
        <v>7.2</v>
      </c>
      <c r="T41" s="14" t="n">
        <f aca="false">T30*T37</f>
        <v>11.45</v>
      </c>
      <c r="U41" s="13" t="n">
        <f aca="false">U30*U37</f>
        <v>0</v>
      </c>
    </row>
    <row collapsed="false" customFormat="false" customHeight="false" hidden="false" ht="14.05" outlineLevel="0" r="42">
      <c r="A42" s="0" t="s">
        <v>18</v>
      </c>
      <c r="B42" s="0" t="n">
        <v>200</v>
      </c>
      <c r="C42" s="14" t="n">
        <f aca="false">C31*C$37</f>
        <v>1</v>
      </c>
      <c r="D42" s="14" t="n">
        <f aca="false">D31*D$37</f>
        <v>1</v>
      </c>
      <c r="E42" s="14" t="n">
        <f aca="false">E31*E$37</f>
        <v>50</v>
      </c>
      <c r="F42" s="14" t="n">
        <f aca="false">F31*F$37</f>
        <v>0</v>
      </c>
      <c r="G42" s="14" t="n">
        <v>2</v>
      </c>
      <c r="H42" s="14" t="n">
        <f aca="false">H31*H$37</f>
        <v>0.0235505211829324</v>
      </c>
      <c r="I42" s="14" t="n">
        <f aca="false">I31*I$37</f>
        <v>0.852807283763278</v>
      </c>
      <c r="J42" s="14" t="n">
        <f aca="false">J31*J$37</f>
        <v>0.0379362670713202</v>
      </c>
      <c r="K42" s="14" t="n">
        <f aca="false">K31*K$37</f>
        <v>0.0257966616084977</v>
      </c>
      <c r="L42" s="14" t="n">
        <f aca="false">L31*L$37</f>
        <v>0.0880121396054628</v>
      </c>
      <c r="M42" s="14" t="n">
        <f aca="false">M31*M$37</f>
        <v>0.0528541226215645</v>
      </c>
      <c r="N42" s="14" t="n">
        <f aca="false">N31*N$37</f>
        <v>0.0528541226215645</v>
      </c>
      <c r="O42" s="14" t="n">
        <f aca="false">O31*O$37</f>
        <v>0.1</v>
      </c>
      <c r="P42" s="14" t="n">
        <f aca="false">P31*P$37</f>
        <v>0</v>
      </c>
      <c r="Q42" s="14" t="n">
        <f aca="false">Q31*Q$37</f>
        <v>2.54</v>
      </c>
      <c r="R42" s="14" t="n">
        <f aca="false">R31*R$37</f>
        <v>5.8</v>
      </c>
      <c r="S42" s="14" t="n">
        <f aca="false">S31*S$37</f>
        <v>1.7</v>
      </c>
      <c r="T42" s="14" t="n">
        <f aca="false">T31*T$37</f>
        <v>5.95</v>
      </c>
      <c r="U42" s="13" t="n">
        <f aca="false">U31*U$37</f>
        <v>0.5</v>
      </c>
    </row>
    <row collapsed="false" customFormat="false" customHeight="false" hidden="false" ht="14.05" outlineLevel="0" r="44">
      <c r="C44" s="14"/>
      <c r="D44" s="14"/>
      <c r="E44" s="14"/>
      <c r="F44" s="14"/>
      <c r="G44" s="14"/>
      <c r="H44" s="14"/>
      <c r="I44" s="14"/>
      <c r="J44" s="14"/>
      <c r="K44" s="14"/>
      <c r="L44" s="14"/>
      <c r="M44" s="14"/>
      <c r="N44" s="14"/>
      <c r="O44" s="14"/>
      <c r="P44" s="14"/>
      <c r="Q44" s="14"/>
      <c r="R44" s="14"/>
      <c r="S44" s="14"/>
      <c r="T44" s="14"/>
    </row>
    <row collapsed="false" customFormat="false" customHeight="false" hidden="false" ht="14.05" outlineLevel="0" r="47">
      <c r="A47" s="10" t="s">
        <v>102</v>
      </c>
      <c r="B47" s="11"/>
      <c r="C47" s="11"/>
      <c r="D47" s="11"/>
      <c r="E47" s="11"/>
      <c r="F47" s="11"/>
      <c r="G47" s="11"/>
      <c r="H47" s="11"/>
      <c r="I47" s="11"/>
      <c r="J47" s="11"/>
      <c r="K47" s="11"/>
      <c r="L47" s="11"/>
      <c r="M47" s="11"/>
      <c r="N47" s="11"/>
      <c r="O47" s="11"/>
      <c r="P47" s="11"/>
      <c r="Q47" s="11"/>
      <c r="R47" s="11"/>
      <c r="S47" s="11"/>
      <c r="T47" s="11"/>
    </row>
    <row collapsed="false" customFormat="false" customHeight="false" hidden="false" ht="14.05" outlineLevel="0" r="48">
      <c r="A48" s="3" t="s">
        <v>170</v>
      </c>
    </row>
    <row collapsed="false" customFormat="false" customHeight="false" hidden="false" ht="14.05" outlineLevel="0" r="49">
      <c r="A49" s="3" t="s">
        <v>67</v>
      </c>
      <c r="B49" s="3" t="s">
        <v>2</v>
      </c>
      <c r="C49" s="3" t="s">
        <v>103</v>
      </c>
      <c r="D49" s="3" t="s">
        <v>104</v>
      </c>
    </row>
    <row collapsed="false" customFormat="false" customHeight="false" hidden="false" ht="14.05" outlineLevel="0" r="50">
      <c r="A50" s="0" t="s">
        <v>18</v>
      </c>
      <c r="B50" s="0" t="n">
        <v>198</v>
      </c>
      <c r="C50" s="14" t="n">
        <f aca="false">SUM(C41:U41)</f>
        <v>144.530822664598</v>
      </c>
      <c r="D50" s="0" t="n">
        <v>4</v>
      </c>
    </row>
    <row collapsed="false" customFormat="false" customHeight="false" hidden="false" ht="14.05" outlineLevel="0" r="51">
      <c r="A51" s="0" t="s">
        <v>18</v>
      </c>
      <c r="B51" s="0" t="n">
        <v>200</v>
      </c>
      <c r="C51" s="14" t="n">
        <f aca="false">SUM(C42:U42)</f>
        <v>71.7238111184746</v>
      </c>
      <c r="D51" s="0" t="n">
        <v>88</v>
      </c>
    </row>
    <row collapsed="false" customFormat="false" customHeight="false" hidden="false" ht="14.05" outlineLevel="0" r="55">
      <c r="A55" s="15" t="s">
        <v>132</v>
      </c>
      <c r="B55" s="9"/>
      <c r="C55" s="9"/>
      <c r="D55" s="9"/>
      <c r="E55" s="9"/>
      <c r="F55" s="9"/>
      <c r="G55" s="9"/>
      <c r="H55" s="9"/>
      <c r="I55" s="9"/>
      <c r="J55" s="9"/>
      <c r="K55" s="9"/>
      <c r="L55" s="9"/>
      <c r="M55" s="9"/>
      <c r="N55" s="9"/>
      <c r="O55" s="9"/>
      <c r="P55" s="9"/>
      <c r="Q55" s="9"/>
      <c r="R55" s="9"/>
      <c r="S55" s="9"/>
      <c r="T55" s="9"/>
    </row>
    <row collapsed="false" customFormat="false" customHeight="false" hidden="false" ht="14.05" outlineLevel="0" r="56">
      <c r="A56" s="3" t="s">
        <v>131</v>
      </c>
    </row>
    <row collapsed="false" customFormat="false" customHeight="false" hidden="false" ht="14.05" outlineLevel="0" r="57">
      <c r="A57" s="0" t="s">
        <v>106</v>
      </c>
      <c r="B57" s="0" t="n">
        <v>88</v>
      </c>
      <c r="C57" s="0" t="s">
        <v>133</v>
      </c>
    </row>
    <row collapsed="false" customFormat="false" customHeight="false" hidden="false" ht="14.9" outlineLevel="0" r="58">
      <c r="A58" s="0" t="s">
        <v>108</v>
      </c>
      <c r="B58" s="16" t="n">
        <v>249.99</v>
      </c>
      <c r="C58" s="0" t="s">
        <v>109</v>
      </c>
    </row>
    <row collapsed="false" customFormat="false" customHeight="false" hidden="false" ht="14.05" outlineLevel="0" r="59">
      <c r="A59" s="0" t="s">
        <v>110</v>
      </c>
      <c r="B59" s="16" t="n">
        <f aca="false">B57*B58</f>
        <v>21999.12</v>
      </c>
      <c r="C59" s="0" t="s">
        <v>111</v>
      </c>
    </row>
    <row collapsed="false" customFormat="false" customHeight="false" hidden="false" ht="14.9" outlineLevel="0" r="60">
      <c r="A60" s="0" t="s">
        <v>68</v>
      </c>
      <c r="B60" s="13" t="n">
        <f aca="false">'Potential New Product List'!V18</f>
        <v>0.09</v>
      </c>
      <c r="C60" s="0" t="s">
        <v>109</v>
      </c>
    </row>
    <row collapsed="false" customFormat="false" customHeight="false" hidden="false" ht="14.05" outlineLevel="0" r="61">
      <c r="A61" s="0" t="s">
        <v>112</v>
      </c>
      <c r="B61" s="16" t="n">
        <f aca="false">B59*B60</f>
        <v>1979.9208</v>
      </c>
      <c r="C61" s="0" t="s">
        <v>113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61"/>
  <sheetViews>
    <sheetView colorId="64" defaultGridColor="true" rightToLeft="false" showFormulas="false" showGridLines="true" showOutlineSymbols="true" showRowColHeaders="true" showZeros="true" tabSelected="false" topLeftCell="A52" view="normal" windowProtection="false" workbookViewId="0" zoomScale="100" zoomScaleNormal="100" zoomScalePageLayoutView="100">
      <selection activeCell="B60" activeCellId="0" pane="topLeft" sqref="B60"/>
    </sheetView>
  </sheetViews>
  <sheetFormatPr defaultRowHeight="12.85"/>
  <cols>
    <col collapsed="false" hidden="false" max="1" min="1" style="0" width="34.1428571428571"/>
    <col collapsed="false" hidden="false" max="2" min="2" style="0" width="11.5204081632653"/>
    <col collapsed="false" hidden="false" max="3" min="3" style="0" width="20.5612244897959"/>
    <col collapsed="false" hidden="false" max="4" min="4" style="0" width="28.4897959183673"/>
    <col collapsed="false" hidden="false" max="5" min="5" style="0" width="11.5204081632653"/>
    <col collapsed="false" hidden="false" max="6" min="6" style="0" width="29.3010204081633"/>
    <col collapsed="false" hidden="false" max="7" min="7" style="0" width="19.0867346938776"/>
    <col collapsed="false" hidden="false" max="8" min="8" style="0" width="15.8571428571429"/>
    <col collapsed="false" hidden="false" max="9" min="9" style="0" width="17.7397959183673"/>
    <col collapsed="false" hidden="false" max="10" min="10" style="0" width="16.3979591836735"/>
    <col collapsed="false" hidden="false" max="11" min="11" style="0" width="17.469387755102"/>
    <col collapsed="false" hidden="false" max="12" min="12" style="0" width="15.3163265306122"/>
    <col collapsed="false" hidden="false" max="13" min="13" style="0" width="28.3571428571429"/>
    <col collapsed="false" hidden="false" max="14" min="14" style="0" width="30.9132653061224"/>
    <col collapsed="false" hidden="false" max="15" min="15" style="0" width="42.3418367346939"/>
    <col collapsed="false" hidden="false" max="16" min="16" style="0" width="21.9030612244898"/>
    <col collapsed="false" hidden="false" max="17" min="17" style="0" width="36.4183673469388"/>
    <col collapsed="false" hidden="false" max="18" min="18" style="0" width="20.8316326530612"/>
    <col collapsed="false" hidden="false" max="19" min="19" style="0" width="20.5612244897959"/>
    <col collapsed="false" hidden="false" max="20" min="20" style="0" width="21.2397959183673"/>
    <col collapsed="false" hidden="false" max="1025" min="21" style="0" width="11.5204081632653"/>
  </cols>
  <sheetData>
    <row collapsed="false" customFormat="false" customHeight="false" hidden="false" ht="15.25" outlineLevel="0" r="1">
      <c r="A1" s="8" t="s">
        <v>171</v>
      </c>
      <c r="B1" s="8"/>
      <c r="C1" s="8"/>
      <c r="D1" s="8"/>
    </row>
    <row collapsed="false" customFormat="false" customHeight="false" hidden="false" ht="15.25" outlineLevel="0" r="2">
      <c r="A2" s="8"/>
      <c r="B2" s="8"/>
      <c r="C2" s="8"/>
      <c r="D2" s="8"/>
    </row>
    <row collapsed="false" customFormat="false" customHeight="false" hidden="false" ht="14.05" outlineLevel="0" r="3">
      <c r="A3" s="9" t="s">
        <v>91</v>
      </c>
      <c r="B3" s="9"/>
      <c r="C3" s="9"/>
      <c r="D3" s="9"/>
      <c r="E3" s="9"/>
      <c r="F3" s="9"/>
      <c r="G3" s="9"/>
      <c r="H3" s="9"/>
      <c r="I3" s="9"/>
      <c r="J3" s="9"/>
      <c r="K3" s="9"/>
      <c r="L3" s="9"/>
      <c r="M3" s="9"/>
      <c r="N3" s="9"/>
      <c r="O3" s="9"/>
      <c r="P3" s="9"/>
      <c r="Q3" s="9"/>
      <c r="R3" s="9"/>
      <c r="S3" s="9"/>
      <c r="T3" s="9"/>
    </row>
    <row collapsed="false" customFormat="false" customHeight="false" hidden="false" ht="14.05" outlineLevel="0" r="4">
      <c r="A4" s="3" t="s">
        <v>92</v>
      </c>
    </row>
    <row collapsed="false" customFormat="false" customHeight="false" hidden="false" ht="14.05" outlineLevel="0" r="5">
      <c r="A5" s="3" t="s">
        <v>67</v>
      </c>
      <c r="B5" s="3" t="s">
        <v>2</v>
      </c>
      <c r="C5" s="3" t="s">
        <v>3</v>
      </c>
      <c r="D5" s="3" t="s">
        <v>46</v>
      </c>
      <c r="E5" s="3" t="s">
        <v>47</v>
      </c>
      <c r="F5" s="3" t="s">
        <v>48</v>
      </c>
      <c r="G5" s="3" t="s">
        <v>36</v>
      </c>
      <c r="H5" s="3" t="s">
        <v>49</v>
      </c>
      <c r="I5" s="3" t="s">
        <v>50</v>
      </c>
      <c r="J5" s="3" t="s">
        <v>51</v>
      </c>
      <c r="K5" s="3" t="s">
        <v>52</v>
      </c>
      <c r="L5" s="3" t="s">
        <v>53</v>
      </c>
      <c r="M5" s="3" t="s">
        <v>27</v>
      </c>
      <c r="N5" s="3" t="s">
        <v>29</v>
      </c>
      <c r="O5" s="3" t="s">
        <v>31</v>
      </c>
      <c r="P5" s="3" t="s">
        <v>33</v>
      </c>
      <c r="Q5" s="3" t="s">
        <v>54</v>
      </c>
      <c r="R5" s="3" t="s">
        <v>55</v>
      </c>
      <c r="S5" s="3" t="s">
        <v>56</v>
      </c>
      <c r="T5" s="3" t="s">
        <v>57</v>
      </c>
      <c r="U5" s="3" t="s">
        <v>58</v>
      </c>
    </row>
    <row collapsed="false" customFormat="false" customHeight="false" hidden="false" ht="14.05" outlineLevel="0" r="6">
      <c r="A6" s="0" t="s">
        <v>20</v>
      </c>
      <c r="B6" s="0" t="n">
        <v>201</v>
      </c>
      <c r="C6" s="0" t="s">
        <v>14</v>
      </c>
      <c r="D6" s="0" t="s">
        <v>61</v>
      </c>
      <c r="E6" s="2" t="n">
        <v>140</v>
      </c>
      <c r="F6" s="0" t="n">
        <v>3</v>
      </c>
      <c r="G6" s="0" t="s">
        <v>42</v>
      </c>
      <c r="H6" s="0" t="n">
        <v>4</v>
      </c>
      <c r="I6" s="0" t="n">
        <v>0</v>
      </c>
      <c r="J6" s="0" t="n">
        <v>0</v>
      </c>
      <c r="K6" s="0" t="n">
        <v>0</v>
      </c>
      <c r="L6" s="0" t="n">
        <v>2</v>
      </c>
      <c r="M6" s="0" t="n">
        <v>1</v>
      </c>
      <c r="N6" s="0" t="n">
        <v>1</v>
      </c>
      <c r="O6" s="0" t="n">
        <v>0.7</v>
      </c>
      <c r="P6" s="0" t="n">
        <v>324</v>
      </c>
      <c r="Q6" s="0" t="n">
        <v>8.9</v>
      </c>
      <c r="R6" s="0" t="n">
        <v>13.6</v>
      </c>
      <c r="S6" s="0" t="n">
        <v>17.6</v>
      </c>
      <c r="T6" s="0" t="n">
        <v>7.3</v>
      </c>
      <c r="U6" s="0" t="s">
        <v>65</v>
      </c>
    </row>
    <row collapsed="false" customFormat="false" customHeight="false" hidden="false" ht="14.05" outlineLevel="0" r="8">
      <c r="A8" s="3" t="s">
        <v>93</v>
      </c>
    </row>
    <row collapsed="false" customFormat="false" customHeight="false" hidden="false" ht="14.05" outlineLevel="0" r="9">
      <c r="A9" s="3" t="s">
        <v>67</v>
      </c>
      <c r="B9" s="3" t="s">
        <v>2</v>
      </c>
      <c r="C9" s="3" t="s">
        <v>3</v>
      </c>
      <c r="D9" s="3" t="s">
        <v>46</v>
      </c>
      <c r="E9" s="3" t="s">
        <v>47</v>
      </c>
      <c r="F9" s="3" t="s">
        <v>48</v>
      </c>
      <c r="G9" s="3" t="s">
        <v>36</v>
      </c>
      <c r="H9" s="3" t="s">
        <v>49</v>
      </c>
      <c r="I9" s="3" t="s">
        <v>50</v>
      </c>
      <c r="J9" s="3" t="s">
        <v>51</v>
      </c>
      <c r="K9" s="3" t="s">
        <v>52</v>
      </c>
      <c r="L9" s="3" t="s">
        <v>53</v>
      </c>
      <c r="M9" s="3" t="s">
        <v>27</v>
      </c>
      <c r="N9" s="3" t="s">
        <v>29</v>
      </c>
      <c r="O9" s="3" t="s">
        <v>31</v>
      </c>
      <c r="P9" s="3" t="s">
        <v>33</v>
      </c>
      <c r="Q9" s="3" t="s">
        <v>54</v>
      </c>
      <c r="R9" s="3" t="s">
        <v>55</v>
      </c>
      <c r="S9" s="3" t="s">
        <v>56</v>
      </c>
      <c r="T9" s="3" t="s">
        <v>57</v>
      </c>
      <c r="U9" s="3" t="s">
        <v>58</v>
      </c>
    </row>
    <row collapsed="false" customFormat="false" customHeight="false" hidden="false" ht="14.9" outlineLevel="0" r="10">
      <c r="A10" s="0" t="s">
        <v>20</v>
      </c>
      <c r="B10" s="0" t="n">
        <v>126</v>
      </c>
      <c r="C10" s="0" t="s">
        <v>70</v>
      </c>
      <c r="D10" s="0" t="s">
        <v>61</v>
      </c>
      <c r="E10" s="2" t="n">
        <v>179.99</v>
      </c>
      <c r="F10" s="0" t="n">
        <v>1</v>
      </c>
      <c r="G10" s="0" t="s">
        <v>41</v>
      </c>
      <c r="H10" s="0" t="n">
        <v>306</v>
      </c>
      <c r="I10" s="0" t="n">
        <v>114</v>
      </c>
      <c r="J10" s="0" t="n">
        <v>25</v>
      </c>
      <c r="K10" s="0" t="n">
        <v>22</v>
      </c>
      <c r="L10" s="0" t="n">
        <v>28</v>
      </c>
      <c r="M10" s="0" t="n">
        <v>42</v>
      </c>
      <c r="N10" s="0" t="n">
        <v>12</v>
      </c>
      <c r="O10" s="0" t="n">
        <v>0.8</v>
      </c>
      <c r="P10" s="0" t="n">
        <v>2</v>
      </c>
      <c r="Q10" s="0" t="n">
        <v>13.7</v>
      </c>
      <c r="R10" s="0" t="n">
        <v>8.5</v>
      </c>
      <c r="S10" s="0" t="n">
        <v>22.3</v>
      </c>
      <c r="T10" s="0" t="n">
        <v>17.5</v>
      </c>
      <c r="U10" s="0" t="s">
        <v>62</v>
      </c>
    </row>
    <row collapsed="false" customFormat="false" customHeight="false" hidden="false" ht="14.9" outlineLevel="0" r="11">
      <c r="A11" s="0" t="s">
        <v>20</v>
      </c>
      <c r="B11" s="0" t="n">
        <v>158</v>
      </c>
      <c r="C11" s="0" t="s">
        <v>11</v>
      </c>
      <c r="D11" s="0" t="s">
        <v>61</v>
      </c>
      <c r="E11" s="2" t="n">
        <v>783.98</v>
      </c>
      <c r="F11" s="0" t="n">
        <v>3</v>
      </c>
      <c r="G11" s="0" t="s">
        <v>39</v>
      </c>
      <c r="H11" s="0" t="n">
        <v>26</v>
      </c>
      <c r="I11" s="0" t="n">
        <v>13</v>
      </c>
      <c r="J11" s="0" t="n">
        <v>7</v>
      </c>
      <c r="K11" s="0" t="n">
        <v>5</v>
      </c>
      <c r="L11" s="0" t="n">
        <v>16</v>
      </c>
      <c r="M11" s="0" t="n">
        <v>4</v>
      </c>
      <c r="N11" s="0" t="n">
        <v>5</v>
      </c>
      <c r="O11" s="0" t="n">
        <v>0.6</v>
      </c>
      <c r="P11" s="0" t="n">
        <v>50</v>
      </c>
      <c r="Q11" s="0" t="n">
        <v>25</v>
      </c>
      <c r="R11" s="0" t="n">
        <v>29.2</v>
      </c>
      <c r="S11" s="0" t="n">
        <v>9.9</v>
      </c>
      <c r="T11" s="0" t="n">
        <v>23</v>
      </c>
      <c r="U11" s="0" t="s">
        <v>62</v>
      </c>
    </row>
    <row collapsed="false" customFormat="false" customHeight="false" hidden="false" ht="14.05" outlineLevel="0" r="12">
      <c r="A12" s="0" t="s">
        <v>20</v>
      </c>
      <c r="B12" s="0" t="n">
        <v>159</v>
      </c>
      <c r="C12" s="0" t="s">
        <v>81</v>
      </c>
      <c r="D12" s="0" t="s">
        <v>61</v>
      </c>
      <c r="E12" s="2" t="n">
        <v>149.99</v>
      </c>
      <c r="F12" s="0" t="n">
        <v>1</v>
      </c>
      <c r="G12" s="0" t="s">
        <v>39</v>
      </c>
      <c r="H12" s="0" t="n">
        <v>21</v>
      </c>
      <c r="I12" s="0" t="n">
        <v>10</v>
      </c>
      <c r="J12" s="0" t="n">
        <v>3</v>
      </c>
      <c r="K12" s="0" t="n">
        <v>1</v>
      </c>
      <c r="L12" s="0" t="n">
        <v>4</v>
      </c>
      <c r="M12" s="0" t="n">
        <v>4</v>
      </c>
      <c r="N12" s="0" t="n">
        <v>2</v>
      </c>
      <c r="O12" s="0" t="n">
        <v>0.8</v>
      </c>
      <c r="P12" s="0" t="n">
        <v>48</v>
      </c>
      <c r="Q12" s="0" t="n">
        <v>10</v>
      </c>
      <c r="R12" s="0" t="n">
        <v>20</v>
      </c>
      <c r="S12" s="0" t="n">
        <v>15.3</v>
      </c>
      <c r="T12" s="0" t="n">
        <v>6.4</v>
      </c>
      <c r="U12" s="0" t="s">
        <v>65</v>
      </c>
    </row>
    <row collapsed="false" customFormat="false" customHeight="false" hidden="false" ht="14.05" outlineLevel="0" r="15">
      <c r="A15" s="10" t="s">
        <v>94</v>
      </c>
      <c r="B15" s="11"/>
      <c r="C15" s="11"/>
      <c r="D15" s="11"/>
      <c r="E15" s="11"/>
      <c r="F15" s="11"/>
      <c r="G15" s="11"/>
      <c r="H15" s="11"/>
      <c r="I15" s="11"/>
      <c r="J15" s="11"/>
      <c r="K15" s="11"/>
      <c r="L15" s="11"/>
      <c r="M15" s="11"/>
      <c r="N15" s="11"/>
      <c r="O15" s="11"/>
      <c r="P15" s="11"/>
      <c r="Q15" s="11"/>
      <c r="R15" s="11"/>
      <c r="S15" s="11"/>
      <c r="T15" s="11"/>
      <c r="U15" s="11"/>
    </row>
    <row collapsed="false" customFormat="false" customHeight="false" hidden="false" ht="14.05" outlineLevel="0" r="16">
      <c r="A16" s="12"/>
      <c r="B16" s="12"/>
      <c r="C16" s="12"/>
      <c r="D16" s="12"/>
      <c r="E16" s="12"/>
      <c r="F16" s="12"/>
      <c r="G16" s="12"/>
      <c r="H16" s="12"/>
      <c r="I16" s="12"/>
      <c r="J16" s="12"/>
      <c r="K16" s="12"/>
      <c r="L16" s="12"/>
      <c r="M16" s="12"/>
      <c r="N16" s="12"/>
      <c r="O16" s="12"/>
      <c r="P16" s="12"/>
      <c r="Q16" s="12"/>
      <c r="R16" s="12"/>
      <c r="S16" s="12"/>
      <c r="T16" s="12"/>
      <c r="U16" s="12"/>
    </row>
    <row collapsed="false" customFormat="false" customHeight="false" hidden="false" ht="14.05" outlineLevel="0" r="17">
      <c r="A17" s="3" t="s">
        <v>95</v>
      </c>
    </row>
    <row collapsed="false" customFormat="false" customHeight="false" hidden="false" ht="14.05" outlineLevel="0" r="18">
      <c r="A18" s="0" t="s">
        <v>67</v>
      </c>
      <c r="B18" s="0" t="s">
        <v>2</v>
      </c>
      <c r="C18" s="0" t="s">
        <v>3</v>
      </c>
      <c r="D18" s="0" t="s">
        <v>46</v>
      </c>
      <c r="E18" s="0" t="s">
        <v>47</v>
      </c>
      <c r="F18" s="0" t="s">
        <v>48</v>
      </c>
      <c r="G18" s="0" t="s">
        <v>36</v>
      </c>
      <c r="H18" s="0" t="s">
        <v>49</v>
      </c>
      <c r="I18" s="0" t="s">
        <v>50</v>
      </c>
      <c r="J18" s="0" t="s">
        <v>51</v>
      </c>
      <c r="K18" s="0" t="s">
        <v>52</v>
      </c>
      <c r="L18" s="0" t="s">
        <v>53</v>
      </c>
      <c r="M18" s="0" t="s">
        <v>27</v>
      </c>
      <c r="N18" s="0" t="s">
        <v>29</v>
      </c>
      <c r="O18" s="0" t="s">
        <v>31</v>
      </c>
      <c r="P18" s="0" t="s">
        <v>33</v>
      </c>
      <c r="Q18" s="0" t="s">
        <v>54</v>
      </c>
      <c r="R18" s="0" t="s">
        <v>55</v>
      </c>
      <c r="S18" s="0" t="s">
        <v>56</v>
      </c>
      <c r="T18" s="0" t="s">
        <v>57</v>
      </c>
      <c r="U18" s="0" t="s">
        <v>58</v>
      </c>
    </row>
    <row collapsed="false" customFormat="false" customHeight="false" hidden="false" ht="14.05" outlineLevel="0" r="19">
      <c r="A19" s="0" t="s">
        <v>20</v>
      </c>
      <c r="B19" s="0" t="n">
        <v>201</v>
      </c>
      <c r="C19" s="0" t="s">
        <v>14</v>
      </c>
      <c r="D19" s="0" t="s">
        <v>61</v>
      </c>
      <c r="E19" s="2" t="n">
        <v>140</v>
      </c>
      <c r="F19" s="0" t="n">
        <v>3</v>
      </c>
      <c r="G19" s="13" t="n">
        <f aca="false">VLOOKUP(G6,'Warranty Scale'!A2:B6,2,0)</f>
        <v>4</v>
      </c>
      <c r="H19" s="14" t="n">
        <f aca="false">H6/SUM($H$6:$L$6)</f>
        <v>0.666666666666667</v>
      </c>
      <c r="I19" s="14" t="n">
        <f aca="false">I6/SUM($H$6:$L$6)</f>
        <v>0</v>
      </c>
      <c r="J19" s="14" t="n">
        <f aca="false">J6/SUM($H$6:$L$6)</f>
        <v>0</v>
      </c>
      <c r="K19" s="14" t="n">
        <f aca="false">K6/SUM($H$6:$L$6)</f>
        <v>0</v>
      </c>
      <c r="L19" s="14" t="n">
        <f aca="false">L6/SUM($H$6:$L$6)</f>
        <v>0.333333333333333</v>
      </c>
      <c r="M19" s="14" t="n">
        <f aca="false">M6/SUM($M$6:$N$6)</f>
        <v>0.5</v>
      </c>
      <c r="N19" s="14" t="n">
        <f aca="false">N6/SUM($M$6:$N$6)</f>
        <v>0.5</v>
      </c>
      <c r="O19" s="0" t="n">
        <v>0.7</v>
      </c>
      <c r="P19" s="13" t="n">
        <f aca="false">P6</f>
        <v>324</v>
      </c>
      <c r="Q19" s="13" t="n">
        <f aca="false">Q6</f>
        <v>8.9</v>
      </c>
      <c r="R19" s="13" t="n">
        <f aca="false">R6</f>
        <v>13.6</v>
      </c>
      <c r="S19" s="13" t="n">
        <f aca="false">S6</f>
        <v>17.6</v>
      </c>
      <c r="T19" s="13" t="n">
        <f aca="false">T6</f>
        <v>7.3</v>
      </c>
      <c r="U19" s="13" t="n">
        <f aca="false">U6</f>
        <v>0</v>
      </c>
    </row>
    <row collapsed="false" customFormat="false" customHeight="false" hidden="false" ht="14.05" outlineLevel="0" r="21">
      <c r="A21" s="3" t="s">
        <v>96</v>
      </c>
    </row>
    <row collapsed="false" customFormat="false" customHeight="false" hidden="false" ht="14.9" outlineLevel="0" r="22">
      <c r="A22" s="0" t="s">
        <v>20</v>
      </c>
      <c r="B22" s="0" t="n">
        <v>126</v>
      </c>
      <c r="C22" s="0" t="s">
        <v>70</v>
      </c>
      <c r="D22" s="0" t="s">
        <v>61</v>
      </c>
      <c r="E22" s="2" t="n">
        <v>179.99</v>
      </c>
      <c r="F22" s="0" t="n">
        <v>1</v>
      </c>
      <c r="G22" s="13" t="n">
        <f aca="false">VLOOKUP(G10,'Warranty Scale'!$A$2:$B$6,2,0)</f>
        <v>3</v>
      </c>
      <c r="H22" s="14" t="n">
        <f aca="false">H10/SUM($H$10:$L$10)</f>
        <v>0.618181818181818</v>
      </c>
      <c r="I22" s="14" t="n">
        <f aca="false">I10/SUM($H$10:$L$10)</f>
        <v>0.23030303030303</v>
      </c>
      <c r="J22" s="14" t="n">
        <f aca="false">J10/SUM($H$10:$L$10)</f>
        <v>0.0505050505050505</v>
      </c>
      <c r="K22" s="14" t="n">
        <f aca="false">K10/SUM($H$10:$L$10)</f>
        <v>0.0444444444444444</v>
      </c>
      <c r="L22" s="14" t="n">
        <f aca="false">L10/SUM($H$10:$L$10)</f>
        <v>0.0565656565656566</v>
      </c>
      <c r="M22" s="14" t="n">
        <f aca="false">M10/SUM($M$10:$N$10)</f>
        <v>0.777777777777778</v>
      </c>
      <c r="N22" s="14" t="n">
        <f aca="false">N10/SUM($M$10:$N$10)</f>
        <v>0.222222222222222</v>
      </c>
      <c r="O22" s="0" t="n">
        <v>0.8</v>
      </c>
      <c r="P22" s="0" t="n">
        <v>2</v>
      </c>
      <c r="Q22" s="0" t="n">
        <v>13.7</v>
      </c>
      <c r="R22" s="0" t="n">
        <v>8.5</v>
      </c>
      <c r="S22" s="0" t="n">
        <v>22.3</v>
      </c>
      <c r="T22" s="0" t="n">
        <v>17.5</v>
      </c>
      <c r="U22" s="0" t="s">
        <v>62</v>
      </c>
    </row>
    <row collapsed="false" customFormat="false" customHeight="false" hidden="false" ht="14.9" outlineLevel="0" r="23">
      <c r="A23" s="0" t="s">
        <v>20</v>
      </c>
      <c r="B23" s="0" t="n">
        <v>158</v>
      </c>
      <c r="C23" s="0" t="s">
        <v>11</v>
      </c>
      <c r="D23" s="0" t="s">
        <v>61</v>
      </c>
      <c r="E23" s="2" t="n">
        <v>783.98</v>
      </c>
      <c r="F23" s="0" t="n">
        <v>3</v>
      </c>
      <c r="G23" s="13" t="n">
        <f aca="false">VLOOKUP(G11,'Warranty Scale'!$A$2:$B$6,2,0)</f>
        <v>1</v>
      </c>
      <c r="H23" s="14" t="n">
        <f aca="false">H11/SUM($H$11:$L$11)</f>
        <v>0.388059701492537</v>
      </c>
      <c r="I23" s="0" t="n">
        <v>1</v>
      </c>
      <c r="J23" s="0" t="n">
        <v>0</v>
      </c>
      <c r="K23" s="0" t="n">
        <v>0</v>
      </c>
      <c r="L23" s="0" t="n">
        <v>0</v>
      </c>
      <c r="M23" s="14" t="n">
        <f aca="false">M11/SUM($M$11:$N$11)</f>
        <v>0.444444444444444</v>
      </c>
      <c r="N23" s="14" t="n">
        <f aca="false">N11/SUM($M$11:$N$11)</f>
        <v>0.555555555555556</v>
      </c>
      <c r="O23" s="0" t="n">
        <v>0.6</v>
      </c>
      <c r="P23" s="0" t="n">
        <v>50</v>
      </c>
      <c r="Q23" s="0" t="n">
        <v>25</v>
      </c>
      <c r="R23" s="0" t="n">
        <v>29.2</v>
      </c>
      <c r="S23" s="0" t="n">
        <v>9.9</v>
      </c>
      <c r="T23" s="0" t="n">
        <v>23</v>
      </c>
      <c r="U23" s="0" t="s">
        <v>62</v>
      </c>
    </row>
    <row collapsed="false" customFormat="false" customHeight="false" hidden="false" ht="14.05" outlineLevel="0" r="24">
      <c r="A24" s="0" t="s">
        <v>20</v>
      </c>
      <c r="B24" s="0" t="n">
        <v>159</v>
      </c>
      <c r="C24" s="0" t="s">
        <v>81</v>
      </c>
      <c r="D24" s="0" t="s">
        <v>61</v>
      </c>
      <c r="E24" s="2" t="n">
        <v>149.99</v>
      </c>
      <c r="F24" s="0" t="n">
        <v>1</v>
      </c>
      <c r="G24" s="13" t="n">
        <f aca="false">VLOOKUP(G12,'Warranty Scale'!$A$2:$B$6,2,0)</f>
        <v>1</v>
      </c>
      <c r="H24" s="14" t="n">
        <f aca="false">H12/SUM($H$12:$L$12)</f>
        <v>0.538461538461538</v>
      </c>
      <c r="I24" s="14" t="n">
        <f aca="false">I12/SUM($H$12:$L$12)</f>
        <v>0.256410256410256</v>
      </c>
      <c r="J24" s="14" t="n">
        <f aca="false">J12/SUM($H$12:$L$12)</f>
        <v>0.0769230769230769</v>
      </c>
      <c r="K24" s="14" t="n">
        <f aca="false">K12/SUM($H$12:$L$12)</f>
        <v>0.0256410256410256</v>
      </c>
      <c r="L24" s="14" t="n">
        <f aca="false">L12/SUM($H$12:$L$12)</f>
        <v>0.102564102564103</v>
      </c>
      <c r="M24" s="14" t="n">
        <f aca="false">M12/SUM($M$12:$N$12)</f>
        <v>0.666666666666667</v>
      </c>
      <c r="N24" s="14" t="n">
        <f aca="false">N12/SUM($M$12:$N$12)</f>
        <v>0.333333333333333</v>
      </c>
      <c r="O24" s="0" t="n">
        <v>0.8</v>
      </c>
      <c r="P24" s="0" t="n">
        <v>48</v>
      </c>
      <c r="Q24" s="0" t="n">
        <v>10</v>
      </c>
      <c r="R24" s="0" t="n">
        <v>20</v>
      </c>
      <c r="S24" s="0" t="n">
        <v>15.3</v>
      </c>
      <c r="T24" s="0" t="n">
        <v>6.4</v>
      </c>
      <c r="U24" s="0" t="s">
        <v>65</v>
      </c>
    </row>
    <row collapsed="false" customFormat="false" customHeight="false" hidden="false" ht="14.05" outlineLevel="0" r="25">
      <c r="H25" s="14"/>
      <c r="I25" s="14"/>
      <c r="J25" s="14"/>
      <c r="K25" s="14"/>
      <c r="L25" s="14"/>
      <c r="M25" s="14"/>
      <c r="N25" s="14"/>
    </row>
    <row collapsed="false" customFormat="false" customHeight="false" hidden="false" ht="14.05" outlineLevel="0" r="27">
      <c r="A27" s="10" t="s">
        <v>97</v>
      </c>
      <c r="B27" s="11"/>
      <c r="C27" s="11"/>
      <c r="D27" s="11"/>
      <c r="E27" s="11"/>
      <c r="F27" s="11"/>
      <c r="G27" s="11"/>
      <c r="H27" s="11"/>
      <c r="I27" s="11"/>
      <c r="J27" s="11"/>
      <c r="K27" s="11"/>
      <c r="L27" s="11"/>
      <c r="M27" s="11"/>
      <c r="N27" s="11"/>
      <c r="O27" s="11"/>
      <c r="P27" s="11"/>
      <c r="Q27" s="11"/>
      <c r="R27" s="11"/>
      <c r="S27" s="11"/>
      <c r="T27" s="11"/>
      <c r="U27" s="11"/>
    </row>
    <row collapsed="false" customFormat="false" customHeight="false" hidden="false" ht="14.05" outlineLevel="0" r="28">
      <c r="A28" s="0" t="s">
        <v>67</v>
      </c>
      <c r="B28" s="0" t="s">
        <v>2</v>
      </c>
      <c r="C28" s="0" t="s">
        <v>3</v>
      </c>
      <c r="D28" s="0" t="s">
        <v>46</v>
      </c>
      <c r="E28" s="0" t="s">
        <v>47</v>
      </c>
      <c r="F28" s="0" t="s">
        <v>48</v>
      </c>
      <c r="G28" s="0" t="s">
        <v>36</v>
      </c>
      <c r="H28" s="0" t="s">
        <v>49</v>
      </c>
      <c r="I28" s="0" t="s">
        <v>50</v>
      </c>
      <c r="J28" s="0" t="s">
        <v>51</v>
      </c>
      <c r="K28" s="0" t="s">
        <v>52</v>
      </c>
      <c r="L28" s="0" t="s">
        <v>53</v>
      </c>
      <c r="M28" s="0" t="s">
        <v>27</v>
      </c>
      <c r="N28" s="0" t="s">
        <v>29</v>
      </c>
      <c r="O28" s="0" t="s">
        <v>31</v>
      </c>
      <c r="P28" s="0" t="s">
        <v>33</v>
      </c>
      <c r="Q28" s="0" t="s">
        <v>54</v>
      </c>
      <c r="R28" s="0" t="s">
        <v>55</v>
      </c>
      <c r="S28" s="0" t="s">
        <v>56</v>
      </c>
      <c r="T28" s="0" t="s">
        <v>57</v>
      </c>
      <c r="U28" s="0" t="s">
        <v>58</v>
      </c>
    </row>
    <row collapsed="false" customFormat="false" customHeight="false" hidden="false" ht="14.05" outlineLevel="0" r="29">
      <c r="A29" s="3" t="s">
        <v>172</v>
      </c>
    </row>
    <row collapsed="false" customFormat="false" customHeight="false" hidden="false" ht="14.05" outlineLevel="0" r="30">
      <c r="A30" s="0" t="s">
        <v>20</v>
      </c>
      <c r="B30" s="0" t="n">
        <v>126</v>
      </c>
      <c r="C30" s="13" t="n">
        <f aca="false">IF(C$19=C22,0,1)</f>
        <v>1</v>
      </c>
      <c r="D30" s="13" t="n">
        <f aca="false">IF(D$19=D22,0,1)</f>
        <v>0</v>
      </c>
      <c r="E30" s="13" t="n">
        <f aca="false">ABS(E$19-E22)</f>
        <v>39.99</v>
      </c>
      <c r="F30" s="13" t="n">
        <f aca="false">ABS(F$19-F22)</f>
        <v>2</v>
      </c>
      <c r="G30" s="13" t="n">
        <f aca="false">ABS($G$19-G22)</f>
        <v>1</v>
      </c>
      <c r="H30" s="14" t="n">
        <f aca="false">ABS(H$19-H22)</f>
        <v>0.0484848484848485</v>
      </c>
      <c r="I30" s="14" t="n">
        <f aca="false">ABS(I$19-I22)</f>
        <v>0.23030303030303</v>
      </c>
      <c r="J30" s="14" t="n">
        <f aca="false">ABS(J$19-J22)</f>
        <v>0.0505050505050505</v>
      </c>
      <c r="K30" s="14" t="n">
        <f aca="false">ABS(K$19-K22)</f>
        <v>0.0444444444444444</v>
      </c>
      <c r="L30" s="14" t="n">
        <f aca="false">ABS(L$19-L22)</f>
        <v>0.276767676767677</v>
      </c>
      <c r="M30" s="14" t="n">
        <f aca="false">ABS(M$19-M22)</f>
        <v>0.277777777777778</v>
      </c>
      <c r="N30" s="14" t="n">
        <f aca="false">ABS(N$19-N22)</f>
        <v>0.277777777777778</v>
      </c>
      <c r="O30" s="14" t="n">
        <f aca="false">ABS(O$19-O22)</f>
        <v>0.1</v>
      </c>
      <c r="P30" s="14" t="n">
        <f aca="false">ABS(P$19-P22)</f>
        <v>322</v>
      </c>
      <c r="Q30" s="14" t="n">
        <f aca="false">ABS(Q$19-Q22)</f>
        <v>4.8</v>
      </c>
      <c r="R30" s="14" t="n">
        <f aca="false">ABS(R$19-R22)</f>
        <v>5.1</v>
      </c>
      <c r="S30" s="14" t="n">
        <f aca="false">ABS(S$19-S22)</f>
        <v>4.7</v>
      </c>
      <c r="T30" s="14" t="n">
        <f aca="false">ABS(T$19-T22)</f>
        <v>10.2</v>
      </c>
      <c r="U30" s="13" t="n">
        <f aca="false">IF(U$19 = U22,0,1)</f>
        <v>1</v>
      </c>
    </row>
    <row collapsed="false" customFormat="false" customHeight="false" hidden="false" ht="14.05" outlineLevel="0" r="31">
      <c r="A31" s="0" t="s">
        <v>20</v>
      </c>
      <c r="B31" s="0" t="n">
        <v>158</v>
      </c>
      <c r="C31" s="13" t="n">
        <f aca="false">IF(C$19=C23,0,1)</f>
        <v>1</v>
      </c>
      <c r="D31" s="13" t="n">
        <f aca="false">IF(D$19=D23,0,1)</f>
        <v>0</v>
      </c>
      <c r="E31" s="13" t="n">
        <f aca="false">ABS(E$19-E23)</f>
        <v>643.98</v>
      </c>
      <c r="F31" s="13" t="n">
        <f aca="false">ABS(F$19-F23)</f>
        <v>0</v>
      </c>
      <c r="G31" s="13" t="n">
        <f aca="false">ABS($G$19-G23)</f>
        <v>3</v>
      </c>
      <c r="H31" s="14" t="n">
        <f aca="false">ABS(H$19-H23)</f>
        <v>0.278606965174129</v>
      </c>
      <c r="I31" s="14" t="n">
        <f aca="false">ABS(I$19-I23)</f>
        <v>1</v>
      </c>
      <c r="J31" s="14" t="n">
        <f aca="false">ABS(J$19-J23)</f>
        <v>0</v>
      </c>
      <c r="K31" s="14" t="n">
        <f aca="false">ABS(K$19-K23)</f>
        <v>0</v>
      </c>
      <c r="L31" s="14" t="n">
        <f aca="false">ABS(L$19-L23)</f>
        <v>0.333333333333333</v>
      </c>
      <c r="M31" s="14" t="n">
        <f aca="false">ABS(M$19-M23)</f>
        <v>0.0555555555555556</v>
      </c>
      <c r="N31" s="14" t="n">
        <f aca="false">ABS(N$19-N23)</f>
        <v>0.0555555555555556</v>
      </c>
      <c r="O31" s="14" t="n">
        <f aca="false">ABS(O$19-O23)</f>
        <v>0.1</v>
      </c>
      <c r="P31" s="14" t="n">
        <f aca="false">ABS(P$19-P23)</f>
        <v>274</v>
      </c>
      <c r="Q31" s="14" t="n">
        <f aca="false">ABS(Q$19-Q23)</f>
        <v>16.1</v>
      </c>
      <c r="R31" s="14" t="n">
        <f aca="false">ABS(R$19-R23)</f>
        <v>15.6</v>
      </c>
      <c r="S31" s="14" t="n">
        <f aca="false">ABS(S$19-S23)</f>
        <v>7.7</v>
      </c>
      <c r="T31" s="14" t="n">
        <f aca="false">ABS(T$19-T23)</f>
        <v>15.7</v>
      </c>
      <c r="U31" s="13" t="n">
        <f aca="false">IF(U$19 = U23,0,1)</f>
        <v>1</v>
      </c>
    </row>
    <row collapsed="false" customFormat="false" customHeight="false" hidden="false" ht="14.05" outlineLevel="0" r="32">
      <c r="A32" s="0" t="s">
        <v>20</v>
      </c>
      <c r="B32" s="0" t="n">
        <v>159</v>
      </c>
      <c r="C32" s="13" t="n">
        <f aca="false">IF(C$19=C24,0,1)</f>
        <v>1</v>
      </c>
      <c r="D32" s="13" t="n">
        <f aca="false">IF(D$19=D24,0,1)</f>
        <v>0</v>
      </c>
      <c r="E32" s="13" t="n">
        <f aca="false">ABS(E$19-E24)</f>
        <v>9.99000000000001</v>
      </c>
      <c r="F32" s="13" t="n">
        <f aca="false">ABS(F$19-F24)</f>
        <v>2</v>
      </c>
      <c r="G32" s="13" t="n">
        <f aca="false">ABS($G$19-G24)</f>
        <v>3</v>
      </c>
      <c r="H32" s="14" t="n">
        <f aca="false">ABS(H$19-H24)</f>
        <v>0.128205128205128</v>
      </c>
      <c r="I32" s="14" t="n">
        <f aca="false">ABS(I$19-I24)</f>
        <v>0.256410256410256</v>
      </c>
      <c r="J32" s="14" t="n">
        <f aca="false">ABS(J$19-J24)</f>
        <v>0.0769230769230769</v>
      </c>
      <c r="K32" s="14" t="n">
        <f aca="false">ABS(K$19-K24)</f>
        <v>0.0256410256410256</v>
      </c>
      <c r="L32" s="14" t="n">
        <f aca="false">ABS(L$19-L24)</f>
        <v>0.230769230769231</v>
      </c>
      <c r="M32" s="14" t="n">
        <f aca="false">ABS(M$19-M24)</f>
        <v>0.166666666666667</v>
      </c>
      <c r="N32" s="14" t="n">
        <f aca="false">ABS(N$19-N24)</f>
        <v>0.166666666666667</v>
      </c>
      <c r="O32" s="14" t="n">
        <f aca="false">ABS(O$19-O24)</f>
        <v>0.1</v>
      </c>
      <c r="P32" s="14" t="n">
        <f aca="false">ABS(P$19-P24)</f>
        <v>276</v>
      </c>
      <c r="Q32" s="14" t="n">
        <f aca="false">ABS(Q$19-Q24)</f>
        <v>1.1</v>
      </c>
      <c r="R32" s="14" t="n">
        <f aca="false">ABS(R$19-R24)</f>
        <v>6.4</v>
      </c>
      <c r="S32" s="14" t="n">
        <f aca="false">ABS(S$19-S24)</f>
        <v>2.3</v>
      </c>
      <c r="T32" s="14" t="n">
        <f aca="false">ABS(T$19-T24)</f>
        <v>0.9</v>
      </c>
      <c r="U32" s="13" t="n">
        <f aca="false">IF(U$19 = U24,0,1)</f>
        <v>0</v>
      </c>
    </row>
    <row collapsed="false" customFormat="false" customHeight="false" hidden="false" ht="14.05" outlineLevel="0" r="33">
      <c r="H33" s="14"/>
      <c r="I33" s="14"/>
      <c r="J33" s="14"/>
      <c r="K33" s="14"/>
      <c r="L33" s="14"/>
      <c r="M33" s="14"/>
      <c r="N33" s="14"/>
      <c r="O33" s="14"/>
      <c r="P33" s="14"/>
      <c r="Q33" s="14"/>
      <c r="R33" s="14"/>
      <c r="S33" s="14"/>
      <c r="T33" s="14"/>
    </row>
    <row collapsed="false" customFormat="false" customHeight="false" hidden="false" ht="14.05" outlineLevel="0" r="35">
      <c r="A35" s="10" t="s">
        <v>99</v>
      </c>
      <c r="B35" s="11"/>
      <c r="C35" s="11"/>
      <c r="D35" s="11"/>
      <c r="E35" s="11"/>
      <c r="F35" s="11"/>
      <c r="G35" s="11"/>
      <c r="H35" s="11"/>
      <c r="I35" s="11"/>
      <c r="J35" s="11"/>
      <c r="K35" s="11"/>
      <c r="L35" s="11"/>
      <c r="M35" s="11"/>
      <c r="N35" s="11"/>
      <c r="O35" s="11"/>
      <c r="P35" s="11"/>
      <c r="Q35" s="11"/>
      <c r="R35" s="11"/>
      <c r="S35" s="11"/>
      <c r="T35" s="11"/>
      <c r="U35" s="11"/>
    </row>
    <row collapsed="false" customFormat="false" customHeight="false" hidden="false" ht="14.05" outlineLevel="0" r="36">
      <c r="A36" s="0" t="s">
        <v>67</v>
      </c>
      <c r="B36" s="0" t="s">
        <v>2</v>
      </c>
      <c r="C36" s="0" t="s">
        <v>3</v>
      </c>
      <c r="D36" s="0" t="s">
        <v>46</v>
      </c>
      <c r="E36" s="0" t="s">
        <v>47</v>
      </c>
      <c r="F36" s="0" t="s">
        <v>48</v>
      </c>
      <c r="G36" s="0" t="s">
        <v>36</v>
      </c>
      <c r="H36" s="0" t="s">
        <v>49</v>
      </c>
      <c r="I36" s="0" t="s">
        <v>50</v>
      </c>
      <c r="J36" s="0" t="s">
        <v>51</v>
      </c>
      <c r="K36" s="0" t="s">
        <v>52</v>
      </c>
      <c r="L36" s="0" t="s">
        <v>53</v>
      </c>
      <c r="M36" s="0" t="s">
        <v>27</v>
      </c>
      <c r="N36" s="0" t="s">
        <v>29</v>
      </c>
      <c r="O36" s="0" t="s">
        <v>31</v>
      </c>
      <c r="P36" s="0" t="s">
        <v>33</v>
      </c>
      <c r="Q36" s="0" t="s">
        <v>54</v>
      </c>
      <c r="R36" s="0" t="s">
        <v>55</v>
      </c>
      <c r="S36" s="0" t="s">
        <v>56</v>
      </c>
      <c r="T36" s="0" t="s">
        <v>57</v>
      </c>
      <c r="U36" s="0" t="s">
        <v>58</v>
      </c>
    </row>
    <row collapsed="false" customFormat="false" customHeight="false" hidden="false" ht="14.05" outlineLevel="0" r="37">
      <c r="A37" s="0" t="s">
        <v>100</v>
      </c>
      <c r="B37" s="0" t="s">
        <v>100</v>
      </c>
      <c r="C37" s="0" t="n">
        <v>1</v>
      </c>
      <c r="D37" s="0" t="n">
        <v>1</v>
      </c>
      <c r="E37" s="0" t="n">
        <v>1</v>
      </c>
      <c r="F37" s="0" t="n">
        <v>1</v>
      </c>
      <c r="G37" s="0" t="n">
        <v>1</v>
      </c>
      <c r="H37" s="0" t="n">
        <v>1</v>
      </c>
      <c r="I37" s="0" t="n">
        <v>1</v>
      </c>
      <c r="J37" s="0" t="n">
        <v>1</v>
      </c>
      <c r="K37" s="0" t="n">
        <v>1</v>
      </c>
      <c r="L37" s="0" t="n">
        <v>1</v>
      </c>
      <c r="M37" s="0" t="n">
        <v>1</v>
      </c>
      <c r="N37" s="0" t="n">
        <v>1</v>
      </c>
      <c r="O37" s="0" t="n">
        <v>1</v>
      </c>
      <c r="P37" s="0" t="n">
        <v>1</v>
      </c>
      <c r="Q37" s="0" t="n">
        <v>1</v>
      </c>
      <c r="R37" s="0" t="n">
        <v>1</v>
      </c>
      <c r="S37" s="0" t="n">
        <v>1</v>
      </c>
      <c r="T37" s="0" t="n">
        <v>1</v>
      </c>
      <c r="U37" s="0" t="n">
        <v>0</v>
      </c>
    </row>
    <row collapsed="false" customFormat="false" customHeight="false" hidden="false" ht="14.9" outlineLevel="0" r="39">
      <c r="A39" s="10" t="s">
        <v>101</v>
      </c>
      <c r="B39" s="11"/>
      <c r="C39" s="11"/>
      <c r="D39" s="11"/>
      <c r="E39" s="11"/>
      <c r="F39" s="11"/>
      <c r="G39" s="11"/>
      <c r="H39" s="11"/>
      <c r="I39" s="11"/>
      <c r="J39" s="11"/>
      <c r="K39" s="11"/>
      <c r="L39" s="11"/>
      <c r="M39" s="11"/>
      <c r="N39" s="11"/>
      <c r="O39" s="11"/>
      <c r="P39" s="11"/>
      <c r="Q39" s="11"/>
      <c r="R39" s="11"/>
      <c r="S39" s="11"/>
      <c r="T39" s="11"/>
      <c r="U39" s="11"/>
    </row>
    <row collapsed="false" customFormat="false" customHeight="false" hidden="false" ht="14.05" outlineLevel="0" r="40"/>
    <row collapsed="false" customFormat="false" customHeight="false" hidden="false" ht="14.05" outlineLevel="0" r="41">
      <c r="A41" s="0" t="s">
        <v>20</v>
      </c>
      <c r="B41" s="0" t="n">
        <v>126</v>
      </c>
      <c r="C41" s="14" t="n">
        <f aca="false">C30*C$37</f>
        <v>1</v>
      </c>
      <c r="D41" s="14" t="n">
        <f aca="false">D30*D37</f>
        <v>0</v>
      </c>
      <c r="E41" s="14" t="n">
        <f aca="false">E30*E37</f>
        <v>39.99</v>
      </c>
      <c r="F41" s="14" t="n">
        <f aca="false">F30*F37</f>
        <v>2</v>
      </c>
      <c r="G41" s="14" t="n">
        <v>0</v>
      </c>
      <c r="H41" s="14" t="n">
        <f aca="false">H30*H37</f>
        <v>0.0484848484848485</v>
      </c>
      <c r="I41" s="14" t="n">
        <f aca="false">I30*I37</f>
        <v>0.23030303030303</v>
      </c>
      <c r="J41" s="14" t="n">
        <f aca="false">J30*J37</f>
        <v>0.0505050505050505</v>
      </c>
      <c r="K41" s="14" t="n">
        <f aca="false">K30*K37</f>
        <v>0.0444444444444444</v>
      </c>
      <c r="L41" s="14" t="n">
        <f aca="false">L30*L37</f>
        <v>0.276767676767677</v>
      </c>
      <c r="M41" s="14" t="n">
        <f aca="false">M30*M37</f>
        <v>0.277777777777778</v>
      </c>
      <c r="N41" s="14" t="n">
        <f aca="false">N30*N37</f>
        <v>0.277777777777778</v>
      </c>
      <c r="O41" s="14" t="n">
        <f aca="false">O30*O37</f>
        <v>0.1</v>
      </c>
      <c r="P41" s="14" t="n">
        <f aca="false">P30*P37</f>
        <v>322</v>
      </c>
      <c r="Q41" s="14" t="n">
        <f aca="false">Q30*Q37</f>
        <v>4.8</v>
      </c>
      <c r="R41" s="14" t="n">
        <f aca="false">R30*R37</f>
        <v>5.1</v>
      </c>
      <c r="S41" s="14" t="n">
        <f aca="false">S30*S37</f>
        <v>4.7</v>
      </c>
      <c r="T41" s="14" t="n">
        <f aca="false">T30*T37</f>
        <v>10.2</v>
      </c>
      <c r="U41" s="13" t="n">
        <f aca="false">U30*U37</f>
        <v>0</v>
      </c>
    </row>
    <row collapsed="false" customFormat="false" customHeight="false" hidden="false" ht="14.05" outlineLevel="0" r="42">
      <c r="A42" s="0" t="s">
        <v>20</v>
      </c>
      <c r="B42" s="0" t="n">
        <v>158</v>
      </c>
      <c r="C42" s="14" t="n">
        <f aca="false">C31*C$37</f>
        <v>1</v>
      </c>
      <c r="D42" s="14" t="n">
        <f aca="false">D31*D$37</f>
        <v>0</v>
      </c>
      <c r="E42" s="14" t="n">
        <f aca="false">E31*E$37</f>
        <v>643.98</v>
      </c>
      <c r="F42" s="14" t="n">
        <f aca="false">F31*F$37</f>
        <v>0</v>
      </c>
      <c r="G42" s="14" t="n">
        <v>2</v>
      </c>
      <c r="H42" s="14" t="n">
        <f aca="false">H31*H$37</f>
        <v>0.278606965174129</v>
      </c>
      <c r="I42" s="14" t="n">
        <f aca="false">I31*I$37</f>
        <v>1</v>
      </c>
      <c r="J42" s="14" t="n">
        <f aca="false">J31*J$37</f>
        <v>0</v>
      </c>
      <c r="K42" s="14" t="n">
        <f aca="false">K31*K$37</f>
        <v>0</v>
      </c>
      <c r="L42" s="14" t="n">
        <f aca="false">L31*L$37</f>
        <v>0.333333333333333</v>
      </c>
      <c r="M42" s="14" t="n">
        <f aca="false">M31*M$37</f>
        <v>0.0555555555555556</v>
      </c>
      <c r="N42" s="14" t="n">
        <f aca="false">N31*N$37</f>
        <v>0.0555555555555556</v>
      </c>
      <c r="O42" s="14" t="n">
        <f aca="false">O31*O$37</f>
        <v>0.1</v>
      </c>
      <c r="P42" s="14" t="n">
        <f aca="false">P31*P$37</f>
        <v>274</v>
      </c>
      <c r="Q42" s="14" t="n">
        <f aca="false">Q31*Q$37</f>
        <v>16.1</v>
      </c>
      <c r="R42" s="14" t="n">
        <f aca="false">R31*R$37</f>
        <v>15.6</v>
      </c>
      <c r="S42" s="14" t="n">
        <f aca="false">S31*S$37</f>
        <v>7.7</v>
      </c>
      <c r="T42" s="14" t="n">
        <f aca="false">T31*T$37</f>
        <v>15.7</v>
      </c>
      <c r="U42" s="13" t="n">
        <f aca="false">U31*U$37</f>
        <v>0</v>
      </c>
    </row>
    <row collapsed="false" customFormat="false" customHeight="false" hidden="false" ht="14.05" outlineLevel="0" r="43">
      <c r="A43" s="0" t="s">
        <v>20</v>
      </c>
      <c r="B43" s="0" t="n">
        <v>159</v>
      </c>
      <c r="C43" s="14" t="n">
        <f aca="false">C32*C$37</f>
        <v>1</v>
      </c>
      <c r="D43" s="14" t="n">
        <f aca="false">D32*D$37</f>
        <v>0</v>
      </c>
      <c r="E43" s="14" t="n">
        <f aca="false">E32*E$37</f>
        <v>9.99000000000001</v>
      </c>
      <c r="F43" s="14" t="n">
        <f aca="false">F32*F$37</f>
        <v>2</v>
      </c>
      <c r="G43" s="14" t="n">
        <v>0</v>
      </c>
      <c r="H43" s="14" t="n">
        <f aca="false">H32*H$37</f>
        <v>0.128205128205128</v>
      </c>
      <c r="I43" s="14" t="n">
        <f aca="false">I32*I$37</f>
        <v>0.256410256410256</v>
      </c>
      <c r="J43" s="14" t="n">
        <f aca="false">J32*J$37</f>
        <v>0.0769230769230769</v>
      </c>
      <c r="K43" s="14" t="n">
        <f aca="false">K32*K$37</f>
        <v>0.0256410256410256</v>
      </c>
      <c r="L43" s="14" t="n">
        <f aca="false">L32*L$37</f>
        <v>0.230769230769231</v>
      </c>
      <c r="M43" s="14" t="n">
        <f aca="false">M32*M$37</f>
        <v>0.166666666666667</v>
      </c>
      <c r="N43" s="14" t="n">
        <f aca="false">N32*N$37</f>
        <v>0.166666666666667</v>
      </c>
      <c r="O43" s="14" t="n">
        <f aca="false">O32*O$37</f>
        <v>0.1</v>
      </c>
      <c r="P43" s="14" t="n">
        <f aca="false">P32*P$37</f>
        <v>276</v>
      </c>
      <c r="Q43" s="14" t="n">
        <f aca="false">Q32*Q$37</f>
        <v>1.1</v>
      </c>
      <c r="R43" s="14" t="n">
        <f aca="false">R32*R$37</f>
        <v>6.4</v>
      </c>
      <c r="S43" s="14" t="n">
        <f aca="false">S32*S$37</f>
        <v>2.3</v>
      </c>
      <c r="T43" s="14" t="n">
        <f aca="false">T32*T$37</f>
        <v>0.9</v>
      </c>
      <c r="U43" s="13" t="n">
        <f aca="false">U32*U$37</f>
        <v>0</v>
      </c>
    </row>
    <row collapsed="false" customFormat="false" customHeight="false" hidden="false" ht="14.05" outlineLevel="0" r="44">
      <c r="C44" s="14"/>
      <c r="D44" s="14"/>
      <c r="E44" s="14"/>
      <c r="F44" s="14"/>
      <c r="G44" s="14"/>
      <c r="H44" s="14"/>
      <c r="I44" s="14"/>
      <c r="J44" s="14"/>
      <c r="K44" s="14"/>
      <c r="L44" s="14"/>
      <c r="M44" s="14"/>
      <c r="N44" s="14"/>
      <c r="O44" s="14"/>
      <c r="P44" s="14"/>
      <c r="Q44" s="14"/>
      <c r="R44" s="14"/>
      <c r="S44" s="14"/>
      <c r="T44" s="14"/>
    </row>
    <row collapsed="false" customFormat="false" customHeight="false" hidden="false" ht="14.05" outlineLevel="0" r="47">
      <c r="A47" s="10" t="s">
        <v>102</v>
      </c>
      <c r="B47" s="11"/>
      <c r="C47" s="11"/>
      <c r="D47" s="11"/>
      <c r="E47" s="11"/>
      <c r="F47" s="11"/>
      <c r="G47" s="11"/>
      <c r="H47" s="11"/>
      <c r="I47" s="11"/>
      <c r="J47" s="11"/>
      <c r="K47" s="11"/>
      <c r="L47" s="11"/>
      <c r="M47" s="11"/>
      <c r="N47" s="11"/>
      <c r="O47" s="11"/>
      <c r="P47" s="11"/>
      <c r="Q47" s="11"/>
      <c r="R47" s="11"/>
      <c r="S47" s="11"/>
      <c r="T47" s="11"/>
    </row>
    <row collapsed="false" customFormat="false" customHeight="false" hidden="false" ht="14.05" outlineLevel="0" r="48">
      <c r="A48" s="3" t="s">
        <v>172</v>
      </c>
    </row>
    <row collapsed="false" customFormat="false" customHeight="false" hidden="false" ht="14.05" outlineLevel="0" r="49">
      <c r="A49" s="3" t="s">
        <v>67</v>
      </c>
      <c r="B49" s="3" t="s">
        <v>2</v>
      </c>
      <c r="C49" s="3" t="s">
        <v>103</v>
      </c>
      <c r="D49" s="3" t="s">
        <v>104</v>
      </c>
    </row>
    <row collapsed="false" customFormat="false" customHeight="false" hidden="false" ht="14.05" outlineLevel="0" r="50">
      <c r="A50" s="0" t="s">
        <v>20</v>
      </c>
      <c r="B50" s="0" t="n">
        <v>126</v>
      </c>
      <c r="C50" s="14" t="n">
        <f aca="false">SUM(C41:U41)</f>
        <v>391.096060606061</v>
      </c>
      <c r="D50" s="0" t="n">
        <v>196</v>
      </c>
    </row>
    <row collapsed="false" customFormat="false" customHeight="false" hidden="false" ht="14.05" outlineLevel="0" r="51">
      <c r="A51" s="0" t="s">
        <v>20</v>
      </c>
      <c r="B51" s="0" t="n">
        <v>158</v>
      </c>
      <c r="C51" s="14" t="n">
        <f aca="false">SUM(C42:U42)</f>
        <v>977.903051409619</v>
      </c>
      <c r="D51" s="0" t="n">
        <v>232</v>
      </c>
    </row>
    <row collapsed="false" customFormat="false" customHeight="false" hidden="false" ht="14.05" outlineLevel="0" r="52">
      <c r="A52" s="0" t="s">
        <v>20</v>
      </c>
      <c r="B52" s="0" t="n">
        <v>159</v>
      </c>
      <c r="C52" s="14" t="n">
        <f aca="false">SUM(C43:U43)</f>
        <v>300.841282051282</v>
      </c>
      <c r="D52" s="0" t="n">
        <v>88</v>
      </c>
    </row>
    <row collapsed="false" customFormat="false" customHeight="false" hidden="false" ht="14.05" outlineLevel="0" r="55">
      <c r="A55" s="15" t="s">
        <v>173</v>
      </c>
      <c r="B55" s="9"/>
      <c r="C55" s="9"/>
      <c r="D55" s="9"/>
      <c r="E55" s="9"/>
      <c r="F55" s="9"/>
      <c r="G55" s="9"/>
      <c r="H55" s="9"/>
      <c r="I55" s="9"/>
      <c r="J55" s="9"/>
      <c r="K55" s="9"/>
      <c r="L55" s="9"/>
      <c r="M55" s="9"/>
      <c r="N55" s="9"/>
      <c r="O55" s="9"/>
      <c r="P55" s="9"/>
      <c r="Q55" s="9"/>
      <c r="R55" s="9"/>
      <c r="S55" s="9"/>
      <c r="T55" s="9"/>
    </row>
    <row collapsed="false" customFormat="false" customHeight="false" hidden="false" ht="14.05" outlineLevel="0" r="56">
      <c r="A56" s="3" t="s">
        <v>172</v>
      </c>
    </row>
    <row collapsed="false" customFormat="false" customHeight="false" hidden="false" ht="14.05" outlineLevel="0" r="57">
      <c r="A57" s="0" t="s">
        <v>106</v>
      </c>
      <c r="B57" s="0" t="n">
        <v>88</v>
      </c>
      <c r="C57" s="0" t="s">
        <v>125</v>
      </c>
    </row>
    <row collapsed="false" customFormat="false" customHeight="false" hidden="false" ht="14.9" outlineLevel="0" r="58">
      <c r="A58" s="0" t="s">
        <v>108</v>
      </c>
      <c r="B58" s="16" t="n">
        <v>140</v>
      </c>
      <c r="C58" s="0" t="s">
        <v>109</v>
      </c>
    </row>
    <row collapsed="false" customFormat="false" customHeight="false" hidden="false" ht="14.05" outlineLevel="0" r="59">
      <c r="A59" s="0" t="s">
        <v>110</v>
      </c>
      <c r="B59" s="16" t="n">
        <f aca="false">B57*B58</f>
        <v>12320</v>
      </c>
      <c r="C59" s="0" t="s">
        <v>111</v>
      </c>
    </row>
    <row collapsed="false" customFormat="false" customHeight="false" hidden="false" ht="14.9" outlineLevel="0" r="60">
      <c r="A60" s="0" t="s">
        <v>68</v>
      </c>
      <c r="B60" s="13" t="n">
        <f aca="false">'Potential New Product List'!V19</f>
        <v>0.05</v>
      </c>
      <c r="C60" s="0" t="s">
        <v>109</v>
      </c>
    </row>
    <row collapsed="false" customFormat="false" customHeight="false" hidden="false" ht="14.05" outlineLevel="0" r="61">
      <c r="A61" s="0" t="s">
        <v>112</v>
      </c>
      <c r="B61" s="16" t="n">
        <f aca="false">B59*B60</f>
        <v>616</v>
      </c>
      <c r="C61" s="0" t="s">
        <v>113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sheetFormatPr defaultRowHeight="15"/>
  <cols>
    <col collapsed="false" hidden="false" max="1" min="1" style="0" width="24.1479591836735"/>
    <col collapsed="false" hidden="false" max="2" min="2" style="0" width="12.8622448979592"/>
    <col collapsed="false" hidden="false" max="1025" min="3" style="0" width="11.4183673469388"/>
  </cols>
  <sheetData>
    <row collapsed="false" customFormat="false" customHeight="false" hidden="false" ht="15" outlineLevel="0" r="1">
      <c r="A1" s="3" t="s">
        <v>36</v>
      </c>
      <c r="B1" s="3" t="s">
        <v>37</v>
      </c>
    </row>
    <row collapsed="false" customFormat="false" customHeight="false" hidden="false" ht="15" outlineLevel="0" r="2">
      <c r="A2" s="6" t="s">
        <v>38</v>
      </c>
      <c r="B2" s="6" t="n">
        <v>0</v>
      </c>
    </row>
    <row collapsed="false" customFormat="false" customHeight="false" hidden="false" ht="15" outlineLevel="0" r="3">
      <c r="A3" s="0" t="s">
        <v>39</v>
      </c>
      <c r="B3" s="0" t="n">
        <v>1</v>
      </c>
    </row>
    <row collapsed="false" customFormat="false" customHeight="false" hidden="false" ht="15" outlineLevel="0" r="4">
      <c r="A4" s="0" t="s">
        <v>40</v>
      </c>
      <c r="B4" s="0" t="n">
        <v>2</v>
      </c>
    </row>
    <row collapsed="false" customFormat="false" customHeight="false" hidden="false" ht="15" outlineLevel="0" r="5">
      <c r="A5" s="0" t="s">
        <v>41</v>
      </c>
      <c r="B5" s="0" t="n">
        <v>3</v>
      </c>
    </row>
    <row collapsed="false" customFormat="false" customHeight="false" hidden="false" ht="15" outlineLevel="0" r="6">
      <c r="A6" s="0" t="s">
        <v>42</v>
      </c>
      <c r="B6" s="0" t="n">
        <v>4</v>
      </c>
    </row>
    <row collapsed="false" customFormat="false" customHeight="false" hidden="false" ht="15" outlineLevel="0" r="8">
      <c r="A8" s="0" t="s">
        <v>43</v>
      </c>
    </row>
    <row collapsed="false" customFormat="false" customHeight="false" hidden="false" ht="15" outlineLevel="0" r="9">
      <c r="A9" s="0" t="s">
        <v>44</v>
      </c>
    </row>
    <row collapsed="false" customFormat="false" customHeight="false" hidden="false" ht="15" outlineLevel="0" r="10">
      <c r="A10" s="0" t="s">
        <v>45</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W19"/>
  <sheetViews>
    <sheetView colorId="64" defaultGridColor="true" rightToLeft="false" showFormulas="false" showGridLines="true" showOutlineSymbols="true" showRowColHeaders="true" showZeros="true" tabSelected="false" topLeftCell="R1" view="normal" windowProtection="false" workbookViewId="0" zoomScale="100" zoomScaleNormal="100" zoomScalePageLayoutView="100">
      <selection activeCell="V3" activeCellId="0" pane="topLeft" sqref="V3"/>
    </sheetView>
  </sheetViews>
  <sheetFormatPr defaultRowHeight="15"/>
  <cols>
    <col collapsed="false" hidden="false" max="1" min="1" style="0" width="13.8571428571429"/>
    <col collapsed="false" hidden="false" max="2" min="2" style="0" width="9.28571428571429"/>
    <col collapsed="false" hidden="false" max="3" min="3" style="0" width="11.8622448979592"/>
    <col collapsed="false" hidden="false" max="4" min="4" style="0" width="6.4234693877551"/>
    <col collapsed="false" hidden="false" max="5" min="5" style="2" width="9.14285714285714"/>
    <col collapsed="false" hidden="false" max="6" min="6" style="0" width="21.8571428571429"/>
    <col collapsed="false" hidden="false" max="7" min="7" style="0" width="18.7091836734694"/>
    <col collapsed="false" hidden="false" max="12" min="8" style="0" width="13.8571428571429"/>
    <col collapsed="false" hidden="false" max="13" min="13" style="0" width="22.4285714285714"/>
    <col collapsed="false" hidden="false" max="14" min="14" style="0" width="23.280612244898"/>
    <col collapsed="false" hidden="false" max="15" min="15" style="0" width="35.4234693877551"/>
    <col collapsed="false" hidden="false" max="16" min="16" style="0" width="16.1428571428571"/>
    <col collapsed="false" hidden="false" max="17" min="17" style="0" width="20.4183673469388"/>
    <col collapsed="false" hidden="false" max="18" min="18" style="0" width="13.8571428571429"/>
    <col collapsed="false" hidden="false" max="19" min="19" style="0" width="14.0051020408163"/>
    <col collapsed="false" hidden="false" max="20" min="20" style="0" width="14.280612244898"/>
    <col collapsed="false" hidden="false" max="21" min="21" style="0" width="9.70918367346939"/>
    <col collapsed="false" hidden="false" max="22" min="22" style="0" width="12.5714285714286"/>
    <col collapsed="false" hidden="false" max="1025" min="23" style="0" width="8.85714285714286"/>
  </cols>
  <sheetData>
    <row collapsed="false" customFormat="false" customHeight="false" hidden="false" ht="15.75" outlineLevel="0" r="1">
      <c r="A1" s="1" t="s">
        <v>0</v>
      </c>
    </row>
    <row collapsed="false" customFormat="true" customHeight="false" hidden="false" ht="15" outlineLevel="0" r="2" s="3">
      <c r="A2" s="3" t="s">
        <v>1</v>
      </c>
      <c r="B2" s="3" t="s">
        <v>2</v>
      </c>
      <c r="C2" s="3" t="s">
        <v>3</v>
      </c>
      <c r="D2" s="3" t="s">
        <v>46</v>
      </c>
      <c r="E2" s="4" t="s">
        <v>47</v>
      </c>
      <c r="F2" s="3" t="s">
        <v>48</v>
      </c>
      <c r="G2" s="3" t="s">
        <v>36</v>
      </c>
      <c r="H2" s="3" t="s">
        <v>49</v>
      </c>
      <c r="I2" s="3" t="s">
        <v>50</v>
      </c>
      <c r="J2" s="3" t="s">
        <v>51</v>
      </c>
      <c r="K2" s="3" t="s">
        <v>52</v>
      </c>
      <c r="L2" s="3" t="s">
        <v>53</v>
      </c>
      <c r="M2" s="3" t="s">
        <v>27</v>
      </c>
      <c r="N2" s="3" t="s">
        <v>29</v>
      </c>
      <c r="O2" s="3" t="s">
        <v>31</v>
      </c>
      <c r="P2" s="3" t="s">
        <v>33</v>
      </c>
      <c r="Q2" s="3" t="s">
        <v>54</v>
      </c>
      <c r="R2" s="3" t="s">
        <v>55</v>
      </c>
      <c r="S2" s="3" t="s">
        <v>56</v>
      </c>
      <c r="T2" s="3" t="s">
        <v>57</v>
      </c>
      <c r="U2" s="3" t="s">
        <v>58</v>
      </c>
      <c r="V2" s="3" t="s">
        <v>59</v>
      </c>
      <c r="W2" s="3" t="s">
        <v>60</v>
      </c>
    </row>
    <row collapsed="false" customFormat="false" customHeight="false" hidden="false" ht="15" outlineLevel="0" r="3">
      <c r="A3" s="0" t="s">
        <v>10</v>
      </c>
      <c r="B3" s="0" t="n">
        <v>171</v>
      </c>
      <c r="C3" s="0" t="s">
        <v>11</v>
      </c>
      <c r="D3" s="0" t="s">
        <v>61</v>
      </c>
      <c r="E3" s="2" t="n">
        <v>699</v>
      </c>
      <c r="F3" s="0" t="n">
        <v>1</v>
      </c>
      <c r="G3" s="0" t="s">
        <v>39</v>
      </c>
      <c r="H3" s="0" t="n">
        <v>96</v>
      </c>
      <c r="I3" s="0" t="n">
        <v>26</v>
      </c>
      <c r="J3" s="0" t="n">
        <v>14</v>
      </c>
      <c r="K3" s="0" t="n">
        <v>14</v>
      </c>
      <c r="L3" s="0" t="n">
        <v>25</v>
      </c>
      <c r="M3" s="0" t="n">
        <v>12</v>
      </c>
      <c r="N3" s="0" t="n">
        <v>3</v>
      </c>
      <c r="O3" s="0" t="n">
        <v>0.7</v>
      </c>
      <c r="P3" s="0" t="n">
        <v>2498</v>
      </c>
      <c r="Q3" s="0" t="n">
        <v>19.9</v>
      </c>
      <c r="R3" s="0" t="n">
        <v>20.63</v>
      </c>
      <c r="S3" s="0" t="n">
        <v>19.25</v>
      </c>
      <c r="T3" s="0" t="n">
        <v>8.39</v>
      </c>
      <c r="U3" s="0" t="s">
        <v>62</v>
      </c>
      <c r="V3" s="0" t="n">
        <v>0.25</v>
      </c>
      <c r="W3" s="0" t="s">
        <v>63</v>
      </c>
    </row>
    <row collapsed="false" customFormat="false" customHeight="false" hidden="false" ht="15" outlineLevel="0" r="4">
      <c r="A4" s="0" t="s">
        <v>10</v>
      </c>
      <c r="B4" s="0" t="n">
        <v>172</v>
      </c>
      <c r="C4" s="0" t="s">
        <v>11</v>
      </c>
      <c r="D4" s="0" t="s">
        <v>61</v>
      </c>
      <c r="E4" s="2" t="n">
        <v>860</v>
      </c>
      <c r="F4" s="0" t="n">
        <v>1</v>
      </c>
      <c r="G4" s="0" t="s">
        <v>39</v>
      </c>
      <c r="H4" s="0" t="n">
        <v>51</v>
      </c>
      <c r="I4" s="0" t="n">
        <v>11</v>
      </c>
      <c r="J4" s="0" t="n">
        <v>10</v>
      </c>
      <c r="K4" s="0" t="n">
        <v>10</v>
      </c>
      <c r="L4" s="0" t="n">
        <v>21</v>
      </c>
      <c r="M4" s="0" t="n">
        <v>7</v>
      </c>
      <c r="N4" s="0" t="n">
        <v>5</v>
      </c>
      <c r="O4" s="0" t="n">
        <v>0.6</v>
      </c>
      <c r="P4" s="0" t="n">
        <v>490</v>
      </c>
      <c r="Q4" s="0" t="n">
        <v>27</v>
      </c>
      <c r="R4" s="0" t="n">
        <v>21.89</v>
      </c>
      <c r="S4" s="0" t="n">
        <v>27.01</v>
      </c>
      <c r="T4" s="0" t="n">
        <v>9.13</v>
      </c>
      <c r="U4" s="0" t="s">
        <v>62</v>
      </c>
      <c r="V4" s="0" t="n">
        <v>0.2</v>
      </c>
      <c r="W4" s="0" t="s">
        <v>63</v>
      </c>
    </row>
    <row collapsed="false" customFormat="false" customHeight="false" hidden="false" ht="15" outlineLevel="0" r="5">
      <c r="A5" s="0" t="s">
        <v>5</v>
      </c>
      <c r="B5" s="0" t="n">
        <v>173</v>
      </c>
      <c r="C5" s="0" t="s">
        <v>6</v>
      </c>
      <c r="D5" s="0" t="s">
        <v>64</v>
      </c>
      <c r="E5" s="2" t="n">
        <v>1199</v>
      </c>
      <c r="F5" s="0" t="n">
        <v>1</v>
      </c>
      <c r="G5" s="0" t="s">
        <v>39</v>
      </c>
      <c r="H5" s="0" t="n">
        <v>74</v>
      </c>
      <c r="I5" s="0" t="n">
        <v>10</v>
      </c>
      <c r="J5" s="0" t="n">
        <v>3</v>
      </c>
      <c r="K5" s="0" t="n">
        <v>3</v>
      </c>
      <c r="L5" s="0" t="n">
        <v>11</v>
      </c>
      <c r="M5" s="0" t="n">
        <v>11</v>
      </c>
      <c r="N5" s="0" t="n">
        <v>5</v>
      </c>
      <c r="O5" s="0" t="n">
        <v>0.8</v>
      </c>
      <c r="P5" s="0" t="n">
        <v>111</v>
      </c>
      <c r="Q5" s="0" t="n">
        <v>6.6</v>
      </c>
      <c r="R5" s="0" t="n">
        <v>8.94</v>
      </c>
      <c r="S5" s="0" t="n">
        <v>12.8</v>
      </c>
      <c r="T5" s="0" t="n">
        <v>0.68</v>
      </c>
      <c r="U5" s="0" t="s">
        <v>65</v>
      </c>
      <c r="V5" s="0" t="n">
        <v>0.1</v>
      </c>
      <c r="W5" s="0" t="s">
        <v>63</v>
      </c>
    </row>
    <row collapsed="false" customFormat="false" customHeight="false" hidden="false" ht="15" outlineLevel="0" r="6">
      <c r="A6" s="0" t="s">
        <v>5</v>
      </c>
      <c r="B6" s="0" t="n">
        <v>175</v>
      </c>
      <c r="C6" s="0" t="s">
        <v>9</v>
      </c>
      <c r="D6" s="0" t="s">
        <v>61</v>
      </c>
      <c r="E6" s="2" t="n">
        <v>1199</v>
      </c>
      <c r="F6" s="0" t="n">
        <v>1</v>
      </c>
      <c r="G6" s="0" t="s">
        <v>41</v>
      </c>
      <c r="H6" s="0" t="n">
        <v>7</v>
      </c>
      <c r="I6" s="0" t="n">
        <v>2</v>
      </c>
      <c r="J6" s="0" t="n">
        <v>1</v>
      </c>
      <c r="K6" s="0" t="n">
        <v>1</v>
      </c>
      <c r="L6" s="0" t="n">
        <v>1</v>
      </c>
      <c r="M6" s="0" t="n">
        <v>2</v>
      </c>
      <c r="N6" s="0" t="n">
        <v>1</v>
      </c>
      <c r="O6" s="0" t="n">
        <v>0.6</v>
      </c>
      <c r="P6" s="0" t="n">
        <v>4446</v>
      </c>
      <c r="Q6" s="0" t="n">
        <v>13</v>
      </c>
      <c r="R6" s="0" t="n">
        <v>16.3</v>
      </c>
      <c r="S6" s="0" t="n">
        <v>10.8</v>
      </c>
      <c r="T6" s="0" t="n">
        <v>1.4</v>
      </c>
      <c r="U6" s="0" t="s">
        <v>65</v>
      </c>
      <c r="V6" s="0" t="n">
        <v>0.15</v>
      </c>
      <c r="W6" s="0" t="s">
        <v>63</v>
      </c>
    </row>
    <row collapsed="false" customFormat="false" customHeight="false" hidden="false" ht="15" outlineLevel="0" r="7">
      <c r="A7" s="0" t="s">
        <v>5</v>
      </c>
      <c r="B7" s="0" t="n">
        <v>176</v>
      </c>
      <c r="C7" s="0" t="s">
        <v>7</v>
      </c>
      <c r="D7" s="0" t="s">
        <v>61</v>
      </c>
      <c r="E7" s="2" t="n">
        <v>1999</v>
      </c>
      <c r="F7" s="0" t="n">
        <v>1</v>
      </c>
      <c r="G7" s="0" t="s">
        <v>39</v>
      </c>
      <c r="H7" s="0" t="n">
        <v>1</v>
      </c>
      <c r="I7" s="0" t="n">
        <v>1</v>
      </c>
      <c r="J7" s="0" t="n">
        <v>1</v>
      </c>
      <c r="K7" s="0" t="n">
        <v>3</v>
      </c>
      <c r="L7" s="0" t="n">
        <v>0</v>
      </c>
      <c r="M7" s="0" t="n">
        <v>0</v>
      </c>
      <c r="N7" s="0" t="n">
        <v>1</v>
      </c>
      <c r="O7" s="0" t="n">
        <v>0.3</v>
      </c>
      <c r="P7" s="0" t="n">
        <v>2820</v>
      </c>
      <c r="Q7" s="0" t="n">
        <v>11.6</v>
      </c>
      <c r="R7" s="0" t="n">
        <v>16.81</v>
      </c>
      <c r="S7" s="0" t="n">
        <v>10.9</v>
      </c>
      <c r="T7" s="0" t="n">
        <v>0.88</v>
      </c>
      <c r="U7" s="0" t="s">
        <v>62</v>
      </c>
      <c r="V7" s="0" t="n">
        <v>0.23</v>
      </c>
      <c r="W7" s="0" t="s">
        <v>63</v>
      </c>
    </row>
    <row collapsed="false" customFormat="false" customHeight="false" hidden="false" ht="15" outlineLevel="0" r="8">
      <c r="A8" s="0" t="s">
        <v>13</v>
      </c>
      <c r="B8" s="0" t="n">
        <v>178</v>
      </c>
      <c r="C8" s="0" t="s">
        <v>23</v>
      </c>
      <c r="D8" s="0" t="s">
        <v>61</v>
      </c>
      <c r="E8" s="2" t="n">
        <v>399.99</v>
      </c>
      <c r="F8" s="0" t="n">
        <v>1</v>
      </c>
      <c r="G8" s="0" t="s">
        <v>39</v>
      </c>
      <c r="H8" s="0" t="n">
        <v>19</v>
      </c>
      <c r="I8" s="0" t="n">
        <v>8</v>
      </c>
      <c r="J8" s="0" t="n">
        <v>4</v>
      </c>
      <c r="K8" s="0" t="n">
        <v>1</v>
      </c>
      <c r="L8" s="0" t="n">
        <v>10</v>
      </c>
      <c r="M8" s="0" t="n">
        <v>2</v>
      </c>
      <c r="N8" s="0" t="n">
        <v>4</v>
      </c>
      <c r="O8" s="0" t="n">
        <v>0.6</v>
      </c>
      <c r="P8" s="0" t="n">
        <v>4140</v>
      </c>
      <c r="Q8" s="0" t="n">
        <v>5.8</v>
      </c>
      <c r="R8" s="0" t="n">
        <v>8.43</v>
      </c>
      <c r="S8" s="0" t="n">
        <v>11.42</v>
      </c>
      <c r="T8" s="0" t="n">
        <v>1.2</v>
      </c>
      <c r="U8" s="0" t="s">
        <v>65</v>
      </c>
      <c r="V8" s="0" t="n">
        <v>0.08</v>
      </c>
      <c r="W8" s="0" t="s">
        <v>63</v>
      </c>
    </row>
    <row collapsed="false" customFormat="false" customHeight="false" hidden="false" ht="15" outlineLevel="0" r="9">
      <c r="A9" s="0" t="s">
        <v>13</v>
      </c>
      <c r="B9" s="0" t="n">
        <v>180</v>
      </c>
      <c r="C9" s="0" t="s">
        <v>17</v>
      </c>
      <c r="D9" s="0" t="s">
        <v>61</v>
      </c>
      <c r="E9" s="2" t="n">
        <v>329</v>
      </c>
      <c r="F9" s="0" t="n">
        <v>1</v>
      </c>
      <c r="G9" s="0" t="s">
        <v>39</v>
      </c>
      <c r="H9" s="0" t="n">
        <v>312</v>
      </c>
      <c r="I9" s="0" t="n">
        <v>112</v>
      </c>
      <c r="J9" s="0" t="n">
        <v>28</v>
      </c>
      <c r="K9" s="0" t="n">
        <v>31</v>
      </c>
      <c r="L9" s="0" t="n">
        <v>47</v>
      </c>
      <c r="M9" s="0" t="n">
        <v>28</v>
      </c>
      <c r="N9" s="0" t="n">
        <v>16</v>
      </c>
      <c r="O9" s="0" t="n">
        <v>0.7</v>
      </c>
      <c r="P9" s="0" t="n">
        <v>2699</v>
      </c>
      <c r="Q9" s="0" t="n">
        <v>4.6</v>
      </c>
      <c r="R9" s="0" t="n">
        <v>10.17</v>
      </c>
      <c r="S9" s="0" t="n">
        <v>7.28</v>
      </c>
      <c r="T9" s="0" t="n">
        <v>0.95</v>
      </c>
      <c r="U9" s="0" t="s">
        <v>65</v>
      </c>
      <c r="V9" s="0" t="n">
        <v>0.09</v>
      </c>
      <c r="W9" s="0" t="s">
        <v>63</v>
      </c>
    </row>
    <row collapsed="false" customFormat="false" customHeight="false" hidden="false" ht="15" outlineLevel="0" r="10">
      <c r="A10" s="0" t="s">
        <v>13</v>
      </c>
      <c r="B10" s="0" t="n">
        <v>181</v>
      </c>
      <c r="C10" s="0" t="s">
        <v>14</v>
      </c>
      <c r="D10" s="0" t="s">
        <v>61</v>
      </c>
      <c r="E10" s="2" t="n">
        <v>439</v>
      </c>
      <c r="F10" s="0" t="n">
        <v>1</v>
      </c>
      <c r="G10" s="0" t="s">
        <v>39</v>
      </c>
      <c r="H10" s="0" t="n">
        <v>23</v>
      </c>
      <c r="I10" s="0" t="n">
        <v>18</v>
      </c>
      <c r="J10" s="0" t="n">
        <v>7</v>
      </c>
      <c r="K10" s="0" t="n">
        <v>22</v>
      </c>
      <c r="L10" s="0" t="n">
        <v>18</v>
      </c>
      <c r="M10" s="0" t="n">
        <v>5</v>
      </c>
      <c r="N10" s="0" t="n">
        <v>16</v>
      </c>
      <c r="O10" s="0" t="n">
        <v>0.4</v>
      </c>
      <c r="P10" s="0" t="n">
        <v>1704</v>
      </c>
      <c r="Q10" s="0" t="n">
        <v>4.8</v>
      </c>
      <c r="R10" s="0" t="n">
        <v>8</v>
      </c>
      <c r="S10" s="0" t="n">
        <v>11.7</v>
      </c>
      <c r="T10" s="0" t="n">
        <v>1.5</v>
      </c>
      <c r="U10" s="0" t="s">
        <v>62</v>
      </c>
      <c r="V10" s="0" t="n">
        <v>0.11</v>
      </c>
      <c r="W10" s="0" t="s">
        <v>63</v>
      </c>
    </row>
    <row collapsed="false" customFormat="false" customHeight="false" hidden="false" ht="15" outlineLevel="0" r="11">
      <c r="A11" s="0" t="s">
        <v>13</v>
      </c>
      <c r="B11" s="0" t="n">
        <v>183</v>
      </c>
      <c r="C11" s="0" t="s">
        <v>21</v>
      </c>
      <c r="D11" s="0" t="s">
        <v>61</v>
      </c>
      <c r="E11" s="2" t="n">
        <v>330</v>
      </c>
      <c r="F11" s="0" t="n">
        <v>1</v>
      </c>
      <c r="G11" s="0" t="s">
        <v>41</v>
      </c>
      <c r="H11" s="0" t="n">
        <v>3</v>
      </c>
      <c r="I11" s="0" t="n">
        <v>4</v>
      </c>
      <c r="J11" s="0" t="n">
        <v>0</v>
      </c>
      <c r="K11" s="0" t="n">
        <v>1</v>
      </c>
      <c r="L11" s="0" t="n">
        <v>0</v>
      </c>
      <c r="M11" s="0" t="n">
        <v>1</v>
      </c>
      <c r="N11" s="0" t="n">
        <v>0</v>
      </c>
      <c r="O11" s="0" t="n">
        <v>0.7</v>
      </c>
      <c r="P11" s="0" t="n">
        <v>5128</v>
      </c>
      <c r="Q11" s="0" t="n">
        <v>4.3</v>
      </c>
      <c r="R11" s="0" t="n">
        <v>7.4</v>
      </c>
      <c r="S11" s="0" t="n">
        <v>10.4</v>
      </c>
      <c r="T11" s="0" t="n">
        <v>0.97</v>
      </c>
      <c r="U11" s="0" t="s">
        <v>65</v>
      </c>
      <c r="V11" s="0" t="n">
        <v>0.09</v>
      </c>
      <c r="W11" s="0" t="s">
        <v>63</v>
      </c>
    </row>
    <row collapsed="false" customFormat="false" customHeight="false" hidden="false" ht="15" outlineLevel="0" r="12">
      <c r="A12" s="0" t="s">
        <v>8</v>
      </c>
      <c r="B12" s="0" t="n">
        <v>186</v>
      </c>
      <c r="C12" s="0" t="s">
        <v>6</v>
      </c>
      <c r="D12" s="0" t="s">
        <v>64</v>
      </c>
      <c r="E12" s="2" t="n">
        <v>629</v>
      </c>
      <c r="F12" s="0" t="n">
        <v>1</v>
      </c>
      <c r="G12" s="0" t="s">
        <v>39</v>
      </c>
      <c r="H12" s="0" t="n">
        <v>296</v>
      </c>
      <c r="I12" s="0" t="n">
        <v>66</v>
      </c>
      <c r="J12" s="0" t="n">
        <v>30</v>
      </c>
      <c r="K12" s="0" t="n">
        <v>21</v>
      </c>
      <c r="L12" s="0" t="n">
        <v>36</v>
      </c>
      <c r="M12" s="0" t="n">
        <v>28</v>
      </c>
      <c r="N12" s="0" t="n">
        <v>9</v>
      </c>
      <c r="O12" s="0" t="n">
        <v>0.8</v>
      </c>
      <c r="P12" s="0" t="n">
        <v>34</v>
      </c>
      <c r="Q12" s="0" t="n">
        <v>3</v>
      </c>
      <c r="R12" s="0" t="n">
        <v>7.31</v>
      </c>
      <c r="S12" s="0" t="n">
        <v>9.5</v>
      </c>
      <c r="T12" s="0" t="n">
        <v>0.37</v>
      </c>
      <c r="U12" s="0" t="s">
        <v>65</v>
      </c>
      <c r="V12" s="0" t="n">
        <v>0.1</v>
      </c>
      <c r="W12" s="0" t="s">
        <v>63</v>
      </c>
    </row>
    <row collapsed="false" customFormat="false" customHeight="false" hidden="false" ht="15" outlineLevel="0" r="13">
      <c r="A13" s="0" t="s">
        <v>8</v>
      </c>
      <c r="B13" s="0" t="n">
        <v>187</v>
      </c>
      <c r="C13" s="0" t="s">
        <v>12</v>
      </c>
      <c r="D13" s="0" t="s">
        <v>61</v>
      </c>
      <c r="E13" s="2" t="n">
        <v>199</v>
      </c>
      <c r="F13" s="0" t="n">
        <v>1</v>
      </c>
      <c r="G13" s="0" t="s">
        <v>39</v>
      </c>
      <c r="H13" s="0" t="n">
        <v>943</v>
      </c>
      <c r="I13" s="0" t="n">
        <v>437</v>
      </c>
      <c r="J13" s="0" t="n">
        <v>224</v>
      </c>
      <c r="K13" s="0" t="n">
        <v>160</v>
      </c>
      <c r="L13" s="0" t="n">
        <v>247</v>
      </c>
      <c r="M13" s="0" t="n">
        <v>90</v>
      </c>
      <c r="N13" s="0" t="n">
        <v>23</v>
      </c>
      <c r="O13" s="0" t="n">
        <v>0.8</v>
      </c>
      <c r="P13" s="0" t="n">
        <v>1</v>
      </c>
      <c r="Q13" s="0" t="n">
        <v>0.9</v>
      </c>
      <c r="R13" s="0" t="n">
        <v>5.4</v>
      </c>
      <c r="S13" s="0" t="n">
        <v>7.6</v>
      </c>
      <c r="T13" s="0" t="n">
        <v>0.4</v>
      </c>
      <c r="U13" s="0" t="s">
        <v>62</v>
      </c>
      <c r="V13" s="0" t="n">
        <v>0.2</v>
      </c>
      <c r="W13" s="0" t="s">
        <v>63</v>
      </c>
    </row>
    <row collapsed="false" customFormat="false" customHeight="false" hidden="false" ht="15" outlineLevel="0" r="14">
      <c r="A14" s="0" t="s">
        <v>15</v>
      </c>
      <c r="B14" s="0" t="n">
        <v>193</v>
      </c>
      <c r="C14" s="0" t="s">
        <v>16</v>
      </c>
      <c r="D14" s="0" t="s">
        <v>61</v>
      </c>
      <c r="E14" s="2" t="n">
        <v>199</v>
      </c>
      <c r="F14" s="0" t="n">
        <v>1</v>
      </c>
      <c r="G14" s="0" t="s">
        <v>39</v>
      </c>
      <c r="H14" s="0" t="n">
        <v>99</v>
      </c>
      <c r="I14" s="0" t="n">
        <v>26</v>
      </c>
      <c r="J14" s="0" t="n">
        <v>12</v>
      </c>
      <c r="K14" s="0" t="n">
        <v>16</v>
      </c>
      <c r="L14" s="0" t="n">
        <v>35</v>
      </c>
      <c r="M14" s="0" t="n">
        <v>8</v>
      </c>
      <c r="N14" s="0" t="n">
        <v>6</v>
      </c>
      <c r="O14" s="0" t="n">
        <v>0.4</v>
      </c>
      <c r="P14" s="0" t="n">
        <v>1277</v>
      </c>
      <c r="Q14" s="0" t="n">
        <v>0.9</v>
      </c>
      <c r="R14" s="0" t="n">
        <v>2.7</v>
      </c>
      <c r="S14" s="0" t="n">
        <v>5.2</v>
      </c>
      <c r="T14" s="0" t="n">
        <v>0.4</v>
      </c>
      <c r="U14" s="0" t="s">
        <v>65</v>
      </c>
      <c r="V14" s="0" t="n">
        <v>0.11</v>
      </c>
      <c r="W14" s="0" t="s">
        <v>63</v>
      </c>
    </row>
    <row collapsed="false" customFormat="false" customHeight="false" hidden="false" ht="15" outlineLevel="0" r="15">
      <c r="A15" s="0" t="s">
        <v>15</v>
      </c>
      <c r="B15" s="0" t="n">
        <v>194</v>
      </c>
      <c r="C15" s="0" t="s">
        <v>21</v>
      </c>
      <c r="D15" s="0" t="s">
        <v>61</v>
      </c>
      <c r="E15" s="2" t="n">
        <v>49</v>
      </c>
      <c r="F15" s="0" t="n">
        <v>1</v>
      </c>
      <c r="G15" s="0" t="s">
        <v>41</v>
      </c>
      <c r="H15" s="0" t="n">
        <v>100</v>
      </c>
      <c r="I15" s="0" t="n">
        <v>26</v>
      </c>
      <c r="J15" s="0" t="n">
        <v>37</v>
      </c>
      <c r="K15" s="0" t="n">
        <v>33</v>
      </c>
      <c r="L15" s="0" t="n">
        <v>48</v>
      </c>
      <c r="M15" s="0" t="n">
        <v>14</v>
      </c>
      <c r="N15" s="0" t="n">
        <v>6</v>
      </c>
      <c r="O15" s="0" t="n">
        <v>0.6</v>
      </c>
      <c r="P15" s="0" t="n">
        <v>16966</v>
      </c>
      <c r="Q15" s="0" t="n">
        <v>0.7</v>
      </c>
      <c r="R15" s="0" t="n">
        <v>2.67</v>
      </c>
      <c r="S15" s="0" t="n">
        <v>5.33</v>
      </c>
      <c r="T15" s="0" t="n">
        <v>0.37</v>
      </c>
      <c r="U15" s="0" t="s">
        <v>65</v>
      </c>
      <c r="V15" s="0" t="n">
        <v>0.12</v>
      </c>
      <c r="W15" s="0" t="s">
        <v>63</v>
      </c>
    </row>
    <row collapsed="false" customFormat="false" customHeight="false" hidden="false" ht="15" outlineLevel="0" r="16">
      <c r="A16" s="0" t="s">
        <v>15</v>
      </c>
      <c r="B16" s="0" t="n">
        <v>195</v>
      </c>
      <c r="C16" s="0" t="s">
        <v>22</v>
      </c>
      <c r="D16" s="0" t="s">
        <v>61</v>
      </c>
      <c r="E16" s="2" t="n">
        <v>149</v>
      </c>
      <c r="F16" s="0" t="n">
        <v>1</v>
      </c>
      <c r="G16" s="0" t="s">
        <v>41</v>
      </c>
      <c r="H16" s="0" t="n">
        <v>42</v>
      </c>
      <c r="I16" s="0" t="n">
        <v>8</v>
      </c>
      <c r="J16" s="0" t="n">
        <v>4</v>
      </c>
      <c r="K16" s="0" t="n">
        <v>4</v>
      </c>
      <c r="L16" s="0" t="n">
        <v>9</v>
      </c>
      <c r="M16" s="0" t="n">
        <v>4</v>
      </c>
      <c r="N16" s="0" t="n">
        <v>1</v>
      </c>
      <c r="O16" s="0" t="n">
        <v>0.7</v>
      </c>
      <c r="P16" s="0" t="n">
        <v>6316</v>
      </c>
      <c r="Q16" s="0" t="n">
        <v>0.8</v>
      </c>
      <c r="R16" s="0" t="n">
        <v>2.7</v>
      </c>
      <c r="S16" s="0" t="n">
        <v>5.3</v>
      </c>
      <c r="T16" s="0" t="n">
        <v>0.4</v>
      </c>
      <c r="U16" s="0" t="s">
        <v>62</v>
      </c>
      <c r="V16" s="0" t="n">
        <v>0.15</v>
      </c>
      <c r="W16" s="0" t="s">
        <v>63</v>
      </c>
    </row>
    <row collapsed="false" customFormat="false" customHeight="false" hidden="false" ht="15" outlineLevel="0" r="17">
      <c r="A17" s="0" t="s">
        <v>15</v>
      </c>
      <c r="B17" s="0" t="n">
        <v>196</v>
      </c>
      <c r="C17" s="0" t="s">
        <v>16</v>
      </c>
      <c r="D17" s="0" t="s">
        <v>61</v>
      </c>
      <c r="E17" s="2" t="n">
        <v>300</v>
      </c>
      <c r="F17" s="0" t="n">
        <v>1</v>
      </c>
      <c r="G17" s="0" t="s">
        <v>39</v>
      </c>
      <c r="H17" s="0" t="n">
        <v>50</v>
      </c>
      <c r="I17" s="0" t="n">
        <v>19</v>
      </c>
      <c r="J17" s="0" t="n">
        <v>13</v>
      </c>
      <c r="K17" s="0" t="n">
        <v>20</v>
      </c>
      <c r="L17" s="0" t="n">
        <v>22</v>
      </c>
      <c r="M17" s="0" t="n">
        <v>5</v>
      </c>
      <c r="N17" s="0" t="n">
        <v>7</v>
      </c>
      <c r="O17" s="0" t="n">
        <v>0.6</v>
      </c>
      <c r="P17" s="0" t="n">
        <v>44465</v>
      </c>
      <c r="Q17" s="0" t="n">
        <v>0.9</v>
      </c>
      <c r="R17" s="0" t="n">
        <v>2.6</v>
      </c>
      <c r="S17" s="0" t="n">
        <v>5</v>
      </c>
      <c r="T17" s="0" t="n">
        <v>0.4</v>
      </c>
      <c r="U17" s="0" t="s">
        <v>65</v>
      </c>
      <c r="V17" s="0" t="n">
        <v>0.11</v>
      </c>
      <c r="W17" s="0" t="s">
        <v>63</v>
      </c>
    </row>
    <row collapsed="false" customFormat="false" customHeight="false" hidden="false" ht="15" outlineLevel="0" r="18">
      <c r="A18" s="0" t="s">
        <v>18</v>
      </c>
      <c r="B18" s="0" t="n">
        <v>199</v>
      </c>
      <c r="C18" s="0" t="s">
        <v>19</v>
      </c>
      <c r="D18" s="0" t="s">
        <v>61</v>
      </c>
      <c r="E18" s="2" t="n">
        <v>249.99</v>
      </c>
      <c r="F18" s="0" t="n">
        <v>1</v>
      </c>
      <c r="G18" s="0" t="s">
        <v>39</v>
      </c>
      <c r="H18" s="0" t="n">
        <v>462</v>
      </c>
      <c r="I18" s="0" t="n">
        <v>97</v>
      </c>
      <c r="J18" s="0" t="n">
        <v>25</v>
      </c>
      <c r="K18" s="0" t="n">
        <v>17</v>
      </c>
      <c r="L18" s="0" t="n">
        <v>58</v>
      </c>
      <c r="M18" s="0" t="n">
        <v>32</v>
      </c>
      <c r="N18" s="0" t="n">
        <v>12</v>
      </c>
      <c r="O18" s="0" t="n">
        <v>0.8</v>
      </c>
      <c r="P18" s="0" t="n">
        <v>115</v>
      </c>
      <c r="Q18" s="0" t="n">
        <v>8.4</v>
      </c>
      <c r="R18" s="0" t="n">
        <v>6.2</v>
      </c>
      <c r="S18" s="0" t="n">
        <v>13.2</v>
      </c>
      <c r="T18" s="0" t="n">
        <v>13.2</v>
      </c>
      <c r="U18" s="0" t="s">
        <v>65</v>
      </c>
      <c r="V18" s="0" t="n">
        <v>0.09</v>
      </c>
      <c r="W18" s="0" t="s">
        <v>63</v>
      </c>
    </row>
    <row collapsed="false" customFormat="false" customHeight="false" hidden="false" ht="15" outlineLevel="0" r="19">
      <c r="A19" s="0" t="s">
        <v>20</v>
      </c>
      <c r="B19" s="0" t="n">
        <v>201</v>
      </c>
      <c r="C19" s="0" t="s">
        <v>14</v>
      </c>
      <c r="D19" s="0" t="s">
        <v>61</v>
      </c>
      <c r="E19" s="2" t="n">
        <v>140</v>
      </c>
      <c r="F19" s="0" t="n">
        <v>3</v>
      </c>
      <c r="G19" s="0" t="s">
        <v>42</v>
      </c>
      <c r="H19" s="0" t="n">
        <v>4</v>
      </c>
      <c r="I19" s="0" t="n">
        <v>0</v>
      </c>
      <c r="J19" s="0" t="n">
        <v>0</v>
      </c>
      <c r="K19" s="0" t="n">
        <v>0</v>
      </c>
      <c r="L19" s="0" t="n">
        <v>2</v>
      </c>
      <c r="M19" s="0" t="n">
        <v>1</v>
      </c>
      <c r="N19" s="0" t="n">
        <v>1</v>
      </c>
      <c r="O19" s="0" t="n">
        <v>0.7</v>
      </c>
      <c r="P19" s="0" t="n">
        <v>324</v>
      </c>
      <c r="Q19" s="0" t="n">
        <v>8.9</v>
      </c>
      <c r="R19" s="0" t="n">
        <v>13.6</v>
      </c>
      <c r="S19" s="0" t="n">
        <v>17.6</v>
      </c>
      <c r="T19" s="0" t="n">
        <v>7.3</v>
      </c>
      <c r="U19" s="0" t="s">
        <v>65</v>
      </c>
      <c r="V19" s="0" t="n">
        <v>0.05</v>
      </c>
      <c r="W19" s="0" t="s">
        <v>63</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W40"/>
  <sheetViews>
    <sheetView colorId="64" defaultGridColor="true" rightToLeft="false" showFormulas="false" showGridLines="true" showOutlineSymbols="true" showRowColHeaders="true" showZeros="true" tabSelected="false" topLeftCell="O1" view="normal" windowProtection="false" workbookViewId="0" zoomScale="100" zoomScaleNormal="100" zoomScalePageLayoutView="100">
      <selection activeCell="A18" activeCellId="0" pane="topLeft" sqref="A18"/>
    </sheetView>
  </sheetViews>
  <sheetFormatPr defaultRowHeight="15"/>
  <cols>
    <col collapsed="false" hidden="false" max="1" min="1" style="0" width="24.1479591836735"/>
    <col collapsed="false" hidden="false" max="2" min="2" style="0" width="9.28571428571429"/>
    <col collapsed="false" hidden="false" max="3" min="3" style="0" width="11.8622448979592"/>
    <col collapsed="false" hidden="false" max="4" min="4" style="0" width="15.8571428571429"/>
    <col collapsed="false" hidden="false" max="5" min="5" style="2" width="10"/>
    <col collapsed="false" hidden="false" max="7" min="6" style="0" width="8.85714285714286"/>
    <col collapsed="false" hidden="false" max="12" min="8" style="0" width="13.8571428571429"/>
    <col collapsed="false" hidden="false" max="13" min="13" style="0" width="22.4285714285714"/>
    <col collapsed="false" hidden="false" max="14" min="14" style="0" width="23.280612244898"/>
    <col collapsed="false" hidden="false" max="15" min="15" style="0" width="35.4234693877551"/>
    <col collapsed="false" hidden="false" max="16" min="16" style="0" width="16.1428571428571"/>
    <col collapsed="false" hidden="false" max="17" min="17" style="0" width="20.4183673469388"/>
    <col collapsed="false" hidden="false" max="18" min="18" style="0" width="13.8571428571429"/>
    <col collapsed="false" hidden="false" max="19" min="19" style="0" width="14.0051020408163"/>
    <col collapsed="false" hidden="false" max="20" min="20" style="0" width="14.280612244898"/>
    <col collapsed="false" hidden="false" max="21" min="21" style="0" width="9.5765306122449"/>
    <col collapsed="false" hidden="false" max="1025" min="22" style="0" width="8.85714285714286"/>
  </cols>
  <sheetData>
    <row collapsed="false" customFormat="false" customHeight="false" hidden="false" ht="15.75" outlineLevel="0" r="1">
      <c r="A1" s="1" t="s">
        <v>66</v>
      </c>
    </row>
    <row collapsed="false" customFormat="true" customHeight="false" hidden="false" ht="15" outlineLevel="0" r="2" s="3">
      <c r="A2" s="3" t="s">
        <v>67</v>
      </c>
      <c r="B2" s="3" t="s">
        <v>2</v>
      </c>
      <c r="C2" s="3" t="s">
        <v>3</v>
      </c>
      <c r="D2" s="3" t="s">
        <v>46</v>
      </c>
      <c r="E2" s="4" t="s">
        <v>47</v>
      </c>
      <c r="F2" s="3" t="s">
        <v>48</v>
      </c>
      <c r="G2" s="3" t="s">
        <v>36</v>
      </c>
      <c r="H2" s="3" t="s">
        <v>49</v>
      </c>
      <c r="I2" s="3" t="s">
        <v>50</v>
      </c>
      <c r="J2" s="3" t="s">
        <v>51</v>
      </c>
      <c r="K2" s="3" t="s">
        <v>52</v>
      </c>
      <c r="L2" s="3" t="s">
        <v>53</v>
      </c>
      <c r="M2" s="3" t="s">
        <v>27</v>
      </c>
      <c r="N2" s="3" t="s">
        <v>29</v>
      </c>
      <c r="O2" s="3" t="s">
        <v>31</v>
      </c>
      <c r="P2" s="3" t="s">
        <v>33</v>
      </c>
      <c r="Q2" s="3" t="s">
        <v>54</v>
      </c>
      <c r="R2" s="3" t="s">
        <v>55</v>
      </c>
      <c r="S2" s="3" t="s">
        <v>56</v>
      </c>
      <c r="T2" s="3" t="s">
        <v>57</v>
      </c>
      <c r="U2" s="3" t="s">
        <v>58</v>
      </c>
      <c r="V2" s="3" t="s">
        <v>68</v>
      </c>
      <c r="W2" s="3" t="s">
        <v>60</v>
      </c>
    </row>
    <row collapsed="false" customFormat="false" customHeight="false" hidden="false" ht="15" outlineLevel="0" r="3">
      <c r="A3" s="0" t="s">
        <v>10</v>
      </c>
      <c r="B3" s="0" t="n">
        <v>101</v>
      </c>
      <c r="C3" s="0" t="s">
        <v>19</v>
      </c>
      <c r="D3" s="0" t="s">
        <v>61</v>
      </c>
      <c r="E3" s="2" t="n">
        <v>949</v>
      </c>
      <c r="F3" s="0" t="n">
        <v>1</v>
      </c>
      <c r="G3" s="0" t="s">
        <v>39</v>
      </c>
      <c r="H3" s="0" t="n">
        <v>3</v>
      </c>
      <c r="I3" s="0" t="n">
        <v>3</v>
      </c>
      <c r="J3" s="0" t="n">
        <v>2</v>
      </c>
      <c r="K3" s="0" t="n">
        <v>0</v>
      </c>
      <c r="L3" s="0" t="n">
        <v>0</v>
      </c>
      <c r="M3" s="0" t="n">
        <v>2</v>
      </c>
      <c r="N3" s="0" t="n">
        <v>0</v>
      </c>
      <c r="O3" s="0" t="n">
        <v>0.9</v>
      </c>
      <c r="P3" s="0" t="n">
        <v>1967</v>
      </c>
      <c r="Q3" s="0" t="n">
        <v>25.8</v>
      </c>
      <c r="R3" s="0" t="n">
        <v>23.94</v>
      </c>
      <c r="S3" s="0" t="n">
        <v>6.62</v>
      </c>
      <c r="T3" s="0" t="n">
        <v>16.89</v>
      </c>
      <c r="U3" s="0" t="s">
        <v>65</v>
      </c>
      <c r="V3" s="0" t="n">
        <v>0.15</v>
      </c>
      <c r="W3" s="0" t="n">
        <v>12</v>
      </c>
    </row>
    <row collapsed="false" customFormat="false" customHeight="false" hidden="false" ht="15" outlineLevel="0" r="4">
      <c r="A4" s="0" t="s">
        <v>10</v>
      </c>
      <c r="B4" s="0" t="n">
        <v>102</v>
      </c>
      <c r="C4" s="0" t="s">
        <v>11</v>
      </c>
      <c r="D4" s="0" t="s">
        <v>61</v>
      </c>
      <c r="E4" s="2" t="n">
        <v>2249.99</v>
      </c>
      <c r="F4" s="0" t="n">
        <v>1</v>
      </c>
      <c r="G4" s="0" t="s">
        <v>41</v>
      </c>
      <c r="H4" s="0" t="n">
        <v>2</v>
      </c>
      <c r="I4" s="0" t="n">
        <v>1</v>
      </c>
      <c r="J4" s="0" t="n">
        <v>0</v>
      </c>
      <c r="K4" s="0" t="n">
        <v>0</v>
      </c>
      <c r="L4" s="0" t="n">
        <v>0</v>
      </c>
      <c r="M4" s="0" t="n">
        <v>1</v>
      </c>
      <c r="N4" s="0" t="n">
        <v>0</v>
      </c>
      <c r="O4" s="0" t="n">
        <v>0.9</v>
      </c>
      <c r="P4" s="0" t="n">
        <v>4806</v>
      </c>
      <c r="Q4" s="0" t="n">
        <v>50</v>
      </c>
      <c r="R4" s="0" t="n">
        <v>35</v>
      </c>
      <c r="S4" s="0" t="n">
        <v>31.75</v>
      </c>
      <c r="T4" s="0" t="n">
        <v>19</v>
      </c>
      <c r="U4" s="0" t="s">
        <v>62</v>
      </c>
      <c r="V4" s="0" t="n">
        <v>0.25</v>
      </c>
      <c r="W4" s="0" t="n">
        <v>8</v>
      </c>
    </row>
    <row collapsed="false" customFormat="false" customHeight="false" hidden="false" ht="15" outlineLevel="0" r="5">
      <c r="A5" s="0" t="s">
        <v>10</v>
      </c>
      <c r="B5" s="0" t="n">
        <v>103</v>
      </c>
      <c r="C5" s="0" t="s">
        <v>23</v>
      </c>
      <c r="D5" s="0" t="s">
        <v>61</v>
      </c>
      <c r="E5" s="2" t="n">
        <v>399</v>
      </c>
      <c r="F5" s="0" t="n">
        <v>1</v>
      </c>
      <c r="G5" s="0" t="s">
        <v>39</v>
      </c>
      <c r="H5" s="0" t="n">
        <v>3</v>
      </c>
      <c r="I5" s="0" t="n">
        <v>0</v>
      </c>
      <c r="J5" s="0" t="n">
        <v>0</v>
      </c>
      <c r="K5" s="0" t="n">
        <v>0</v>
      </c>
      <c r="L5" s="0" t="n">
        <v>0</v>
      </c>
      <c r="M5" s="0" t="n">
        <v>1</v>
      </c>
      <c r="N5" s="0" t="n">
        <v>0</v>
      </c>
      <c r="O5" s="0" t="n">
        <v>0.9</v>
      </c>
      <c r="P5" s="0" t="n">
        <v>12076</v>
      </c>
      <c r="Q5" s="0" t="n">
        <v>17.4</v>
      </c>
      <c r="R5" s="0" t="n">
        <v>10.5</v>
      </c>
      <c r="S5" s="0" t="n">
        <v>8.3</v>
      </c>
      <c r="T5" s="0" t="n">
        <v>10.2</v>
      </c>
      <c r="U5" s="0" t="s">
        <v>65</v>
      </c>
      <c r="V5" s="0" t="n">
        <v>0.08</v>
      </c>
      <c r="W5" s="0" t="n">
        <v>12</v>
      </c>
    </row>
    <row collapsed="false" customFormat="false" customHeight="false" hidden="false" ht="15" outlineLevel="0" r="6">
      <c r="A6" s="0" t="s">
        <v>5</v>
      </c>
      <c r="B6" s="0" t="n">
        <v>104</v>
      </c>
      <c r="C6" s="0" t="s">
        <v>17</v>
      </c>
      <c r="D6" s="0" t="s">
        <v>61</v>
      </c>
      <c r="E6" s="2" t="n">
        <v>409.99</v>
      </c>
      <c r="F6" s="0" t="n">
        <v>1</v>
      </c>
      <c r="G6" s="0" t="s">
        <v>41</v>
      </c>
      <c r="H6" s="0" t="n">
        <v>49</v>
      </c>
      <c r="I6" s="0" t="n">
        <v>19</v>
      </c>
      <c r="J6" s="0" t="n">
        <v>8</v>
      </c>
      <c r="K6" s="0" t="n">
        <v>3</v>
      </c>
      <c r="L6" s="0" t="n">
        <v>9</v>
      </c>
      <c r="M6" s="0" t="n">
        <v>7</v>
      </c>
      <c r="N6" s="0" t="n">
        <v>8</v>
      </c>
      <c r="O6" s="0" t="n">
        <v>0.8</v>
      </c>
      <c r="P6" s="0" t="n">
        <v>109</v>
      </c>
      <c r="Q6" s="0" t="n">
        <v>5.7</v>
      </c>
      <c r="R6" s="0" t="n">
        <v>15</v>
      </c>
      <c r="S6" s="0" t="n">
        <v>9.9</v>
      </c>
      <c r="T6" s="0" t="n">
        <v>1.3</v>
      </c>
      <c r="U6" s="0" t="s">
        <v>62</v>
      </c>
      <c r="V6" s="0" t="n">
        <v>0.08</v>
      </c>
      <c r="W6" s="0" t="n">
        <v>196</v>
      </c>
    </row>
    <row collapsed="false" customFormat="false" customHeight="false" hidden="false" ht="15" outlineLevel="0" r="7">
      <c r="A7" s="0" t="s">
        <v>5</v>
      </c>
      <c r="B7" s="0" t="n">
        <v>105</v>
      </c>
      <c r="C7" s="0" t="s">
        <v>14</v>
      </c>
      <c r="D7" s="0" t="s">
        <v>69</v>
      </c>
      <c r="E7" s="2" t="n">
        <v>1079.99</v>
      </c>
      <c r="F7" s="0" t="n">
        <v>1</v>
      </c>
      <c r="G7" s="0" t="s">
        <v>41</v>
      </c>
      <c r="H7" s="0" t="n">
        <v>58</v>
      </c>
      <c r="I7" s="0" t="n">
        <v>31</v>
      </c>
      <c r="J7" s="0" t="n">
        <v>11</v>
      </c>
      <c r="K7" s="0" t="n">
        <v>7</v>
      </c>
      <c r="L7" s="0" t="n">
        <v>36</v>
      </c>
      <c r="M7" s="0" t="n">
        <v>7</v>
      </c>
      <c r="N7" s="0" t="n">
        <v>20</v>
      </c>
      <c r="O7" s="0" t="n">
        <v>0.7</v>
      </c>
      <c r="P7" s="0" t="n">
        <v>268</v>
      </c>
      <c r="Q7" s="0" t="n">
        <v>7</v>
      </c>
      <c r="R7" s="0" t="n">
        <v>12.9</v>
      </c>
      <c r="S7" s="0" t="n">
        <v>0.3</v>
      </c>
      <c r="T7" s="0" t="n">
        <v>8.9</v>
      </c>
      <c r="U7" s="0" t="s">
        <v>65</v>
      </c>
      <c r="V7" s="0" t="n">
        <v>0.09</v>
      </c>
      <c r="W7" s="0" t="n">
        <v>232</v>
      </c>
    </row>
    <row collapsed="false" customFormat="false" customHeight="false" hidden="false" ht="15" outlineLevel="0" r="8">
      <c r="A8" s="0" t="s">
        <v>20</v>
      </c>
      <c r="B8" s="0" t="n">
        <v>126</v>
      </c>
      <c r="C8" s="0" t="s">
        <v>70</v>
      </c>
      <c r="D8" s="0" t="s">
        <v>61</v>
      </c>
      <c r="E8" s="2" t="n">
        <v>179.99</v>
      </c>
      <c r="F8" s="0" t="n">
        <v>1</v>
      </c>
      <c r="G8" s="0" t="s">
        <v>41</v>
      </c>
      <c r="H8" s="0" t="n">
        <v>306</v>
      </c>
      <c r="I8" s="0" t="n">
        <v>114</v>
      </c>
      <c r="J8" s="0" t="n">
        <v>25</v>
      </c>
      <c r="K8" s="0" t="n">
        <v>22</v>
      </c>
      <c r="L8" s="0" t="n">
        <v>28</v>
      </c>
      <c r="M8" s="0" t="n">
        <v>42</v>
      </c>
      <c r="N8" s="0" t="n">
        <v>12</v>
      </c>
      <c r="O8" s="0" t="n">
        <v>0.8</v>
      </c>
      <c r="P8" s="0" t="n">
        <v>2</v>
      </c>
      <c r="Q8" s="0" t="n">
        <v>13.7</v>
      </c>
      <c r="R8" s="0" t="n">
        <v>8.5</v>
      </c>
      <c r="S8" s="0" t="n">
        <v>22.3</v>
      </c>
      <c r="T8" s="0" t="n">
        <v>17.5</v>
      </c>
      <c r="U8" s="0" t="s">
        <v>62</v>
      </c>
      <c r="V8" s="0" t="n">
        <v>0.08</v>
      </c>
      <c r="W8" s="0" t="n">
        <v>1224</v>
      </c>
    </row>
    <row collapsed="false" customFormat="false" customHeight="false" hidden="false" ht="15" outlineLevel="0" r="9">
      <c r="A9" s="0" t="s">
        <v>71</v>
      </c>
      <c r="B9" s="0" t="n">
        <v>127</v>
      </c>
      <c r="C9" s="0" t="s">
        <v>23</v>
      </c>
      <c r="D9" s="0" t="s">
        <v>72</v>
      </c>
      <c r="E9" s="2" t="n">
        <v>396.35</v>
      </c>
      <c r="F9" s="0" t="n">
        <v>1</v>
      </c>
      <c r="G9" s="0" t="s">
        <v>39</v>
      </c>
      <c r="H9" s="0" t="n">
        <v>8</v>
      </c>
      <c r="I9" s="0" t="n">
        <v>0</v>
      </c>
      <c r="J9" s="0" t="n">
        <v>1</v>
      </c>
      <c r="K9" s="0" t="n">
        <v>0</v>
      </c>
      <c r="L9" s="0" t="n">
        <v>2</v>
      </c>
      <c r="M9" s="0" t="n">
        <v>1</v>
      </c>
      <c r="N9" s="0" t="n">
        <v>1</v>
      </c>
      <c r="O9" s="0" t="n">
        <v>0.3</v>
      </c>
      <c r="P9" s="0" t="n">
        <v>60</v>
      </c>
      <c r="Q9" s="0" t="n">
        <v>63</v>
      </c>
      <c r="R9" s="0" t="n">
        <v>17.9</v>
      </c>
      <c r="S9" s="0" t="n">
        <v>15.9</v>
      </c>
      <c r="T9" s="0" t="n">
        <v>12.7</v>
      </c>
      <c r="U9" s="0" t="s">
        <v>62</v>
      </c>
      <c r="V9" s="0" t="n">
        <v>0.12</v>
      </c>
      <c r="W9" s="0" t="n">
        <v>32</v>
      </c>
    </row>
    <row collapsed="false" customFormat="false" customHeight="false" hidden="false" ht="15" outlineLevel="0" r="10">
      <c r="A10" s="0" t="s">
        <v>71</v>
      </c>
      <c r="B10" s="0" t="n">
        <v>128</v>
      </c>
      <c r="C10" s="0" t="s">
        <v>73</v>
      </c>
      <c r="D10" s="0" t="s">
        <v>61</v>
      </c>
      <c r="E10" s="2" t="n">
        <v>262.98</v>
      </c>
      <c r="F10" s="0" t="n">
        <v>3</v>
      </c>
      <c r="G10" s="0" t="s">
        <v>39</v>
      </c>
      <c r="H10" s="0" t="n">
        <v>22</v>
      </c>
      <c r="I10" s="0" t="n">
        <v>8</v>
      </c>
      <c r="J10" s="0" t="n">
        <v>3</v>
      </c>
      <c r="K10" s="0" t="n">
        <v>1</v>
      </c>
      <c r="L10" s="0" t="n">
        <v>3</v>
      </c>
      <c r="M10" s="0" t="n">
        <v>5</v>
      </c>
      <c r="N10" s="0" t="n">
        <v>1</v>
      </c>
      <c r="O10" s="0" t="n">
        <v>0.8</v>
      </c>
      <c r="P10" s="0" t="n">
        <v>29</v>
      </c>
      <c r="Q10" s="0" t="n">
        <v>57</v>
      </c>
      <c r="R10" s="0" t="n">
        <v>17.3</v>
      </c>
      <c r="S10" s="0" t="n">
        <v>23.5</v>
      </c>
      <c r="T10" s="0" t="n">
        <v>25.8</v>
      </c>
      <c r="U10" s="0" t="s">
        <v>65</v>
      </c>
      <c r="V10" s="0" t="n">
        <v>0.12</v>
      </c>
      <c r="W10" s="0" t="n">
        <v>88</v>
      </c>
    </row>
    <row collapsed="false" customFormat="false" customHeight="false" hidden="false" ht="15" outlineLevel="0" r="11">
      <c r="A11" s="0" t="s">
        <v>74</v>
      </c>
      <c r="B11" s="0" t="n">
        <v>129</v>
      </c>
      <c r="C11" s="0" t="s">
        <v>75</v>
      </c>
      <c r="D11" s="0" t="s">
        <v>61</v>
      </c>
      <c r="E11" s="2" t="n">
        <v>83.11</v>
      </c>
      <c r="F11" s="0" t="n">
        <v>0.4</v>
      </c>
      <c r="G11" s="0" t="s">
        <v>39</v>
      </c>
      <c r="H11" s="0" t="n">
        <v>0</v>
      </c>
      <c r="I11" s="0" t="n">
        <v>0</v>
      </c>
      <c r="J11" s="0" t="n">
        <v>0</v>
      </c>
      <c r="K11" s="0" t="n">
        <v>1</v>
      </c>
      <c r="L11" s="0" t="n">
        <v>3</v>
      </c>
      <c r="M11" s="0" t="n">
        <v>1</v>
      </c>
      <c r="N11" s="0" t="n">
        <v>1</v>
      </c>
      <c r="O11" s="0" t="n">
        <v>0.1</v>
      </c>
      <c r="P11" s="0" t="n">
        <v>17502</v>
      </c>
      <c r="Q11" s="0" t="n">
        <v>10.3</v>
      </c>
      <c r="R11" s="0" t="n">
        <v>0</v>
      </c>
      <c r="S11" s="0" t="n">
        <v>0</v>
      </c>
      <c r="T11" s="0" t="n">
        <v>0</v>
      </c>
      <c r="U11" s="0" t="s">
        <v>62</v>
      </c>
      <c r="V11" s="0" t="n">
        <v>0.35</v>
      </c>
      <c r="W11" s="0" t="n">
        <v>0</v>
      </c>
    </row>
    <row collapsed="false" customFormat="false" customHeight="false" hidden="false" ht="15" outlineLevel="0" r="12">
      <c r="A12" s="0" t="s">
        <v>74</v>
      </c>
      <c r="B12" s="0" t="n">
        <v>130</v>
      </c>
      <c r="C12" s="0" t="s">
        <v>73</v>
      </c>
      <c r="D12" s="0" t="s">
        <v>61</v>
      </c>
      <c r="E12" s="2" t="n">
        <v>26.78</v>
      </c>
      <c r="F12" s="0" t="n">
        <v>0</v>
      </c>
      <c r="G12" s="0" t="s">
        <v>38</v>
      </c>
      <c r="H12" s="0" t="n">
        <v>6</v>
      </c>
      <c r="I12" s="0" t="n">
        <v>2</v>
      </c>
      <c r="J12" s="0" t="n">
        <v>0</v>
      </c>
      <c r="K12" s="0" t="n">
        <v>0</v>
      </c>
      <c r="L12" s="0" t="n">
        <v>1</v>
      </c>
      <c r="M12" s="0" t="n">
        <v>1</v>
      </c>
      <c r="N12" s="0" t="n">
        <v>0</v>
      </c>
      <c r="O12" s="0" t="n">
        <v>0.9</v>
      </c>
      <c r="Q12" s="0" t="n">
        <v>1</v>
      </c>
      <c r="R12" s="0" t="n">
        <v>3.3</v>
      </c>
      <c r="S12" s="0" t="n">
        <v>1.6</v>
      </c>
      <c r="T12" s="0" t="n">
        <v>4.7</v>
      </c>
      <c r="U12" s="0" t="s">
        <v>65</v>
      </c>
      <c r="V12" s="0" t="n">
        <v>0.3</v>
      </c>
      <c r="W12" s="0" t="n">
        <v>24</v>
      </c>
    </row>
    <row collapsed="false" customFormat="false" customHeight="false" hidden="false" ht="15" outlineLevel="0" r="13">
      <c r="A13" s="0" t="s">
        <v>74</v>
      </c>
      <c r="B13" s="0" t="n">
        <v>131</v>
      </c>
      <c r="C13" s="0" t="s">
        <v>73</v>
      </c>
      <c r="D13" s="0" t="s">
        <v>61</v>
      </c>
      <c r="E13" s="2" t="n">
        <v>43.22</v>
      </c>
      <c r="F13" s="0" t="n">
        <v>0</v>
      </c>
      <c r="G13" s="0" t="s">
        <v>38</v>
      </c>
      <c r="H13" s="0" t="n">
        <v>5</v>
      </c>
      <c r="I13" s="0" t="n">
        <v>0</v>
      </c>
      <c r="J13" s="0" t="n">
        <v>0</v>
      </c>
      <c r="K13" s="0" t="n">
        <v>0</v>
      </c>
      <c r="L13" s="0" t="n">
        <v>0</v>
      </c>
      <c r="M13" s="0" t="n">
        <v>1</v>
      </c>
      <c r="N13" s="0" t="n">
        <v>0</v>
      </c>
      <c r="O13" s="0" t="n">
        <v>1</v>
      </c>
      <c r="Q13" s="0" t="n">
        <v>1</v>
      </c>
      <c r="R13" s="0" t="n">
        <v>4.7</v>
      </c>
      <c r="S13" s="0" t="n">
        <v>2.9</v>
      </c>
      <c r="T13" s="0" t="n">
        <v>6.3</v>
      </c>
      <c r="U13" s="0" t="s">
        <v>65</v>
      </c>
      <c r="V13" s="0" t="n">
        <v>0.3</v>
      </c>
      <c r="W13" s="0" t="n">
        <v>20</v>
      </c>
    </row>
    <row collapsed="false" customFormat="false" customHeight="false" hidden="false" ht="15" outlineLevel="0" r="14">
      <c r="A14" s="0" t="s">
        <v>10</v>
      </c>
      <c r="B14" s="0" t="n">
        <v>142</v>
      </c>
      <c r="C14" s="0" t="s">
        <v>76</v>
      </c>
      <c r="D14" s="0" t="s">
        <v>61</v>
      </c>
      <c r="E14" s="2" t="n">
        <v>609.99</v>
      </c>
      <c r="F14" s="0" t="n">
        <v>1</v>
      </c>
      <c r="G14" s="0" t="s">
        <v>41</v>
      </c>
      <c r="H14" s="0" t="n">
        <v>21</v>
      </c>
      <c r="I14" s="0" t="n">
        <v>7</v>
      </c>
      <c r="J14" s="0" t="n">
        <v>3</v>
      </c>
      <c r="K14" s="0" t="n">
        <v>0</v>
      </c>
      <c r="L14" s="0" t="n">
        <v>12</v>
      </c>
      <c r="M14" s="0" t="n">
        <v>5</v>
      </c>
      <c r="N14" s="0" t="n">
        <v>3</v>
      </c>
      <c r="O14" s="0" t="n">
        <v>0.6</v>
      </c>
      <c r="Q14" s="0" t="n">
        <v>29.1</v>
      </c>
      <c r="R14" s="0" t="n">
        <v>20.95</v>
      </c>
      <c r="S14" s="0" t="n">
        <v>8.47</v>
      </c>
      <c r="T14" s="0" t="n">
        <v>20.71</v>
      </c>
      <c r="U14" s="0" t="s">
        <v>65</v>
      </c>
      <c r="V14" s="0" t="n">
        <v>0.09</v>
      </c>
      <c r="W14" s="0" t="n">
        <v>84</v>
      </c>
    </row>
    <row collapsed="false" customFormat="false" customHeight="false" hidden="false" ht="15" outlineLevel="0" r="15">
      <c r="A15" s="0" t="s">
        <v>5</v>
      </c>
      <c r="B15" s="0" t="n">
        <v>143</v>
      </c>
      <c r="C15" s="0" t="s">
        <v>19</v>
      </c>
      <c r="D15" s="0" t="s">
        <v>77</v>
      </c>
      <c r="E15" s="2" t="n">
        <v>770.6</v>
      </c>
      <c r="F15" s="0" t="n">
        <v>1</v>
      </c>
      <c r="G15" s="0" t="s">
        <v>39</v>
      </c>
      <c r="H15" s="0" t="n">
        <v>22</v>
      </c>
      <c r="I15" s="0" t="n">
        <v>14</v>
      </c>
      <c r="J15" s="0" t="n">
        <v>4</v>
      </c>
      <c r="K15" s="0" t="n">
        <v>5</v>
      </c>
      <c r="L15" s="0" t="n">
        <v>6</v>
      </c>
      <c r="M15" s="0" t="n">
        <v>6</v>
      </c>
      <c r="N15" s="0" t="n">
        <v>2</v>
      </c>
      <c r="O15" s="0" t="n">
        <v>0.7</v>
      </c>
      <c r="P15" s="0" t="n">
        <v>1473</v>
      </c>
      <c r="Q15" s="0" t="n">
        <v>3.54</v>
      </c>
      <c r="R15" s="0" t="n">
        <v>12.72</v>
      </c>
      <c r="S15" s="0" t="n">
        <v>8.9</v>
      </c>
      <c r="T15" s="0" t="n">
        <v>0.71</v>
      </c>
      <c r="U15" s="0" t="s">
        <v>65</v>
      </c>
      <c r="V15" s="0" t="n">
        <v>0.15</v>
      </c>
      <c r="W15" s="0" t="n">
        <v>88</v>
      </c>
    </row>
    <row collapsed="false" customFormat="false" customHeight="false" hidden="false" ht="15" outlineLevel="0" r="16">
      <c r="A16" s="0" t="s">
        <v>78</v>
      </c>
      <c r="B16" s="0" t="n">
        <v>156</v>
      </c>
      <c r="C16" s="0" t="s">
        <v>70</v>
      </c>
      <c r="D16" s="0" t="s">
        <v>61</v>
      </c>
      <c r="E16" s="2" t="n">
        <v>359.99</v>
      </c>
      <c r="F16" s="0" t="n">
        <v>3</v>
      </c>
      <c r="G16" s="0" t="s">
        <v>39</v>
      </c>
      <c r="H16" s="0" t="n">
        <v>90</v>
      </c>
      <c r="I16" s="0" t="n">
        <v>27</v>
      </c>
      <c r="J16" s="0" t="n">
        <v>10</v>
      </c>
      <c r="K16" s="0" t="n">
        <v>4</v>
      </c>
      <c r="L16" s="0" t="n">
        <v>4</v>
      </c>
      <c r="M16" s="0" t="n">
        <v>7</v>
      </c>
      <c r="N16" s="0" t="n">
        <v>3</v>
      </c>
      <c r="O16" s="0" t="n">
        <v>0.9</v>
      </c>
      <c r="P16" s="0" t="n">
        <v>1</v>
      </c>
      <c r="Q16" s="0" t="n">
        <v>7</v>
      </c>
      <c r="R16" s="0" t="n">
        <v>9.2</v>
      </c>
      <c r="S16" s="0" t="n">
        <v>11.2</v>
      </c>
      <c r="T16" s="0" t="n">
        <v>3.2</v>
      </c>
      <c r="U16" s="0" t="s">
        <v>65</v>
      </c>
      <c r="V16" s="0" t="n">
        <v>0.2</v>
      </c>
      <c r="W16" s="0" t="n">
        <v>360</v>
      </c>
    </row>
    <row collapsed="false" customFormat="false" customHeight="false" hidden="false" ht="15" outlineLevel="0" r="17">
      <c r="A17" s="0" t="s">
        <v>78</v>
      </c>
      <c r="B17" s="0" t="n">
        <v>157</v>
      </c>
      <c r="C17" s="0" t="s">
        <v>79</v>
      </c>
      <c r="D17" s="0" t="s">
        <v>80</v>
      </c>
      <c r="E17" s="2" t="n">
        <v>1276.57</v>
      </c>
      <c r="F17" s="0" t="n">
        <v>2</v>
      </c>
      <c r="G17" s="0" t="s">
        <v>39</v>
      </c>
      <c r="H17" s="0" t="n">
        <v>164</v>
      </c>
      <c r="I17" s="0" t="n">
        <v>33</v>
      </c>
      <c r="J17" s="0" t="n">
        <v>6</v>
      </c>
      <c r="K17" s="0" t="n">
        <v>13</v>
      </c>
      <c r="L17" s="0" t="n">
        <v>6</v>
      </c>
      <c r="M17" s="0" t="n">
        <v>12</v>
      </c>
      <c r="N17" s="0" t="n">
        <v>4</v>
      </c>
      <c r="O17" s="0" t="n">
        <v>0.9</v>
      </c>
      <c r="P17" s="0" t="n">
        <v>8</v>
      </c>
      <c r="Q17" s="0" t="n">
        <v>23</v>
      </c>
      <c r="R17" s="0" t="n">
        <v>15.5</v>
      </c>
      <c r="S17" s="0" t="n">
        <v>17.7</v>
      </c>
      <c r="T17" s="0" t="n">
        <v>5.7</v>
      </c>
      <c r="U17" s="0" t="s">
        <v>65</v>
      </c>
      <c r="V17" s="0" t="n">
        <v>0.25</v>
      </c>
      <c r="W17" s="0" t="n">
        <v>656</v>
      </c>
    </row>
    <row collapsed="false" customFormat="false" customHeight="false" hidden="false" ht="15" outlineLevel="0" r="18">
      <c r="A18" s="0" t="s">
        <v>20</v>
      </c>
      <c r="B18" s="0" t="n">
        <v>158</v>
      </c>
      <c r="C18" s="0" t="s">
        <v>11</v>
      </c>
      <c r="D18" s="0" t="s">
        <v>61</v>
      </c>
      <c r="E18" s="2" t="n">
        <v>783.98</v>
      </c>
      <c r="F18" s="0" t="n">
        <v>3</v>
      </c>
      <c r="G18" s="0" t="s">
        <v>39</v>
      </c>
      <c r="H18" s="0" t="n">
        <v>26</v>
      </c>
      <c r="I18" s="0" t="n">
        <v>13</v>
      </c>
      <c r="J18" s="0" t="n">
        <v>7</v>
      </c>
      <c r="K18" s="0" t="n">
        <v>5</v>
      </c>
      <c r="L18" s="0" t="n">
        <v>16</v>
      </c>
      <c r="M18" s="0" t="n">
        <v>4</v>
      </c>
      <c r="N18" s="0" t="n">
        <v>5</v>
      </c>
      <c r="O18" s="0" t="n">
        <v>0.6</v>
      </c>
      <c r="P18" s="0" t="n">
        <v>50</v>
      </c>
      <c r="Q18" s="0" t="n">
        <v>25</v>
      </c>
      <c r="R18" s="0" t="n">
        <v>29.2</v>
      </c>
      <c r="S18" s="0" t="n">
        <v>9.9</v>
      </c>
      <c r="T18" s="0" t="n">
        <v>23</v>
      </c>
      <c r="U18" s="0" t="s">
        <v>62</v>
      </c>
      <c r="V18" s="0" t="n">
        <v>0.16</v>
      </c>
      <c r="W18" s="0" t="n">
        <v>104</v>
      </c>
    </row>
    <row collapsed="false" customFormat="false" customHeight="false" hidden="false" ht="15" outlineLevel="0" r="19">
      <c r="A19" s="0" t="s">
        <v>20</v>
      </c>
      <c r="B19" s="0" t="n">
        <v>159</v>
      </c>
      <c r="C19" s="0" t="s">
        <v>81</v>
      </c>
      <c r="D19" s="0" t="s">
        <v>61</v>
      </c>
      <c r="E19" s="2" t="n">
        <v>149.99</v>
      </c>
      <c r="F19" s="0" t="n">
        <v>1</v>
      </c>
      <c r="G19" s="0" t="s">
        <v>39</v>
      </c>
      <c r="H19" s="0" t="n">
        <v>21</v>
      </c>
      <c r="I19" s="0" t="n">
        <v>10</v>
      </c>
      <c r="J19" s="0" t="n">
        <v>3</v>
      </c>
      <c r="K19" s="0" t="n">
        <v>1</v>
      </c>
      <c r="L19" s="0" t="n">
        <v>4</v>
      </c>
      <c r="M19" s="0" t="n">
        <v>4</v>
      </c>
      <c r="N19" s="0" t="n">
        <v>2</v>
      </c>
      <c r="O19" s="0" t="n">
        <v>0.8</v>
      </c>
      <c r="P19" s="0" t="n">
        <v>48</v>
      </c>
      <c r="Q19" s="0" t="n">
        <v>10</v>
      </c>
      <c r="R19" s="0" t="n">
        <v>20</v>
      </c>
      <c r="S19" s="0" t="n">
        <v>15.3</v>
      </c>
      <c r="T19" s="0" t="n">
        <v>6.4</v>
      </c>
      <c r="U19" s="0" t="s">
        <v>65</v>
      </c>
      <c r="V19" s="0" t="n">
        <v>0.17</v>
      </c>
      <c r="W19" s="0" t="n">
        <v>84</v>
      </c>
    </row>
    <row collapsed="false" customFormat="false" customHeight="false" hidden="false" ht="15" outlineLevel="0" r="20">
      <c r="A20" s="0" t="s">
        <v>71</v>
      </c>
      <c r="B20" s="0" t="n">
        <v>160</v>
      </c>
      <c r="C20" s="0" t="s">
        <v>73</v>
      </c>
      <c r="D20" s="0" t="s">
        <v>61</v>
      </c>
      <c r="E20" s="2" t="n">
        <v>129.99</v>
      </c>
      <c r="F20" s="0" t="n">
        <v>1</v>
      </c>
      <c r="G20" s="0" t="s">
        <v>39</v>
      </c>
      <c r="H20" s="0" t="n">
        <v>74</v>
      </c>
      <c r="I20" s="0" t="n">
        <v>25</v>
      </c>
      <c r="J20" s="0" t="n">
        <v>7</v>
      </c>
      <c r="K20" s="0" t="n">
        <v>6</v>
      </c>
      <c r="L20" s="0" t="n">
        <v>9</v>
      </c>
      <c r="M20" s="0" t="n">
        <v>4</v>
      </c>
      <c r="N20" s="0" t="n">
        <v>2</v>
      </c>
      <c r="O20" s="0" t="n">
        <v>0.9</v>
      </c>
      <c r="P20" s="0" t="n">
        <v>6</v>
      </c>
      <c r="Q20" s="0" t="n">
        <v>32.2</v>
      </c>
      <c r="R20" s="0" t="n">
        <v>15.7</v>
      </c>
      <c r="S20" s="0" t="n">
        <v>15.9</v>
      </c>
      <c r="T20" s="0" t="n">
        <v>12.4</v>
      </c>
      <c r="U20" s="0" t="s">
        <v>65</v>
      </c>
      <c r="V20" s="0" t="n">
        <v>0.1</v>
      </c>
      <c r="W20" s="0" t="n">
        <v>296</v>
      </c>
    </row>
    <row collapsed="false" customFormat="false" customHeight="false" hidden="false" ht="15" outlineLevel="0" r="21">
      <c r="A21" s="0" t="s">
        <v>71</v>
      </c>
      <c r="B21" s="0" t="n">
        <v>161</v>
      </c>
      <c r="C21" s="0" t="s">
        <v>73</v>
      </c>
      <c r="D21" s="0" t="s">
        <v>82</v>
      </c>
      <c r="E21" s="2" t="n">
        <v>128.49</v>
      </c>
      <c r="F21" s="0" t="n">
        <v>1</v>
      </c>
      <c r="G21" s="0" t="s">
        <v>39</v>
      </c>
      <c r="H21" s="0" t="n">
        <v>58</v>
      </c>
      <c r="I21" s="0" t="n">
        <v>33</v>
      </c>
      <c r="J21" s="0" t="n">
        <v>10</v>
      </c>
      <c r="K21" s="0" t="n">
        <v>3</v>
      </c>
      <c r="L21" s="0" t="n">
        <v>6</v>
      </c>
      <c r="M21" s="0" t="n">
        <v>5</v>
      </c>
      <c r="N21" s="0" t="n">
        <v>2</v>
      </c>
      <c r="O21" s="0" t="n">
        <v>0.9</v>
      </c>
      <c r="P21" s="0" t="n">
        <v>11</v>
      </c>
      <c r="Q21" s="0" t="n">
        <v>22.7</v>
      </c>
      <c r="R21" s="0" t="n">
        <v>15.7</v>
      </c>
      <c r="S21" s="0" t="n">
        <v>15.9</v>
      </c>
      <c r="T21" s="0" t="n">
        <v>10.6</v>
      </c>
      <c r="U21" s="0" t="s">
        <v>65</v>
      </c>
      <c r="V21" s="0" t="n">
        <v>0.12</v>
      </c>
      <c r="W21" s="0" t="n">
        <v>232</v>
      </c>
    </row>
    <row collapsed="false" customFormat="false" customHeight="false" hidden="false" ht="15" outlineLevel="0" r="22">
      <c r="A22" s="0" t="s">
        <v>71</v>
      </c>
      <c r="B22" s="0" t="n">
        <v>162</v>
      </c>
      <c r="C22" s="0" t="s">
        <v>21</v>
      </c>
      <c r="D22" s="0" t="s">
        <v>61</v>
      </c>
      <c r="E22" s="2" t="n">
        <v>141.95</v>
      </c>
      <c r="F22" s="0" t="n">
        <v>1</v>
      </c>
      <c r="G22" s="0" t="s">
        <v>41</v>
      </c>
      <c r="H22" s="0" t="n">
        <v>4</v>
      </c>
      <c r="I22" s="0" t="n">
        <v>0</v>
      </c>
      <c r="J22" s="0" t="n">
        <v>0</v>
      </c>
      <c r="K22" s="0" t="n">
        <v>0</v>
      </c>
      <c r="L22" s="0" t="n">
        <v>3</v>
      </c>
      <c r="M22" s="0" t="n">
        <v>0</v>
      </c>
      <c r="N22" s="0" t="n">
        <v>1</v>
      </c>
      <c r="O22" s="0" t="n">
        <v>0.5</v>
      </c>
      <c r="P22" s="0" t="n">
        <v>76</v>
      </c>
      <c r="Q22" s="0" t="n">
        <v>25</v>
      </c>
      <c r="R22" s="0" t="n">
        <v>19.5</v>
      </c>
      <c r="S22" s="0" t="n">
        <v>18</v>
      </c>
      <c r="T22" s="0" t="n">
        <v>14</v>
      </c>
      <c r="U22" s="0" t="s">
        <v>65</v>
      </c>
      <c r="V22" s="0" t="n">
        <v>0.14</v>
      </c>
      <c r="W22" s="0" t="n">
        <v>16</v>
      </c>
    </row>
    <row collapsed="false" customFormat="false" customHeight="false" hidden="false" ht="15" outlineLevel="0" r="23">
      <c r="A23" s="0" t="s">
        <v>71</v>
      </c>
      <c r="B23" s="0" t="n">
        <v>163</v>
      </c>
      <c r="C23" s="0" t="s">
        <v>83</v>
      </c>
      <c r="D23" s="0" t="s">
        <v>72</v>
      </c>
      <c r="E23" s="2" t="n">
        <v>149.99</v>
      </c>
      <c r="F23" s="0" t="n">
        <v>2</v>
      </c>
      <c r="G23" s="0" t="s">
        <v>39</v>
      </c>
      <c r="H23" s="0" t="n">
        <v>8</v>
      </c>
      <c r="I23" s="0" t="n">
        <v>3</v>
      </c>
      <c r="J23" s="0" t="n">
        <v>3</v>
      </c>
      <c r="K23" s="0" t="n">
        <v>2</v>
      </c>
      <c r="L23" s="0" t="n">
        <v>0</v>
      </c>
      <c r="M23" s="0" t="n">
        <v>0</v>
      </c>
      <c r="N23" s="0" t="n">
        <v>0</v>
      </c>
      <c r="O23" s="0" t="n">
        <v>0.7</v>
      </c>
      <c r="Q23" s="0" t="n">
        <v>35</v>
      </c>
      <c r="R23" s="0" t="n">
        <v>10.2</v>
      </c>
      <c r="S23" s="0" t="n">
        <v>15.98</v>
      </c>
      <c r="T23" s="0" t="n">
        <v>14.55</v>
      </c>
      <c r="U23" s="0" t="s">
        <v>65</v>
      </c>
      <c r="V23" s="0" t="n">
        <v>0.18</v>
      </c>
      <c r="W23" s="0" t="n">
        <v>32</v>
      </c>
    </row>
    <row collapsed="false" customFormat="false" customHeight="false" hidden="false" ht="15" outlineLevel="0" r="24">
      <c r="A24" s="0" t="s">
        <v>71</v>
      </c>
      <c r="B24" s="0" t="n">
        <v>164</v>
      </c>
      <c r="C24" s="0" t="s">
        <v>84</v>
      </c>
      <c r="D24" s="0" t="s">
        <v>72</v>
      </c>
      <c r="E24" s="2" t="n">
        <v>165.99</v>
      </c>
      <c r="F24" s="0" t="n">
        <v>1</v>
      </c>
      <c r="G24" s="0" t="s">
        <v>39</v>
      </c>
      <c r="H24" s="0" t="n">
        <v>2</v>
      </c>
      <c r="I24" s="0" t="n">
        <v>0</v>
      </c>
      <c r="J24" s="0" t="n">
        <v>1</v>
      </c>
      <c r="K24" s="0" t="n">
        <v>1</v>
      </c>
      <c r="L24" s="0" t="n">
        <v>2</v>
      </c>
      <c r="M24" s="0" t="n">
        <v>1</v>
      </c>
      <c r="N24" s="0" t="n">
        <v>1</v>
      </c>
      <c r="O24" s="0" t="n">
        <v>0.5</v>
      </c>
      <c r="Q24" s="0" t="n">
        <v>31</v>
      </c>
      <c r="R24" s="0" t="n">
        <v>22.1</v>
      </c>
      <c r="S24" s="0" t="n">
        <v>18.6</v>
      </c>
      <c r="T24" s="0" t="n">
        <v>13.5</v>
      </c>
      <c r="U24" s="0" t="s">
        <v>62</v>
      </c>
      <c r="V24" s="0" t="n">
        <v>0.18</v>
      </c>
      <c r="W24" s="0" t="n">
        <v>8</v>
      </c>
    </row>
    <row collapsed="false" customFormat="false" customHeight="false" hidden="false" ht="15" outlineLevel="0" r="25">
      <c r="A25" s="0" t="s">
        <v>71</v>
      </c>
      <c r="B25" s="0" t="n">
        <v>165</v>
      </c>
      <c r="C25" s="0" t="s">
        <v>23</v>
      </c>
      <c r="D25" s="0" t="s">
        <v>72</v>
      </c>
      <c r="E25" s="2" t="n">
        <v>169.26</v>
      </c>
      <c r="F25" s="0" t="n">
        <v>1</v>
      </c>
      <c r="G25" s="0" t="s">
        <v>39</v>
      </c>
      <c r="H25" s="0" t="n">
        <v>20</v>
      </c>
      <c r="I25" s="0" t="n">
        <v>13</v>
      </c>
      <c r="J25" s="0" t="n">
        <v>8</v>
      </c>
      <c r="K25" s="0" t="n">
        <v>6</v>
      </c>
      <c r="L25" s="0" t="n">
        <v>21</v>
      </c>
      <c r="M25" s="0" t="n">
        <v>4</v>
      </c>
      <c r="N25" s="0" t="n">
        <v>7</v>
      </c>
      <c r="O25" s="0" t="n">
        <v>0.5</v>
      </c>
      <c r="Q25" s="0" t="n">
        <v>32</v>
      </c>
      <c r="R25" s="0" t="n">
        <v>15.1</v>
      </c>
      <c r="S25" s="0" t="n">
        <v>11.7</v>
      </c>
      <c r="T25" s="0" t="n">
        <v>19.6</v>
      </c>
      <c r="U25" s="0" t="s">
        <v>62</v>
      </c>
      <c r="V25" s="0" t="n">
        <v>0.16</v>
      </c>
      <c r="W25" s="0" t="n">
        <v>80</v>
      </c>
    </row>
    <row collapsed="false" customFormat="false" customHeight="false" hidden="false" ht="15" outlineLevel="0" r="26">
      <c r="A26" s="0" t="s">
        <v>71</v>
      </c>
      <c r="B26" s="0" t="n">
        <v>166</v>
      </c>
      <c r="C26" s="0" t="s">
        <v>11</v>
      </c>
      <c r="D26" s="0" t="s">
        <v>61</v>
      </c>
      <c r="E26" s="2" t="n">
        <v>132.36</v>
      </c>
      <c r="F26" s="0" t="n">
        <v>1</v>
      </c>
      <c r="G26" s="0" t="s">
        <v>39</v>
      </c>
      <c r="H26" s="0" t="n">
        <v>0</v>
      </c>
      <c r="I26" s="0" t="n">
        <v>1</v>
      </c>
      <c r="J26" s="0" t="n">
        <v>0</v>
      </c>
      <c r="K26" s="0" t="n">
        <v>0</v>
      </c>
      <c r="L26" s="0" t="n">
        <v>0</v>
      </c>
      <c r="M26" s="0" t="n">
        <v>0</v>
      </c>
      <c r="N26" s="0" t="n">
        <v>0</v>
      </c>
      <c r="O26" s="0" t="n">
        <v>0.8</v>
      </c>
      <c r="Q26" s="0" t="n">
        <v>30.2</v>
      </c>
      <c r="R26" s="0" t="n">
        <v>20.9</v>
      </c>
      <c r="S26" s="0" t="n">
        <v>20.9</v>
      </c>
      <c r="T26" s="0" t="n">
        <v>14.6</v>
      </c>
      <c r="U26" s="0" t="s">
        <v>62</v>
      </c>
      <c r="V26" s="0" t="n">
        <v>0.2</v>
      </c>
      <c r="W26" s="0" t="n">
        <v>0</v>
      </c>
    </row>
    <row collapsed="false" customFormat="false" customHeight="false" hidden="false" ht="15" outlineLevel="0" r="27">
      <c r="A27" s="0" t="s">
        <v>71</v>
      </c>
      <c r="B27" s="0" t="n">
        <v>167</v>
      </c>
      <c r="C27" s="0" t="s">
        <v>23</v>
      </c>
      <c r="D27" s="0" t="s">
        <v>61</v>
      </c>
      <c r="E27" s="2" t="n">
        <v>149.99</v>
      </c>
      <c r="F27" s="0" t="n">
        <v>1</v>
      </c>
      <c r="G27" s="0" t="s">
        <v>39</v>
      </c>
      <c r="H27" s="0" t="n">
        <v>206</v>
      </c>
      <c r="I27" s="0" t="n">
        <v>89</v>
      </c>
      <c r="J27" s="0" t="n">
        <v>20</v>
      </c>
      <c r="K27" s="0" t="n">
        <v>22</v>
      </c>
      <c r="L27" s="0" t="n">
        <v>65</v>
      </c>
      <c r="M27" s="0" t="n">
        <v>42</v>
      </c>
      <c r="N27" s="0" t="n">
        <v>50</v>
      </c>
      <c r="O27" s="0" t="n">
        <v>0.7</v>
      </c>
      <c r="P27" s="0" t="n">
        <v>10</v>
      </c>
      <c r="Q27" s="0" t="n">
        <v>13</v>
      </c>
      <c r="R27" s="0" t="n">
        <v>8.8</v>
      </c>
      <c r="S27" s="0" t="n">
        <v>13.7</v>
      </c>
      <c r="T27" s="0" t="n">
        <v>7.6</v>
      </c>
      <c r="U27" s="0" t="s">
        <v>62</v>
      </c>
      <c r="V27" s="0" t="n">
        <v>0.15</v>
      </c>
      <c r="W27" s="0" t="n">
        <v>824</v>
      </c>
    </row>
    <row collapsed="false" customFormat="false" customHeight="false" hidden="false" ht="15" outlineLevel="0" r="28">
      <c r="A28" s="0" t="s">
        <v>71</v>
      </c>
      <c r="B28" s="0" t="n">
        <v>168</v>
      </c>
      <c r="C28" s="0" t="s">
        <v>23</v>
      </c>
      <c r="D28" s="0" t="s">
        <v>72</v>
      </c>
      <c r="E28" s="2" t="n">
        <v>395</v>
      </c>
      <c r="F28" s="0" t="n">
        <v>1</v>
      </c>
      <c r="G28" s="0" t="s">
        <v>39</v>
      </c>
      <c r="H28" s="0" t="n">
        <v>8</v>
      </c>
      <c r="I28" s="0" t="n">
        <v>0</v>
      </c>
      <c r="J28" s="0" t="n">
        <v>1</v>
      </c>
      <c r="K28" s="0" t="n">
        <v>0</v>
      </c>
      <c r="L28" s="0" t="n">
        <v>2</v>
      </c>
      <c r="M28" s="0" t="n">
        <v>3</v>
      </c>
      <c r="N28" s="0" t="n">
        <v>0</v>
      </c>
      <c r="O28" s="0" t="n">
        <v>0.8</v>
      </c>
      <c r="P28" s="0" t="n">
        <v>69</v>
      </c>
      <c r="Q28" s="0" t="n">
        <v>63</v>
      </c>
      <c r="R28" s="0" t="n">
        <v>17.9</v>
      </c>
      <c r="S28" s="0" t="n">
        <v>15.9</v>
      </c>
      <c r="T28" s="0" t="n">
        <v>12.7</v>
      </c>
      <c r="U28" s="0" t="s">
        <v>62</v>
      </c>
      <c r="V28" s="0" t="n">
        <v>0.09</v>
      </c>
      <c r="W28" s="0" t="n">
        <v>32</v>
      </c>
    </row>
    <row collapsed="false" customFormat="false" customHeight="false" hidden="false" ht="15" outlineLevel="0" r="29">
      <c r="A29" s="0" t="s">
        <v>71</v>
      </c>
      <c r="B29" s="0" t="n">
        <v>169</v>
      </c>
      <c r="C29" s="0" t="s">
        <v>85</v>
      </c>
      <c r="D29" s="0" t="s">
        <v>72</v>
      </c>
      <c r="E29" s="2" t="n">
        <v>385.96</v>
      </c>
      <c r="F29" s="0" t="n">
        <v>1</v>
      </c>
      <c r="G29" s="0" t="s">
        <v>39</v>
      </c>
      <c r="H29" s="0" t="n">
        <v>99</v>
      </c>
      <c r="I29" s="0" t="n">
        <v>43</v>
      </c>
      <c r="J29" s="0" t="n">
        <v>17</v>
      </c>
      <c r="K29" s="0" t="n">
        <v>11</v>
      </c>
      <c r="L29" s="0" t="n">
        <v>20</v>
      </c>
      <c r="M29" s="0" t="n">
        <v>8</v>
      </c>
      <c r="N29" s="0" t="n">
        <v>13</v>
      </c>
      <c r="O29" s="0" t="n">
        <v>0.7</v>
      </c>
      <c r="Q29" s="0" t="n">
        <v>39</v>
      </c>
      <c r="R29" s="0" t="n">
        <v>21</v>
      </c>
      <c r="S29" s="0" t="n">
        <v>15.4</v>
      </c>
      <c r="T29" s="0" t="n">
        <v>17.9</v>
      </c>
      <c r="U29" s="0" t="s">
        <v>65</v>
      </c>
      <c r="V29" s="0" t="n">
        <v>0.11</v>
      </c>
      <c r="W29" s="0" t="n">
        <v>396</v>
      </c>
    </row>
    <row collapsed="false" customFormat="false" customHeight="false" hidden="false" ht="15" outlineLevel="0" r="30">
      <c r="A30" s="0" t="s">
        <v>13</v>
      </c>
      <c r="B30" s="0" t="n">
        <v>177</v>
      </c>
      <c r="C30" s="0" t="s">
        <v>21</v>
      </c>
      <c r="D30" s="0" t="s">
        <v>61</v>
      </c>
      <c r="E30" s="2" t="n">
        <v>379.99</v>
      </c>
      <c r="F30" s="0" t="n">
        <v>1</v>
      </c>
      <c r="G30" s="0" t="s">
        <v>41</v>
      </c>
      <c r="H30" s="0" t="n">
        <v>1</v>
      </c>
      <c r="I30" s="0" t="n">
        <v>0</v>
      </c>
      <c r="J30" s="0" t="n">
        <v>1</v>
      </c>
      <c r="K30" s="0" t="n">
        <v>1</v>
      </c>
      <c r="L30" s="0" t="n">
        <v>0</v>
      </c>
      <c r="M30" s="0" t="n">
        <v>0</v>
      </c>
      <c r="N30" s="0" t="n">
        <v>1</v>
      </c>
      <c r="O30" s="0" t="n">
        <v>0.3</v>
      </c>
      <c r="P30" s="0" t="n">
        <v>6295</v>
      </c>
      <c r="Q30" s="0" t="n">
        <v>3</v>
      </c>
      <c r="R30" s="0" t="n">
        <v>7.44</v>
      </c>
      <c r="S30" s="0" t="n">
        <v>10.43</v>
      </c>
      <c r="T30" s="0" t="n">
        <v>1.02</v>
      </c>
      <c r="U30" s="0" t="s">
        <v>65</v>
      </c>
      <c r="V30" s="0" t="n">
        <v>0.1</v>
      </c>
      <c r="W30" s="0" t="n">
        <v>4</v>
      </c>
    </row>
    <row collapsed="false" customFormat="false" customHeight="false" hidden="false" ht="15" outlineLevel="0" r="31">
      <c r="A31" s="0" t="s">
        <v>13</v>
      </c>
      <c r="B31" s="0" t="n">
        <v>182</v>
      </c>
      <c r="C31" s="0" t="s">
        <v>9</v>
      </c>
      <c r="D31" s="0" t="s">
        <v>61</v>
      </c>
      <c r="E31" s="2" t="n">
        <v>349.99</v>
      </c>
      <c r="F31" s="0" t="n">
        <v>1</v>
      </c>
      <c r="G31" s="0" t="s">
        <v>41</v>
      </c>
      <c r="H31" s="0" t="n">
        <v>22</v>
      </c>
      <c r="I31" s="0" t="n">
        <v>10</v>
      </c>
      <c r="J31" s="0" t="n">
        <v>6</v>
      </c>
      <c r="K31" s="0" t="n">
        <v>2</v>
      </c>
      <c r="L31" s="0" t="n">
        <v>10</v>
      </c>
      <c r="M31" s="0" t="n">
        <v>3</v>
      </c>
      <c r="N31" s="0" t="n">
        <v>3</v>
      </c>
      <c r="O31" s="0" t="n">
        <v>0.3</v>
      </c>
      <c r="P31" s="0" t="n">
        <v>2723</v>
      </c>
      <c r="Q31" s="0" t="n">
        <v>5</v>
      </c>
      <c r="R31" s="0" t="n">
        <v>7.57</v>
      </c>
      <c r="S31" s="0" t="n">
        <v>10.47</v>
      </c>
      <c r="T31" s="0" t="n">
        <v>1.43</v>
      </c>
      <c r="U31" s="0" t="s">
        <v>65</v>
      </c>
      <c r="V31" s="0" t="n">
        <v>0.12</v>
      </c>
      <c r="W31" s="0" t="n">
        <v>88</v>
      </c>
    </row>
    <row collapsed="false" customFormat="false" customHeight="false" hidden="false" ht="15" outlineLevel="0" r="32">
      <c r="A32" s="0" t="s">
        <v>8</v>
      </c>
      <c r="B32" s="0" t="n">
        <v>185</v>
      </c>
      <c r="C32" s="0" t="s">
        <v>14</v>
      </c>
      <c r="D32" s="0" t="s">
        <v>72</v>
      </c>
      <c r="E32" s="2" t="n">
        <v>499</v>
      </c>
      <c r="F32" s="0" t="n">
        <v>1</v>
      </c>
      <c r="G32" s="0" t="s">
        <v>39</v>
      </c>
      <c r="H32" s="0" t="n">
        <v>148</v>
      </c>
      <c r="I32" s="0" t="n">
        <v>66</v>
      </c>
      <c r="J32" s="0" t="n">
        <v>30</v>
      </c>
      <c r="K32" s="0" t="n">
        <v>20</v>
      </c>
      <c r="L32" s="0" t="n">
        <v>29</v>
      </c>
      <c r="M32" s="0" t="n">
        <v>12</v>
      </c>
      <c r="N32" s="0" t="n">
        <v>6</v>
      </c>
      <c r="O32" s="0" t="n">
        <v>0.8</v>
      </c>
      <c r="P32" s="0" t="n">
        <v>134</v>
      </c>
      <c r="Q32" s="0" t="n">
        <v>2.2</v>
      </c>
      <c r="R32" s="0" t="n">
        <v>7.1</v>
      </c>
      <c r="S32" s="0" t="n">
        <v>10.4</v>
      </c>
      <c r="T32" s="0" t="n">
        <v>0.3</v>
      </c>
      <c r="U32" s="0" t="s">
        <v>65</v>
      </c>
      <c r="V32" s="0" t="n">
        <v>0.13</v>
      </c>
      <c r="W32" s="0" t="n">
        <v>592</v>
      </c>
    </row>
    <row collapsed="false" customFormat="false" customHeight="false" hidden="false" ht="15" outlineLevel="0" r="33">
      <c r="A33" s="0" t="s">
        <v>8</v>
      </c>
      <c r="B33" s="0" t="n">
        <v>188</v>
      </c>
      <c r="C33" s="0" t="s">
        <v>21</v>
      </c>
      <c r="D33" s="0" t="s">
        <v>61</v>
      </c>
      <c r="E33" s="2" t="n">
        <v>499</v>
      </c>
      <c r="F33" s="0" t="n">
        <v>1</v>
      </c>
      <c r="G33" s="0" t="s">
        <v>39</v>
      </c>
      <c r="H33" s="0" t="n">
        <v>86</v>
      </c>
      <c r="I33" s="0" t="n">
        <v>51</v>
      </c>
      <c r="J33" s="0" t="n">
        <v>17</v>
      </c>
      <c r="K33" s="0" t="n">
        <v>12</v>
      </c>
      <c r="L33" s="0" t="n">
        <v>9</v>
      </c>
      <c r="M33" s="0" t="n">
        <v>14</v>
      </c>
      <c r="N33" s="0" t="n">
        <v>2</v>
      </c>
      <c r="O33" s="0" t="n">
        <v>0.8</v>
      </c>
      <c r="P33" s="0" t="n">
        <v>4</v>
      </c>
      <c r="Q33" s="0" t="n">
        <v>2</v>
      </c>
      <c r="R33" s="0" t="n">
        <v>10.1</v>
      </c>
      <c r="S33" s="0" t="n">
        <v>6.9</v>
      </c>
      <c r="T33" s="0" t="n">
        <v>0.38</v>
      </c>
      <c r="U33" s="0" t="s">
        <v>65</v>
      </c>
      <c r="V33" s="0" t="n">
        <v>0.2</v>
      </c>
      <c r="W33" s="0" t="n">
        <v>344</v>
      </c>
    </row>
    <row collapsed="false" customFormat="false" customHeight="false" hidden="false" ht="15" outlineLevel="0" r="34">
      <c r="A34" s="0" t="s">
        <v>8</v>
      </c>
      <c r="B34" s="0" t="n">
        <v>189</v>
      </c>
      <c r="C34" s="0" t="s">
        <v>86</v>
      </c>
      <c r="D34" s="0" t="s">
        <v>61</v>
      </c>
      <c r="E34" s="2" t="n">
        <v>419</v>
      </c>
      <c r="F34" s="0" t="n">
        <v>1</v>
      </c>
      <c r="G34" s="0" t="s">
        <v>39</v>
      </c>
      <c r="H34" s="0" t="n">
        <v>3</v>
      </c>
      <c r="I34" s="0" t="n">
        <v>1</v>
      </c>
      <c r="J34" s="0" t="n">
        <v>0</v>
      </c>
      <c r="K34" s="0" t="n">
        <v>0</v>
      </c>
      <c r="L34" s="0" t="n">
        <v>0</v>
      </c>
      <c r="M34" s="0" t="n">
        <v>0</v>
      </c>
      <c r="N34" s="0" t="n">
        <v>0</v>
      </c>
      <c r="O34" s="0" t="n">
        <v>0.9</v>
      </c>
      <c r="P34" s="0" t="n">
        <v>544</v>
      </c>
      <c r="Q34" s="0" t="n">
        <v>2.2</v>
      </c>
      <c r="R34" s="0" t="n">
        <v>7</v>
      </c>
      <c r="S34" s="0" t="n">
        <v>10.2</v>
      </c>
      <c r="T34" s="0" t="n">
        <v>0.4</v>
      </c>
      <c r="U34" s="0" t="s">
        <v>65</v>
      </c>
      <c r="V34" s="0" t="n">
        <v>0.18</v>
      </c>
      <c r="W34" s="0" t="n">
        <v>12</v>
      </c>
    </row>
    <row collapsed="false" customFormat="false" customHeight="false" hidden="false" ht="15" outlineLevel="0" r="35">
      <c r="A35" s="0" t="s">
        <v>15</v>
      </c>
      <c r="B35" s="0" t="n">
        <v>190</v>
      </c>
      <c r="C35" s="0" t="s">
        <v>6</v>
      </c>
      <c r="D35" s="0" t="s">
        <v>64</v>
      </c>
      <c r="E35" s="2" t="n">
        <v>199</v>
      </c>
      <c r="F35" s="0" t="n">
        <v>1</v>
      </c>
      <c r="G35" s="0" t="s">
        <v>39</v>
      </c>
      <c r="H35" s="0" t="n">
        <v>4</v>
      </c>
      <c r="I35" s="0" t="n">
        <v>1</v>
      </c>
      <c r="J35" s="0" t="n">
        <v>0</v>
      </c>
      <c r="K35" s="0" t="n">
        <v>2</v>
      </c>
      <c r="L35" s="0" t="n">
        <v>2</v>
      </c>
      <c r="M35" s="0" t="n">
        <v>1</v>
      </c>
      <c r="N35" s="0" t="n">
        <v>1</v>
      </c>
      <c r="O35" s="0" t="n">
        <v>0.5</v>
      </c>
      <c r="P35" s="0" t="n">
        <v>829</v>
      </c>
      <c r="Q35" s="0" t="n">
        <v>1.1</v>
      </c>
      <c r="R35" s="0" t="n">
        <v>4.5</v>
      </c>
      <c r="S35" s="0" t="n">
        <v>2.5</v>
      </c>
      <c r="T35" s="0" t="n">
        <v>0.5</v>
      </c>
      <c r="U35" s="0" t="s">
        <v>65</v>
      </c>
      <c r="V35" s="0" t="n">
        <v>0.1</v>
      </c>
      <c r="W35" s="0" t="n">
        <v>16</v>
      </c>
    </row>
    <row collapsed="false" customFormat="false" customHeight="false" hidden="false" ht="15" outlineLevel="0" r="36">
      <c r="A36" s="0" t="s">
        <v>15</v>
      </c>
      <c r="B36" s="0" t="n">
        <v>191</v>
      </c>
      <c r="C36" s="0" t="s">
        <v>21</v>
      </c>
      <c r="D36" s="0" t="s">
        <v>61</v>
      </c>
      <c r="E36" s="2" t="n">
        <v>200</v>
      </c>
      <c r="F36" s="0" t="n">
        <v>1</v>
      </c>
      <c r="G36" s="0" t="s">
        <v>39</v>
      </c>
      <c r="H36" s="0" t="n">
        <v>62</v>
      </c>
      <c r="I36" s="0" t="n">
        <v>25</v>
      </c>
      <c r="J36" s="0" t="n">
        <v>10</v>
      </c>
      <c r="K36" s="0" t="n">
        <v>11</v>
      </c>
      <c r="L36" s="0" t="n">
        <v>12</v>
      </c>
      <c r="M36" s="0" t="n">
        <v>9</v>
      </c>
      <c r="N36" s="0" t="n">
        <v>3</v>
      </c>
      <c r="O36" s="0" t="n">
        <v>0.8</v>
      </c>
      <c r="P36" s="0" t="n">
        <v>720</v>
      </c>
      <c r="Q36" s="0" t="n">
        <v>0.9</v>
      </c>
      <c r="R36" s="0" t="n">
        <v>2.8</v>
      </c>
      <c r="S36" s="0" t="n">
        <v>5.4</v>
      </c>
      <c r="T36" s="0" t="n">
        <v>0.3</v>
      </c>
      <c r="U36" s="0" t="s">
        <v>65</v>
      </c>
      <c r="V36" s="0" t="n">
        <v>0.14</v>
      </c>
      <c r="W36" s="0" t="n">
        <v>248</v>
      </c>
    </row>
    <row collapsed="false" customFormat="false" customHeight="false" hidden="false" ht="15" outlineLevel="0" r="37">
      <c r="A37" s="0" t="s">
        <v>15</v>
      </c>
      <c r="B37" s="0" t="n">
        <v>192</v>
      </c>
      <c r="C37" s="0" t="s">
        <v>22</v>
      </c>
      <c r="D37" s="0" t="s">
        <v>61</v>
      </c>
      <c r="E37" s="2" t="n">
        <v>99</v>
      </c>
      <c r="F37" s="0" t="n">
        <v>2</v>
      </c>
      <c r="G37" s="0" t="s">
        <v>39</v>
      </c>
      <c r="H37" s="0" t="n">
        <v>18</v>
      </c>
      <c r="I37" s="0" t="n">
        <v>17</v>
      </c>
      <c r="J37" s="0" t="n">
        <v>6</v>
      </c>
      <c r="K37" s="0" t="n">
        <v>2</v>
      </c>
      <c r="L37" s="0" t="n">
        <v>12</v>
      </c>
      <c r="M37" s="0" t="n">
        <v>5</v>
      </c>
      <c r="N37" s="0" t="n">
        <v>4</v>
      </c>
      <c r="O37" s="0" t="n">
        <v>0.7</v>
      </c>
      <c r="P37" s="0" t="n">
        <v>5742</v>
      </c>
      <c r="Q37" s="0" t="n">
        <v>0.7</v>
      </c>
      <c r="R37" s="0" t="n">
        <v>2.8</v>
      </c>
      <c r="S37" s="0" t="n">
        <v>5.3</v>
      </c>
      <c r="T37" s="0" t="n">
        <v>0.4</v>
      </c>
      <c r="U37" s="0" t="s">
        <v>62</v>
      </c>
      <c r="V37" s="0" t="n">
        <v>0.17</v>
      </c>
      <c r="W37" s="0" t="n">
        <v>72</v>
      </c>
    </row>
    <row collapsed="false" customFormat="false" customHeight="false" hidden="false" ht="15" outlineLevel="0" r="38">
      <c r="A38" s="0" t="s">
        <v>15</v>
      </c>
      <c r="B38" s="0" t="n">
        <v>197</v>
      </c>
      <c r="C38" s="0" t="s">
        <v>87</v>
      </c>
      <c r="D38" s="0" t="s">
        <v>61</v>
      </c>
      <c r="E38" s="2" t="n">
        <v>499</v>
      </c>
      <c r="F38" s="0" t="n">
        <v>1</v>
      </c>
      <c r="G38" s="0" t="s">
        <v>39</v>
      </c>
      <c r="H38" s="0" t="n">
        <v>368</v>
      </c>
      <c r="I38" s="0" t="n">
        <v>28</v>
      </c>
      <c r="J38" s="0" t="n">
        <v>14</v>
      </c>
      <c r="K38" s="0" t="n">
        <v>10</v>
      </c>
      <c r="L38" s="0" t="n">
        <v>23</v>
      </c>
      <c r="M38" s="0" t="n">
        <v>22</v>
      </c>
      <c r="N38" s="0" t="n">
        <v>3</v>
      </c>
      <c r="O38" s="0" t="n">
        <v>0.9</v>
      </c>
      <c r="P38" s="0" t="n">
        <v>14086</v>
      </c>
      <c r="Q38" s="0" t="n">
        <v>0.9</v>
      </c>
      <c r="R38" s="0" t="n">
        <v>2.7</v>
      </c>
      <c r="S38" s="0" t="n">
        <v>5</v>
      </c>
      <c r="T38" s="0" t="n">
        <v>0.4</v>
      </c>
      <c r="U38" s="0" t="s">
        <v>65</v>
      </c>
      <c r="V38" s="0" t="n">
        <v>0.1</v>
      </c>
      <c r="W38" s="0" t="n">
        <v>1472</v>
      </c>
    </row>
    <row collapsed="false" customFormat="false" customHeight="false" hidden="false" ht="15" outlineLevel="0" r="39">
      <c r="A39" s="0" t="s">
        <v>18</v>
      </c>
      <c r="B39" s="0" t="n">
        <v>198</v>
      </c>
      <c r="C39" s="0" t="s">
        <v>88</v>
      </c>
      <c r="D39" s="0" t="s">
        <v>61</v>
      </c>
      <c r="E39" s="2" t="n">
        <v>129</v>
      </c>
      <c r="F39" s="0" t="n">
        <v>1</v>
      </c>
      <c r="G39" s="0" t="s">
        <v>40</v>
      </c>
      <c r="H39" s="7" t="n">
        <v>1759</v>
      </c>
      <c r="I39" s="0" t="n">
        <v>296</v>
      </c>
      <c r="J39" s="0" t="n">
        <v>109</v>
      </c>
      <c r="K39" s="0" t="n">
        <v>56</v>
      </c>
      <c r="L39" s="0" t="n">
        <v>44</v>
      </c>
      <c r="M39" s="0" t="n">
        <v>56</v>
      </c>
      <c r="N39" s="0" t="n">
        <v>13</v>
      </c>
      <c r="O39" s="0" t="n">
        <v>0.9</v>
      </c>
      <c r="P39" s="0" t="n">
        <v>215</v>
      </c>
      <c r="Q39" s="0" t="n">
        <v>7.25</v>
      </c>
      <c r="R39" s="0" t="n">
        <v>8.5</v>
      </c>
      <c r="S39" s="0" t="n">
        <v>6</v>
      </c>
      <c r="T39" s="0" t="n">
        <v>1.75</v>
      </c>
      <c r="U39" s="0" t="s">
        <v>65</v>
      </c>
      <c r="V39" s="0" t="n">
        <v>0.18</v>
      </c>
      <c r="W39" s="0" t="n">
        <v>7036</v>
      </c>
    </row>
    <row collapsed="false" customFormat="false" customHeight="false" hidden="false" ht="15" outlineLevel="0" r="40">
      <c r="A40" s="0" t="s">
        <v>18</v>
      </c>
      <c r="B40" s="0" t="n">
        <v>200</v>
      </c>
      <c r="C40" s="0" t="s">
        <v>89</v>
      </c>
      <c r="D40" s="0" t="s">
        <v>64</v>
      </c>
      <c r="E40" s="2" t="n">
        <v>299.99</v>
      </c>
      <c r="F40" s="0" t="n">
        <v>1</v>
      </c>
      <c r="G40" s="0" t="s">
        <v>39</v>
      </c>
      <c r="H40" s="0" t="n">
        <v>421</v>
      </c>
      <c r="I40" s="0" t="n">
        <v>87</v>
      </c>
      <c r="J40" s="0" t="n">
        <v>20</v>
      </c>
      <c r="K40" s="0" t="n">
        <v>14</v>
      </c>
      <c r="L40" s="0" t="n">
        <v>39</v>
      </c>
      <c r="M40" s="0" t="n">
        <v>29</v>
      </c>
      <c r="N40" s="0" t="n">
        <v>14</v>
      </c>
      <c r="O40" s="0" t="n">
        <v>0.9</v>
      </c>
      <c r="P40" s="0" t="n">
        <v>352</v>
      </c>
      <c r="Q40" s="0" t="n">
        <v>10.94</v>
      </c>
      <c r="R40" s="0" t="n">
        <v>12</v>
      </c>
      <c r="S40" s="0" t="n">
        <v>11.5</v>
      </c>
      <c r="T40" s="0" t="n">
        <v>7.25</v>
      </c>
      <c r="U40" s="0" t="s">
        <v>62</v>
      </c>
      <c r="V40" s="0" t="n">
        <v>0.12</v>
      </c>
      <c r="W40" s="0" t="n">
        <v>1684</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U65536"/>
  <sheetViews>
    <sheetView colorId="64" defaultGridColor="true" rightToLeft="false" showFormulas="false" showGridLines="true" showOutlineSymbols="true" showRowColHeaders="true" showZeros="true" tabSelected="false" topLeftCell="A46" view="normal" windowProtection="false" workbookViewId="0" zoomScale="100" zoomScaleNormal="100" zoomScalePageLayoutView="100">
      <selection activeCell="B60" activeCellId="0" pane="topLeft" sqref="B60"/>
    </sheetView>
  </sheetViews>
  <sheetFormatPr defaultRowHeight="16.5"/>
  <cols>
    <col collapsed="false" hidden="false" max="1" min="1" style="0" width="27.7091836734694"/>
    <col collapsed="false" hidden="false" max="2" min="2" style="0" width="12.5714285714286"/>
    <col collapsed="false" hidden="false" max="3" min="3" style="0" width="11.8622448979592"/>
    <col collapsed="false" hidden="false" max="4" min="4" style="0" width="12.4183673469388"/>
    <col collapsed="false" hidden="false" max="5" min="5" style="0" width="8"/>
    <col collapsed="false" hidden="false" max="6" min="6" style="0" width="21.7091836734694"/>
    <col collapsed="false" hidden="false" max="7" min="7" style="0" width="18.7091836734694"/>
    <col collapsed="false" hidden="false" max="12" min="8" style="0" width="13.8571428571429"/>
    <col collapsed="false" hidden="false" max="13" min="13" style="0" width="22.4285714285714"/>
    <col collapsed="false" hidden="false" max="14" min="14" style="0" width="23.280612244898"/>
    <col collapsed="false" hidden="false" max="15" min="15" style="0" width="35.2857142857143"/>
    <col collapsed="false" hidden="false" max="16" min="16" style="0" width="16.1428571428571"/>
    <col collapsed="false" hidden="false" max="17" min="17" style="0" width="20.2857142857143"/>
    <col collapsed="false" hidden="false" max="19" min="18" style="0" width="13.8571428571429"/>
    <col collapsed="false" hidden="false" max="20" min="20" style="0" width="14.280612244898"/>
    <col collapsed="false" hidden="false" max="21" min="21" style="0" width="9.5765306122449"/>
    <col collapsed="false" hidden="false" max="1025" min="22" style="0" width="8.85714285714286"/>
  </cols>
  <sheetData>
    <row collapsed="false" customFormat="false" customHeight="false" hidden="false" ht="15.75" outlineLevel="0" r="1">
      <c r="A1" s="8" t="s">
        <v>90</v>
      </c>
      <c r="B1" s="8"/>
      <c r="C1" s="8"/>
      <c r="D1" s="8"/>
    </row>
    <row collapsed="false" customFormat="false" customHeight="false" hidden="false" ht="15.75" outlineLevel="0" r="2">
      <c r="A2" s="8"/>
      <c r="B2" s="8"/>
      <c r="C2" s="8"/>
      <c r="D2" s="8"/>
    </row>
    <row collapsed="false" customFormat="true" customHeight="false" hidden="false" ht="15" outlineLevel="0" r="3" s="9">
      <c r="A3" s="9" t="s">
        <v>91</v>
      </c>
    </row>
    <row collapsed="false" customFormat="false" customHeight="false" hidden="false" ht="15" outlineLevel="0" r="4">
      <c r="A4" s="3" t="s">
        <v>92</v>
      </c>
    </row>
    <row collapsed="false" customFormat="true" customHeight="false" hidden="false" ht="15" outlineLevel="0" r="5" s="3">
      <c r="A5" s="3" t="s">
        <v>67</v>
      </c>
      <c r="B5" s="3" t="s">
        <v>2</v>
      </c>
      <c r="C5" s="3" t="s">
        <v>3</v>
      </c>
      <c r="D5" s="3" t="s">
        <v>46</v>
      </c>
      <c r="E5" s="3" t="s">
        <v>47</v>
      </c>
      <c r="F5" s="3" t="s">
        <v>48</v>
      </c>
      <c r="G5" s="3" t="s">
        <v>36</v>
      </c>
      <c r="H5" s="3" t="s">
        <v>49</v>
      </c>
      <c r="I5" s="3" t="s">
        <v>50</v>
      </c>
      <c r="J5" s="3" t="s">
        <v>51</v>
      </c>
      <c r="K5" s="3" t="s">
        <v>52</v>
      </c>
      <c r="L5" s="3" t="s">
        <v>53</v>
      </c>
      <c r="M5" s="3" t="s">
        <v>27</v>
      </c>
      <c r="N5" s="3" t="s">
        <v>29</v>
      </c>
      <c r="O5" s="3" t="s">
        <v>31</v>
      </c>
      <c r="P5" s="3" t="s">
        <v>33</v>
      </c>
      <c r="Q5" s="3" t="s">
        <v>54</v>
      </c>
      <c r="R5" s="3" t="s">
        <v>55</v>
      </c>
      <c r="S5" s="3" t="s">
        <v>56</v>
      </c>
      <c r="T5" s="3" t="s">
        <v>57</v>
      </c>
      <c r="U5" s="3" t="s">
        <v>58</v>
      </c>
    </row>
    <row collapsed="false" customFormat="false" customHeight="false" hidden="false" ht="15" outlineLevel="0" r="6">
      <c r="A6" s="0" t="s">
        <v>10</v>
      </c>
      <c r="B6" s="0" t="n">
        <v>171</v>
      </c>
      <c r="C6" s="0" t="s">
        <v>11</v>
      </c>
      <c r="D6" s="0" t="s">
        <v>61</v>
      </c>
      <c r="E6" s="0" t="n">
        <v>699</v>
      </c>
      <c r="F6" s="0" t="n">
        <v>1</v>
      </c>
      <c r="G6" s="0" t="s">
        <v>39</v>
      </c>
      <c r="H6" s="0" t="n">
        <v>96</v>
      </c>
      <c r="I6" s="0" t="n">
        <v>26</v>
      </c>
      <c r="J6" s="0" t="n">
        <v>14</v>
      </c>
      <c r="K6" s="0" t="n">
        <v>14</v>
      </c>
      <c r="L6" s="0" t="n">
        <v>25</v>
      </c>
      <c r="M6" s="0" t="n">
        <v>12</v>
      </c>
      <c r="N6" s="0" t="n">
        <v>3</v>
      </c>
      <c r="O6" s="0" t="n">
        <v>0.7</v>
      </c>
      <c r="P6" s="0" t="n">
        <v>2498</v>
      </c>
      <c r="Q6" s="0" t="n">
        <v>19.9</v>
      </c>
      <c r="R6" s="0" t="n">
        <v>20.63</v>
      </c>
      <c r="S6" s="0" t="n">
        <v>19.25</v>
      </c>
      <c r="T6" s="0" t="n">
        <v>8.39</v>
      </c>
      <c r="U6" s="0" t="s">
        <v>62</v>
      </c>
    </row>
    <row collapsed="false" customFormat="false" customHeight="false" hidden="false" ht="15" outlineLevel="0" r="8">
      <c r="A8" s="3" t="s">
        <v>93</v>
      </c>
    </row>
    <row collapsed="false" customFormat="true" customHeight="false" hidden="false" ht="15" outlineLevel="0" r="9" s="3">
      <c r="A9" s="3" t="s">
        <v>67</v>
      </c>
      <c r="B9" s="3" t="s">
        <v>2</v>
      </c>
      <c r="C9" s="3" t="s">
        <v>3</v>
      </c>
      <c r="D9" s="3" t="s">
        <v>46</v>
      </c>
      <c r="E9" s="3" t="s">
        <v>47</v>
      </c>
      <c r="F9" s="3" t="s">
        <v>48</v>
      </c>
      <c r="G9" s="3" t="s">
        <v>36</v>
      </c>
      <c r="H9" s="3" t="s">
        <v>49</v>
      </c>
      <c r="I9" s="3" t="s">
        <v>50</v>
      </c>
      <c r="J9" s="3" t="s">
        <v>51</v>
      </c>
      <c r="K9" s="3" t="s">
        <v>52</v>
      </c>
      <c r="L9" s="3" t="s">
        <v>53</v>
      </c>
      <c r="M9" s="3" t="s">
        <v>27</v>
      </c>
      <c r="N9" s="3" t="s">
        <v>29</v>
      </c>
      <c r="O9" s="3" t="s">
        <v>31</v>
      </c>
      <c r="P9" s="3" t="s">
        <v>33</v>
      </c>
      <c r="Q9" s="3" t="s">
        <v>54</v>
      </c>
      <c r="R9" s="3" t="s">
        <v>55</v>
      </c>
      <c r="S9" s="3" t="s">
        <v>56</v>
      </c>
      <c r="T9" s="3" t="s">
        <v>57</v>
      </c>
      <c r="U9" s="3" t="s">
        <v>58</v>
      </c>
    </row>
    <row collapsed="false" customFormat="false" customHeight="false" hidden="false" ht="15" outlineLevel="0" r="10">
      <c r="A10" s="0" t="s">
        <v>10</v>
      </c>
      <c r="B10" s="0" t="n">
        <v>101</v>
      </c>
      <c r="C10" s="0" t="s">
        <v>19</v>
      </c>
      <c r="D10" s="0" t="s">
        <v>61</v>
      </c>
      <c r="E10" s="0" t="n">
        <v>949</v>
      </c>
      <c r="F10" s="0" t="n">
        <v>1</v>
      </c>
      <c r="G10" s="0" t="s">
        <v>39</v>
      </c>
      <c r="H10" s="0" t="n">
        <v>3</v>
      </c>
      <c r="I10" s="0" t="n">
        <v>3</v>
      </c>
      <c r="J10" s="0" t="n">
        <v>2</v>
      </c>
      <c r="K10" s="0" t="n">
        <v>0</v>
      </c>
      <c r="L10" s="0" t="n">
        <v>0</v>
      </c>
      <c r="M10" s="0" t="n">
        <v>2</v>
      </c>
      <c r="N10" s="0" t="n">
        <v>0</v>
      </c>
      <c r="O10" s="0" t="n">
        <v>0.9</v>
      </c>
      <c r="P10" s="0" t="n">
        <v>1967</v>
      </c>
      <c r="Q10" s="0" t="n">
        <v>25.8</v>
      </c>
      <c r="R10" s="0" t="n">
        <v>23.94</v>
      </c>
      <c r="S10" s="0" t="n">
        <v>6.62</v>
      </c>
      <c r="T10" s="0" t="n">
        <v>16.89</v>
      </c>
      <c r="U10" s="0" t="s">
        <v>65</v>
      </c>
    </row>
    <row collapsed="false" customFormat="false" customHeight="false" hidden="false" ht="15" outlineLevel="0" r="11">
      <c r="A11" s="0" t="s">
        <v>10</v>
      </c>
      <c r="B11" s="0" t="n">
        <v>102</v>
      </c>
      <c r="C11" s="0" t="s">
        <v>11</v>
      </c>
      <c r="D11" s="0" t="s">
        <v>61</v>
      </c>
      <c r="E11" s="0" t="n">
        <v>2249.99</v>
      </c>
      <c r="F11" s="0" t="n">
        <v>1</v>
      </c>
      <c r="G11" s="0" t="s">
        <v>41</v>
      </c>
      <c r="H11" s="0" t="n">
        <v>2</v>
      </c>
      <c r="I11" s="0" t="n">
        <v>1</v>
      </c>
      <c r="J11" s="0" t="n">
        <v>0</v>
      </c>
      <c r="K11" s="0" t="n">
        <v>0</v>
      </c>
      <c r="L11" s="0" t="n">
        <v>0</v>
      </c>
      <c r="M11" s="0" t="n">
        <v>1</v>
      </c>
      <c r="N11" s="0" t="n">
        <v>0</v>
      </c>
      <c r="O11" s="0" t="n">
        <v>0.9</v>
      </c>
      <c r="P11" s="0" t="n">
        <v>4806</v>
      </c>
      <c r="Q11" s="0" t="n">
        <v>50</v>
      </c>
      <c r="R11" s="0" t="n">
        <v>35</v>
      </c>
      <c r="S11" s="0" t="n">
        <v>31.75</v>
      </c>
      <c r="T11" s="0" t="n">
        <v>19</v>
      </c>
      <c r="U11" s="0" t="s">
        <v>62</v>
      </c>
    </row>
    <row collapsed="false" customFormat="false" customHeight="false" hidden="false" ht="15" outlineLevel="0" r="12">
      <c r="A12" s="0" t="s">
        <v>10</v>
      </c>
      <c r="B12" s="0" t="n">
        <v>103</v>
      </c>
      <c r="C12" s="0" t="s">
        <v>23</v>
      </c>
      <c r="D12" s="0" t="s">
        <v>61</v>
      </c>
      <c r="E12" s="0" t="n">
        <v>399</v>
      </c>
      <c r="F12" s="0" t="n">
        <v>1</v>
      </c>
      <c r="G12" s="0" t="s">
        <v>39</v>
      </c>
      <c r="H12" s="0" t="n">
        <v>3</v>
      </c>
      <c r="I12" s="0" t="n">
        <v>0</v>
      </c>
      <c r="J12" s="0" t="n">
        <v>0</v>
      </c>
      <c r="K12" s="0" t="n">
        <v>0</v>
      </c>
      <c r="L12" s="0" t="n">
        <v>0</v>
      </c>
      <c r="M12" s="0" t="n">
        <v>1</v>
      </c>
      <c r="N12" s="0" t="n">
        <v>0</v>
      </c>
      <c r="O12" s="0" t="n">
        <v>0.9</v>
      </c>
      <c r="P12" s="0" t="n">
        <v>12076</v>
      </c>
      <c r="Q12" s="0" t="n">
        <v>17.4</v>
      </c>
      <c r="R12" s="0" t="n">
        <v>10.5</v>
      </c>
      <c r="S12" s="0" t="n">
        <v>8.3</v>
      </c>
      <c r="T12" s="0" t="n">
        <v>10.2</v>
      </c>
      <c r="U12" s="0" t="s">
        <v>65</v>
      </c>
    </row>
    <row collapsed="false" customFormat="false" customHeight="false" hidden="false" ht="15" outlineLevel="0" r="13">
      <c r="A13" s="0" t="s">
        <v>10</v>
      </c>
      <c r="B13" s="0" t="n">
        <v>142</v>
      </c>
      <c r="C13" s="0" t="s">
        <v>76</v>
      </c>
      <c r="D13" s="0" t="s">
        <v>61</v>
      </c>
      <c r="E13" s="0" t="n">
        <v>609.99</v>
      </c>
      <c r="F13" s="0" t="n">
        <v>1</v>
      </c>
      <c r="G13" s="0" t="s">
        <v>41</v>
      </c>
      <c r="H13" s="0" t="n">
        <v>21</v>
      </c>
      <c r="I13" s="0" t="n">
        <v>7</v>
      </c>
      <c r="J13" s="0" t="n">
        <v>3</v>
      </c>
      <c r="K13" s="0" t="n">
        <v>0</v>
      </c>
      <c r="L13" s="0" t="n">
        <v>12</v>
      </c>
      <c r="M13" s="0" t="n">
        <v>5</v>
      </c>
      <c r="N13" s="0" t="n">
        <v>3</v>
      </c>
      <c r="O13" s="0" t="n">
        <v>0.6</v>
      </c>
      <c r="Q13" s="0" t="n">
        <v>29.1</v>
      </c>
      <c r="R13" s="0" t="n">
        <v>20.95</v>
      </c>
      <c r="S13" s="0" t="n">
        <v>8.47</v>
      </c>
      <c r="T13" s="0" t="n">
        <v>20.71</v>
      </c>
      <c r="U13" s="0" t="s">
        <v>65</v>
      </c>
    </row>
    <row collapsed="false" customFormat="true" customHeight="false" hidden="false" ht="15" outlineLevel="0" r="15" s="12">
      <c r="A15" s="10" t="s">
        <v>94</v>
      </c>
      <c r="B15" s="11"/>
      <c r="C15" s="11"/>
      <c r="D15" s="11"/>
      <c r="E15" s="11"/>
      <c r="F15" s="11"/>
      <c r="G15" s="11"/>
      <c r="H15" s="11"/>
      <c r="I15" s="11"/>
      <c r="J15" s="11"/>
      <c r="K15" s="11"/>
      <c r="L15" s="11"/>
      <c r="M15" s="11"/>
      <c r="N15" s="11"/>
      <c r="O15" s="11"/>
      <c r="P15" s="11"/>
      <c r="Q15" s="11"/>
      <c r="R15" s="11"/>
      <c r="S15" s="11"/>
      <c r="T15" s="11"/>
      <c r="U15" s="11"/>
    </row>
    <row collapsed="false" customFormat="true" customHeight="false" hidden="false" ht="15" outlineLevel="0" r="16" s="12"/>
    <row collapsed="false" customFormat="false" customHeight="false" hidden="false" ht="15" outlineLevel="0" r="17">
      <c r="A17" s="3" t="s">
        <v>95</v>
      </c>
    </row>
    <row collapsed="false" customFormat="false" customHeight="false" hidden="false" ht="15" outlineLevel="0" r="18">
      <c r="A18" s="0" t="s">
        <v>67</v>
      </c>
      <c r="B18" s="0" t="s">
        <v>2</v>
      </c>
      <c r="C18" s="0" t="s">
        <v>3</v>
      </c>
      <c r="D18" s="0" t="s">
        <v>46</v>
      </c>
      <c r="E18" s="0" t="s">
        <v>47</v>
      </c>
      <c r="F18" s="0" t="s">
        <v>48</v>
      </c>
      <c r="G18" s="0" t="s">
        <v>36</v>
      </c>
      <c r="H18" s="0" t="s">
        <v>49</v>
      </c>
      <c r="I18" s="0" t="s">
        <v>50</v>
      </c>
      <c r="J18" s="0" t="s">
        <v>51</v>
      </c>
      <c r="K18" s="0" t="s">
        <v>52</v>
      </c>
      <c r="L18" s="0" t="s">
        <v>53</v>
      </c>
      <c r="M18" s="0" t="s">
        <v>27</v>
      </c>
      <c r="N18" s="0" t="s">
        <v>29</v>
      </c>
      <c r="O18" s="0" t="s">
        <v>31</v>
      </c>
      <c r="P18" s="0" t="s">
        <v>33</v>
      </c>
      <c r="Q18" s="0" t="s">
        <v>54</v>
      </c>
      <c r="R18" s="0" t="s">
        <v>55</v>
      </c>
      <c r="S18" s="0" t="s">
        <v>56</v>
      </c>
      <c r="T18" s="0" t="s">
        <v>57</v>
      </c>
      <c r="U18" s="0" t="s">
        <v>58</v>
      </c>
    </row>
    <row collapsed="false" customFormat="false" customHeight="false" hidden="false" ht="15" outlineLevel="0" r="19">
      <c r="A19" s="0" t="s">
        <v>10</v>
      </c>
      <c r="B19" s="0" t="n">
        <v>171</v>
      </c>
      <c r="C19" s="0" t="s">
        <v>11</v>
      </c>
      <c r="D19" s="0" t="s">
        <v>61</v>
      </c>
      <c r="E19" s="0" t="n">
        <v>699</v>
      </c>
      <c r="F19" s="0" t="n">
        <v>1</v>
      </c>
      <c r="G19" s="13" t="n">
        <f aca="false">VLOOKUP(G6,'Warranty Scale'!A2:B6,2,0)</f>
        <v>1</v>
      </c>
      <c r="H19" s="14" t="n">
        <f aca="false">H6/SUM($H$6:$L$6)</f>
        <v>0.548571428571429</v>
      </c>
      <c r="I19" s="14" t="n">
        <f aca="false">I6/SUM($H$6:$L$6)</f>
        <v>0.148571428571429</v>
      </c>
      <c r="J19" s="14" t="n">
        <f aca="false">J6/SUM($H$6:$L$6)</f>
        <v>0.08</v>
      </c>
      <c r="K19" s="14" t="n">
        <f aca="false">K6/SUM($H$6:$L$6)</f>
        <v>0.08</v>
      </c>
      <c r="L19" s="14" t="n">
        <f aca="false">L6/SUM($H$6:$L$6)</f>
        <v>0.142857142857143</v>
      </c>
      <c r="M19" s="14" t="n">
        <f aca="false">M6/SUM($M$6:$N$6)</f>
        <v>0.8</v>
      </c>
      <c r="N19" s="14" t="n">
        <f aca="false">N6/SUM($M$6:$N$6)</f>
        <v>0.2</v>
      </c>
      <c r="O19" s="0" t="n">
        <v>0.7</v>
      </c>
      <c r="P19" s="0" t="n">
        <v>2498</v>
      </c>
      <c r="Q19" s="0" t="n">
        <v>19.9</v>
      </c>
      <c r="R19" s="0" t="n">
        <v>20.63</v>
      </c>
      <c r="S19" s="0" t="n">
        <v>19.25</v>
      </c>
      <c r="T19" s="0" t="n">
        <v>8.39</v>
      </c>
      <c r="U19" s="0" t="s">
        <v>62</v>
      </c>
    </row>
    <row collapsed="false" customFormat="false" customHeight="false" hidden="false" ht="15" outlineLevel="0" r="21">
      <c r="A21" s="3" t="s">
        <v>96</v>
      </c>
    </row>
    <row collapsed="false" customFormat="false" customHeight="false" hidden="false" ht="15" outlineLevel="0" r="22">
      <c r="A22" s="0" t="s">
        <v>10</v>
      </c>
      <c r="B22" s="0" t="n">
        <v>101</v>
      </c>
      <c r="C22" s="0" t="s">
        <v>19</v>
      </c>
      <c r="D22" s="0" t="s">
        <v>61</v>
      </c>
      <c r="E22" s="0" t="n">
        <v>949</v>
      </c>
      <c r="F22" s="0" t="n">
        <v>1</v>
      </c>
      <c r="G22" s="13" t="n">
        <f aca="false">VLOOKUP(G10,'Warranty Scale'!$A$2:$B$6,2,0)</f>
        <v>1</v>
      </c>
      <c r="H22" s="14" t="n">
        <f aca="false">H10/SUM($H$10:$L$10)</f>
        <v>0.375</v>
      </c>
      <c r="I22" s="14" t="n">
        <f aca="false">I10/SUM($H$10:$L$10)</f>
        <v>0.375</v>
      </c>
      <c r="J22" s="14" t="n">
        <f aca="false">J10/SUM($H$10:$L$10)</f>
        <v>0.25</v>
      </c>
      <c r="K22" s="14" t="n">
        <f aca="false">K10/SUM($H$10:$L$10)</f>
        <v>0</v>
      </c>
      <c r="L22" s="14" t="n">
        <f aca="false">L10/SUM($H$10:$L$10)</f>
        <v>0</v>
      </c>
      <c r="M22" s="14" t="n">
        <f aca="false">M10/SUM($M$10:$N$10)</f>
        <v>1</v>
      </c>
      <c r="N22" s="14" t="n">
        <f aca="false">N10/SUM($M$10:$N$10)</f>
        <v>0</v>
      </c>
      <c r="O22" s="0" t="n">
        <v>0.9</v>
      </c>
      <c r="P22" s="0" t="n">
        <v>1967</v>
      </c>
      <c r="Q22" s="0" t="n">
        <v>25.8</v>
      </c>
      <c r="R22" s="0" t="n">
        <v>23.94</v>
      </c>
      <c r="S22" s="0" t="n">
        <v>6.62</v>
      </c>
      <c r="T22" s="0" t="n">
        <v>16.89</v>
      </c>
      <c r="U22" s="0" t="s">
        <v>65</v>
      </c>
    </row>
    <row collapsed="false" customFormat="false" customHeight="false" hidden="false" ht="15" outlineLevel="0" r="23">
      <c r="A23" s="0" t="s">
        <v>10</v>
      </c>
      <c r="B23" s="0" t="n">
        <v>102</v>
      </c>
      <c r="C23" s="0" t="s">
        <v>11</v>
      </c>
      <c r="D23" s="0" t="s">
        <v>61</v>
      </c>
      <c r="E23" s="0" t="n">
        <v>2249.99</v>
      </c>
      <c r="F23" s="0" t="n">
        <v>1</v>
      </c>
      <c r="G23" s="13" t="n">
        <f aca="false">VLOOKUP(G11,'Warranty Scale'!$A$2:$B$6,2,0)</f>
        <v>3</v>
      </c>
      <c r="H23" s="14" t="n">
        <f aca="false">H11/SUM($H$11:$L$11)</f>
        <v>0.666666666666667</v>
      </c>
      <c r="I23" s="0" t="n">
        <v>1</v>
      </c>
      <c r="J23" s="0" t="n">
        <v>0</v>
      </c>
      <c r="K23" s="0" t="n">
        <v>0</v>
      </c>
      <c r="L23" s="0" t="n">
        <v>0</v>
      </c>
      <c r="M23" s="14" t="n">
        <f aca="false">M11/SUM($M$11:$N$11)</f>
        <v>1</v>
      </c>
      <c r="N23" s="14" t="n">
        <f aca="false">N11/SUM($M$11:$N$11)</f>
        <v>0</v>
      </c>
      <c r="O23" s="0" t="n">
        <v>0.9</v>
      </c>
      <c r="P23" s="0" t="n">
        <v>4806</v>
      </c>
      <c r="Q23" s="0" t="n">
        <v>50</v>
      </c>
      <c r="R23" s="0" t="n">
        <v>35</v>
      </c>
      <c r="S23" s="0" t="n">
        <v>31.75</v>
      </c>
      <c r="T23" s="0" t="n">
        <v>19</v>
      </c>
      <c r="U23" s="0" t="s">
        <v>62</v>
      </c>
    </row>
    <row collapsed="false" customFormat="false" customHeight="false" hidden="false" ht="15" outlineLevel="0" r="24">
      <c r="A24" s="0" t="s">
        <v>10</v>
      </c>
      <c r="B24" s="0" t="n">
        <v>103</v>
      </c>
      <c r="C24" s="0" t="s">
        <v>23</v>
      </c>
      <c r="D24" s="0" t="s">
        <v>61</v>
      </c>
      <c r="E24" s="0" t="n">
        <v>399</v>
      </c>
      <c r="F24" s="0" t="n">
        <v>1</v>
      </c>
      <c r="G24" s="13" t="n">
        <f aca="false">VLOOKUP(G12,'Warranty Scale'!$A$2:$B$6,2,0)</f>
        <v>1</v>
      </c>
      <c r="H24" s="14" t="n">
        <f aca="false">H12/SUM($H$12:$L$12)</f>
        <v>1</v>
      </c>
      <c r="I24" s="14" t="n">
        <f aca="false">I12/SUM($H$12:$L$12)</f>
        <v>0</v>
      </c>
      <c r="J24" s="14" t="n">
        <f aca="false">J12/SUM($H$12:$L$12)</f>
        <v>0</v>
      </c>
      <c r="K24" s="14" t="n">
        <f aca="false">K12/SUM($H$12:$L$12)</f>
        <v>0</v>
      </c>
      <c r="L24" s="14" t="n">
        <f aca="false">L12/SUM($H$12:$L$12)</f>
        <v>0</v>
      </c>
      <c r="M24" s="14" t="n">
        <f aca="false">M12/SUM($M$12:$N$12)</f>
        <v>1</v>
      </c>
      <c r="N24" s="14" t="n">
        <f aca="false">N12/SUM($M$12:$N$12)</f>
        <v>0</v>
      </c>
      <c r="O24" s="0" t="n">
        <v>0.9</v>
      </c>
      <c r="P24" s="0" t="n">
        <v>12076</v>
      </c>
      <c r="Q24" s="0" t="n">
        <v>17.4</v>
      </c>
      <c r="R24" s="0" t="n">
        <v>10.5</v>
      </c>
      <c r="S24" s="0" t="n">
        <v>8.3</v>
      </c>
      <c r="T24" s="0" t="n">
        <v>10.2</v>
      </c>
      <c r="U24" s="0" t="s">
        <v>65</v>
      </c>
    </row>
    <row collapsed="false" customFormat="false" customHeight="false" hidden="false" ht="15" outlineLevel="0" r="25">
      <c r="A25" s="0" t="s">
        <v>10</v>
      </c>
      <c r="B25" s="0" t="n">
        <v>142</v>
      </c>
      <c r="C25" s="0" t="s">
        <v>76</v>
      </c>
      <c r="D25" s="0" t="s">
        <v>61</v>
      </c>
      <c r="E25" s="0" t="n">
        <v>609.99</v>
      </c>
      <c r="F25" s="0" t="n">
        <v>1</v>
      </c>
      <c r="G25" s="13" t="n">
        <f aca="false">VLOOKUP(G13,'Warranty Scale'!$A$2:$B$6,2,0)</f>
        <v>3</v>
      </c>
      <c r="H25" s="14" t="n">
        <f aca="false">H13/SUM($H$13:$L$13)</f>
        <v>0.488372093023256</v>
      </c>
      <c r="I25" s="14" t="n">
        <f aca="false">I13/SUM($H$13:$L$13)</f>
        <v>0.162790697674419</v>
      </c>
      <c r="J25" s="14" t="n">
        <f aca="false">J13/SUM($H$13:$L$13)</f>
        <v>0.0697674418604651</v>
      </c>
      <c r="K25" s="14" t="n">
        <f aca="false">K13/SUM($H$13:$L$13)</f>
        <v>0</v>
      </c>
      <c r="L25" s="14" t="n">
        <f aca="false">L13/SUM($H$13:$L$13)</f>
        <v>0.27906976744186</v>
      </c>
      <c r="M25" s="14" t="n">
        <f aca="false">M13/SUM($M$13:$N$13)</f>
        <v>0.625</v>
      </c>
      <c r="N25" s="14" t="n">
        <f aca="false">N13/SUM($M$13:$N$13)</f>
        <v>0.375</v>
      </c>
      <c r="O25" s="0" t="n">
        <v>0.6</v>
      </c>
      <c r="Q25" s="0" t="n">
        <v>29.1</v>
      </c>
      <c r="R25" s="0" t="n">
        <v>20.95</v>
      </c>
      <c r="S25" s="0" t="n">
        <v>8.47</v>
      </c>
      <c r="T25" s="0" t="n">
        <v>20.71</v>
      </c>
      <c r="U25" s="0" t="s">
        <v>65</v>
      </c>
    </row>
    <row collapsed="false" customFormat="true" customHeight="false" hidden="false" ht="15" outlineLevel="0" r="27" s="11">
      <c r="A27" s="10" t="s">
        <v>97</v>
      </c>
    </row>
    <row collapsed="false" customFormat="false" customHeight="false" hidden="false" ht="15" outlineLevel="0" r="28">
      <c r="A28" s="0" t="s">
        <v>67</v>
      </c>
      <c r="B28" s="0" t="s">
        <v>2</v>
      </c>
      <c r="C28" s="0" t="s">
        <v>3</v>
      </c>
      <c r="D28" s="0" t="s">
        <v>46</v>
      </c>
      <c r="E28" s="0" t="s">
        <v>47</v>
      </c>
      <c r="F28" s="0" t="s">
        <v>48</v>
      </c>
      <c r="G28" s="0" t="s">
        <v>36</v>
      </c>
      <c r="H28" s="0" t="s">
        <v>49</v>
      </c>
      <c r="I28" s="0" t="s">
        <v>50</v>
      </c>
      <c r="J28" s="0" t="s">
        <v>51</v>
      </c>
      <c r="K28" s="0" t="s">
        <v>52</v>
      </c>
      <c r="L28" s="0" t="s">
        <v>53</v>
      </c>
      <c r="M28" s="0" t="s">
        <v>27</v>
      </c>
      <c r="N28" s="0" t="s">
        <v>29</v>
      </c>
      <c r="O28" s="0" t="s">
        <v>31</v>
      </c>
      <c r="P28" s="0" t="s">
        <v>33</v>
      </c>
      <c r="Q28" s="0" t="s">
        <v>54</v>
      </c>
      <c r="R28" s="0" t="s">
        <v>55</v>
      </c>
      <c r="S28" s="0" t="s">
        <v>56</v>
      </c>
      <c r="T28" s="0" t="s">
        <v>57</v>
      </c>
      <c r="U28" s="0" t="s">
        <v>58</v>
      </c>
    </row>
    <row collapsed="false" customFormat="false" customHeight="false" hidden="false" ht="15" outlineLevel="0" r="29">
      <c r="A29" s="3" t="s">
        <v>98</v>
      </c>
    </row>
    <row collapsed="false" customFormat="false" customHeight="false" hidden="false" ht="15" outlineLevel="0" r="30">
      <c r="A30" s="0" t="s">
        <v>10</v>
      </c>
      <c r="B30" s="0" t="n">
        <v>101</v>
      </c>
      <c r="C30" s="13" t="n">
        <f aca="false">IF(C$19=C22,0,1)</f>
        <v>1</v>
      </c>
      <c r="D30" s="13" t="n">
        <f aca="false">IF(D$19=D22,0,1)</f>
        <v>0</v>
      </c>
      <c r="E30" s="13" t="n">
        <f aca="false">ABS(E$19-E22)</f>
        <v>250</v>
      </c>
      <c r="F30" s="13" t="n">
        <f aca="false">ABS(F$19-F22)</f>
        <v>0</v>
      </c>
      <c r="G30" s="13" t="n">
        <f aca="false">ABS($G$19-G22)</f>
        <v>0</v>
      </c>
      <c r="H30" s="14" t="n">
        <f aca="false">ABS(H$19-H22)</f>
        <v>0.173571428571429</v>
      </c>
      <c r="I30" s="14" t="n">
        <f aca="false">ABS(I$19-I22)</f>
        <v>0.226428571428571</v>
      </c>
      <c r="J30" s="14" t="n">
        <f aca="false">ABS(J$19-J22)</f>
        <v>0.17</v>
      </c>
      <c r="K30" s="14" t="n">
        <f aca="false">ABS(K$19-K22)</f>
        <v>0.08</v>
      </c>
      <c r="L30" s="14" t="n">
        <f aca="false">ABS(L$19-L22)</f>
        <v>0.142857142857143</v>
      </c>
      <c r="M30" s="14" t="n">
        <f aca="false">ABS(M$19-M22)</f>
        <v>0.2</v>
      </c>
      <c r="N30" s="14" t="n">
        <f aca="false">ABS(N$19-N22)</f>
        <v>0.2</v>
      </c>
      <c r="O30" s="14" t="n">
        <f aca="false">ABS(O$19-O22)</f>
        <v>0.2</v>
      </c>
      <c r="P30" s="14" t="n">
        <f aca="false">ABS(P$19-P22)</f>
        <v>531</v>
      </c>
      <c r="Q30" s="14" t="n">
        <f aca="false">ABS(Q$19-Q22)</f>
        <v>5.9</v>
      </c>
      <c r="R30" s="14" t="n">
        <f aca="false">ABS(R$19-R22)</f>
        <v>3.31</v>
      </c>
      <c r="S30" s="14" t="n">
        <f aca="false">ABS(S$19-S22)</f>
        <v>12.63</v>
      </c>
      <c r="T30" s="14" t="n">
        <f aca="false">ABS(T$19-T22)</f>
        <v>8.5</v>
      </c>
      <c r="U30" s="13" t="n">
        <f aca="false">IF(U$19 = U22,0,1)</f>
        <v>1</v>
      </c>
    </row>
    <row collapsed="false" customFormat="false" customHeight="false" hidden="false" ht="15" outlineLevel="0" r="31">
      <c r="A31" s="0" t="s">
        <v>10</v>
      </c>
      <c r="B31" s="0" t="n">
        <v>102</v>
      </c>
      <c r="C31" s="13" t="n">
        <f aca="false">IF(C$19=C23,0,1)</f>
        <v>0</v>
      </c>
      <c r="D31" s="13" t="n">
        <f aca="false">IF(D$19=D23,0,1)</f>
        <v>0</v>
      </c>
      <c r="E31" s="13" t="n">
        <f aca="false">ABS(E$19-E23)</f>
        <v>1550.99</v>
      </c>
      <c r="F31" s="13" t="n">
        <f aca="false">ABS(F$19-F23)</f>
        <v>0</v>
      </c>
      <c r="G31" s="13" t="n">
        <f aca="false">ABS($G$19-G23)</f>
        <v>2</v>
      </c>
      <c r="H31" s="14" t="n">
        <f aca="false">ABS(H$19-H23)</f>
        <v>0.118095238095238</v>
      </c>
      <c r="I31" s="14" t="n">
        <f aca="false">ABS(I$19-I23)</f>
        <v>0.851428571428571</v>
      </c>
      <c r="J31" s="14" t="n">
        <f aca="false">ABS(J$19-J23)</f>
        <v>0.08</v>
      </c>
      <c r="K31" s="14" t="n">
        <f aca="false">ABS(K$19-K23)</f>
        <v>0.08</v>
      </c>
      <c r="L31" s="14" t="n">
        <f aca="false">ABS(L$19-L23)</f>
        <v>0.142857142857143</v>
      </c>
      <c r="M31" s="14" t="n">
        <f aca="false">ABS(M$19-M23)</f>
        <v>0.2</v>
      </c>
      <c r="N31" s="14" t="n">
        <f aca="false">ABS(N$19-N23)</f>
        <v>0.2</v>
      </c>
      <c r="O31" s="14" t="n">
        <f aca="false">ABS(O$19-O23)</f>
        <v>0.2</v>
      </c>
      <c r="P31" s="14" t="n">
        <f aca="false">ABS(P$19-P23)</f>
        <v>2308</v>
      </c>
      <c r="Q31" s="14" t="n">
        <f aca="false">ABS(Q$19-Q23)</f>
        <v>30.1</v>
      </c>
      <c r="R31" s="14" t="n">
        <f aca="false">ABS(R$19-R23)</f>
        <v>14.37</v>
      </c>
      <c r="S31" s="14" t="n">
        <f aca="false">ABS(S$19-S23)</f>
        <v>12.5</v>
      </c>
      <c r="T31" s="14" t="n">
        <f aca="false">ABS(T$19-T23)</f>
        <v>10.61</v>
      </c>
      <c r="U31" s="13" t="n">
        <f aca="false">IF(U$19 = U23,0,1)</f>
        <v>0</v>
      </c>
    </row>
    <row collapsed="false" customFormat="false" customHeight="false" hidden="false" ht="15" outlineLevel="0" r="32">
      <c r="A32" s="0" t="s">
        <v>10</v>
      </c>
      <c r="B32" s="0" t="n">
        <v>103</v>
      </c>
      <c r="C32" s="13" t="n">
        <f aca="false">IF(C$19=C24,0,1)</f>
        <v>1</v>
      </c>
      <c r="D32" s="13" t="n">
        <f aca="false">IF(D$19=D24,0,1)</f>
        <v>0</v>
      </c>
      <c r="E32" s="13" t="n">
        <f aca="false">ABS(E$19-E24)</f>
        <v>300</v>
      </c>
      <c r="F32" s="13" t="n">
        <f aca="false">ABS(F$19-F24)</f>
        <v>0</v>
      </c>
      <c r="G32" s="13" t="n">
        <f aca="false">ABS($G$19-G24)</f>
        <v>0</v>
      </c>
      <c r="H32" s="14" t="n">
        <f aca="false">ABS(H$19-H24)</f>
        <v>0.451428571428571</v>
      </c>
      <c r="I32" s="14" t="n">
        <f aca="false">ABS(I$19-I24)</f>
        <v>0.148571428571429</v>
      </c>
      <c r="J32" s="14" t="n">
        <f aca="false">ABS(J$19-J24)</f>
        <v>0.08</v>
      </c>
      <c r="K32" s="14" t="n">
        <f aca="false">ABS(K$19-K24)</f>
        <v>0.08</v>
      </c>
      <c r="L32" s="14" t="n">
        <f aca="false">ABS(L$19-L24)</f>
        <v>0.142857142857143</v>
      </c>
      <c r="M32" s="14" t="n">
        <f aca="false">ABS(M$19-M24)</f>
        <v>0.2</v>
      </c>
      <c r="N32" s="14" t="n">
        <f aca="false">ABS(N$19-N24)</f>
        <v>0.2</v>
      </c>
      <c r="O32" s="14" t="n">
        <f aca="false">ABS(O$19-O24)</f>
        <v>0.2</v>
      </c>
      <c r="P32" s="14" t="n">
        <f aca="false">ABS(P$19-P24)</f>
        <v>9578</v>
      </c>
      <c r="Q32" s="14" t="n">
        <f aca="false">ABS(Q$19-Q24)</f>
        <v>2.5</v>
      </c>
      <c r="R32" s="14" t="n">
        <f aca="false">ABS(R$19-R24)</f>
        <v>10.13</v>
      </c>
      <c r="S32" s="14" t="n">
        <f aca="false">ABS(S$19-S24)</f>
        <v>10.95</v>
      </c>
      <c r="T32" s="14" t="n">
        <f aca="false">ABS(T$19-T24)</f>
        <v>1.81</v>
      </c>
      <c r="U32" s="13" t="n">
        <f aca="false">IF(U$19 = U24,0,1)</f>
        <v>1</v>
      </c>
    </row>
    <row collapsed="false" customFormat="false" customHeight="false" hidden="false" ht="15" outlineLevel="0" r="33">
      <c r="A33" s="0" t="s">
        <v>10</v>
      </c>
      <c r="B33" s="0" t="n">
        <v>142</v>
      </c>
      <c r="C33" s="13" t="n">
        <f aca="false">IF(C$19=C25,0,1)</f>
        <v>1</v>
      </c>
      <c r="D33" s="13" t="n">
        <f aca="false">IF(D$19=D25,0,1)</f>
        <v>0</v>
      </c>
      <c r="E33" s="13" t="n">
        <f aca="false">ABS(E$19-E25)</f>
        <v>89.01</v>
      </c>
      <c r="F33" s="13" t="n">
        <f aca="false">ABS(F$19-F25)</f>
        <v>0</v>
      </c>
      <c r="G33" s="13" t="n">
        <f aca="false">ABS($G$19-G25)</f>
        <v>2</v>
      </c>
      <c r="H33" s="14" t="n">
        <f aca="false">ABS(H$19-H25)</f>
        <v>0.0601993355481728</v>
      </c>
      <c r="I33" s="14" t="n">
        <f aca="false">ABS(I$19-I25)</f>
        <v>0.01421926910299</v>
      </c>
      <c r="J33" s="14" t="n">
        <f aca="false">ABS(J$19-J25)</f>
        <v>0.0102325581395349</v>
      </c>
      <c r="K33" s="14" t="n">
        <f aca="false">ABS(K$19-K25)</f>
        <v>0.08</v>
      </c>
      <c r="L33" s="14" t="n">
        <f aca="false">ABS(L$19-L25)</f>
        <v>0.136212624584718</v>
      </c>
      <c r="M33" s="14" t="n">
        <f aca="false">ABS(M$19-M25)</f>
        <v>0.175</v>
      </c>
      <c r="N33" s="14" t="n">
        <f aca="false">ABS(N$19-N25)</f>
        <v>0.175</v>
      </c>
      <c r="O33" s="14" t="n">
        <f aca="false">ABS(O$19-O25)</f>
        <v>0.1</v>
      </c>
      <c r="P33" s="14" t="n">
        <f aca="false">ABS(P$19-P25)</f>
        <v>2498</v>
      </c>
      <c r="Q33" s="14" t="n">
        <f aca="false">ABS(Q$19-Q25)</f>
        <v>9.2</v>
      </c>
      <c r="R33" s="14" t="n">
        <f aca="false">ABS(R$19-R25)</f>
        <v>0.32</v>
      </c>
      <c r="S33" s="14" t="n">
        <f aca="false">ABS(S$19-S25)</f>
        <v>10.78</v>
      </c>
      <c r="T33" s="14" t="n">
        <f aca="false">ABS(T$19-T25)</f>
        <v>12.32</v>
      </c>
      <c r="U33" s="13" t="n">
        <f aca="false">IF(U$19 = U25,0,1)</f>
        <v>1</v>
      </c>
    </row>
    <row collapsed="false" customFormat="true" customHeight="false" hidden="false" ht="15" outlineLevel="0" r="35" s="11">
      <c r="A35" s="10" t="s">
        <v>99</v>
      </c>
    </row>
    <row collapsed="false" customFormat="false" customHeight="false" hidden="false" ht="15" outlineLevel="0" r="36">
      <c r="A36" s="0" t="s">
        <v>67</v>
      </c>
      <c r="B36" s="0" t="s">
        <v>2</v>
      </c>
      <c r="C36" s="0" t="s">
        <v>3</v>
      </c>
      <c r="D36" s="0" t="s">
        <v>46</v>
      </c>
      <c r="E36" s="0" t="s">
        <v>47</v>
      </c>
      <c r="F36" s="0" t="s">
        <v>48</v>
      </c>
      <c r="G36" s="0" t="s">
        <v>36</v>
      </c>
      <c r="H36" s="0" t="s">
        <v>49</v>
      </c>
      <c r="I36" s="0" t="s">
        <v>50</v>
      </c>
      <c r="J36" s="0" t="s">
        <v>51</v>
      </c>
      <c r="K36" s="0" t="s">
        <v>52</v>
      </c>
      <c r="L36" s="0" t="s">
        <v>53</v>
      </c>
      <c r="M36" s="0" t="s">
        <v>27</v>
      </c>
      <c r="N36" s="0" t="s">
        <v>29</v>
      </c>
      <c r="O36" s="0" t="s">
        <v>31</v>
      </c>
      <c r="P36" s="0" t="s">
        <v>33</v>
      </c>
      <c r="Q36" s="0" t="s">
        <v>54</v>
      </c>
      <c r="R36" s="0" t="s">
        <v>55</v>
      </c>
      <c r="S36" s="0" t="s">
        <v>56</v>
      </c>
      <c r="T36" s="0" t="s">
        <v>57</v>
      </c>
      <c r="U36" s="0" t="s">
        <v>58</v>
      </c>
    </row>
    <row collapsed="false" customFormat="false" customHeight="false" hidden="false" ht="15" outlineLevel="0" r="37">
      <c r="A37" s="0" t="s">
        <v>100</v>
      </c>
      <c r="B37" s="0" t="s">
        <v>100</v>
      </c>
      <c r="C37" s="0" t="n">
        <v>1</v>
      </c>
      <c r="D37" s="0" t="n">
        <v>1</v>
      </c>
      <c r="E37" s="0" t="n">
        <v>1</v>
      </c>
      <c r="F37" s="0" t="n">
        <v>1</v>
      </c>
      <c r="G37" s="0" t="n">
        <v>1</v>
      </c>
      <c r="H37" s="0" t="n">
        <v>1</v>
      </c>
      <c r="I37" s="0" t="n">
        <v>1</v>
      </c>
      <c r="J37" s="0" t="n">
        <v>1</v>
      </c>
      <c r="K37" s="0" t="n">
        <v>1</v>
      </c>
      <c r="L37" s="0" t="n">
        <v>1</v>
      </c>
      <c r="M37" s="0" t="n">
        <v>1</v>
      </c>
      <c r="N37" s="0" t="n">
        <v>1</v>
      </c>
      <c r="O37" s="0" t="n">
        <v>1</v>
      </c>
      <c r="P37" s="0" t="n">
        <v>0</v>
      </c>
      <c r="Q37" s="0" t="n">
        <v>1</v>
      </c>
      <c r="R37" s="0" t="n">
        <v>1</v>
      </c>
      <c r="S37" s="0" t="n">
        <v>1</v>
      </c>
      <c r="T37" s="0" t="n">
        <v>1</v>
      </c>
      <c r="U37" s="0" t="n">
        <v>1</v>
      </c>
    </row>
    <row collapsed="false" customFormat="true" customHeight="false" hidden="false" ht="15" outlineLevel="0" r="39" s="11">
      <c r="A39" s="10" t="s">
        <v>101</v>
      </c>
    </row>
    <row collapsed="false" customFormat="false" customHeight="false" hidden="false" ht="15" outlineLevel="0" r="41">
      <c r="A41" s="0" t="s">
        <v>10</v>
      </c>
      <c r="B41" s="0" t="n">
        <v>101</v>
      </c>
      <c r="C41" s="14" t="n">
        <f aca="false">C30*C$37</f>
        <v>1</v>
      </c>
      <c r="D41" s="14" t="n">
        <f aca="false">D30*D37</f>
        <v>0</v>
      </c>
      <c r="E41" s="14" t="n">
        <f aca="false">E30*E37</f>
        <v>250</v>
      </c>
      <c r="F41" s="14" t="n">
        <f aca="false">F30*F37</f>
        <v>0</v>
      </c>
      <c r="G41" s="14" t="n">
        <v>0</v>
      </c>
      <c r="H41" s="14" t="n">
        <f aca="false">H30*H37</f>
        <v>0.173571428571429</v>
      </c>
      <c r="I41" s="14" t="n">
        <f aca="false">I30*I37</f>
        <v>0.226428571428571</v>
      </c>
      <c r="J41" s="14" t="n">
        <f aca="false">J30*J37</f>
        <v>0.17</v>
      </c>
      <c r="K41" s="14" t="n">
        <f aca="false">K30*K37</f>
        <v>0.08</v>
      </c>
      <c r="L41" s="14" t="n">
        <f aca="false">L30*L37</f>
        <v>0.142857142857143</v>
      </c>
      <c r="M41" s="14" t="n">
        <f aca="false">M30*M37</f>
        <v>0.2</v>
      </c>
      <c r="N41" s="14" t="n">
        <f aca="false">N30*N37</f>
        <v>0.2</v>
      </c>
      <c r="O41" s="14" t="n">
        <f aca="false">O30*O37</f>
        <v>0.2</v>
      </c>
      <c r="P41" s="14" t="n">
        <f aca="false">P30*P37</f>
        <v>0</v>
      </c>
      <c r="Q41" s="14" t="n">
        <f aca="false">Q30*Q37</f>
        <v>5.9</v>
      </c>
      <c r="R41" s="14" t="n">
        <f aca="false">R30*R37</f>
        <v>3.31</v>
      </c>
      <c r="S41" s="14" t="n">
        <f aca="false">S30*S37</f>
        <v>12.63</v>
      </c>
      <c r="T41" s="14" t="n">
        <f aca="false">T30*T37</f>
        <v>8.5</v>
      </c>
      <c r="U41" s="13" t="n">
        <f aca="false">U30*U37</f>
        <v>1</v>
      </c>
    </row>
    <row collapsed="false" customFormat="false" customHeight="false" hidden="false" ht="15" outlineLevel="0" r="42">
      <c r="A42" s="0" t="s">
        <v>10</v>
      </c>
      <c r="B42" s="0" t="n">
        <v>102</v>
      </c>
      <c r="C42" s="14" t="n">
        <f aca="false">C31*C$37</f>
        <v>0</v>
      </c>
      <c r="D42" s="14" t="n">
        <f aca="false">D31*D$37</f>
        <v>0</v>
      </c>
      <c r="E42" s="14" t="n">
        <f aca="false">E31*E$37</f>
        <v>1550.99</v>
      </c>
      <c r="F42" s="14" t="n">
        <f aca="false">F31*F$37</f>
        <v>0</v>
      </c>
      <c r="G42" s="14" t="n">
        <v>2</v>
      </c>
      <c r="H42" s="14" t="n">
        <f aca="false">H31*H$37</f>
        <v>0.118095238095238</v>
      </c>
      <c r="I42" s="14" t="n">
        <f aca="false">I31*I$37</f>
        <v>0.851428571428571</v>
      </c>
      <c r="J42" s="14" t="n">
        <f aca="false">J31*J$37</f>
        <v>0.08</v>
      </c>
      <c r="K42" s="14" t="n">
        <f aca="false">K31*K$37</f>
        <v>0.08</v>
      </c>
      <c r="L42" s="14" t="n">
        <f aca="false">L31*L$37</f>
        <v>0.142857142857143</v>
      </c>
      <c r="M42" s="14" t="n">
        <f aca="false">M31*M$37</f>
        <v>0.2</v>
      </c>
      <c r="N42" s="14" t="n">
        <f aca="false">N31*N$37</f>
        <v>0.2</v>
      </c>
      <c r="O42" s="14" t="n">
        <f aca="false">O31*O$37</f>
        <v>0.2</v>
      </c>
      <c r="P42" s="14" t="n">
        <f aca="false">P31*P$37</f>
        <v>0</v>
      </c>
      <c r="Q42" s="14" t="n">
        <f aca="false">Q31*Q$37</f>
        <v>30.1</v>
      </c>
      <c r="R42" s="14" t="n">
        <f aca="false">R31*R$37</f>
        <v>14.37</v>
      </c>
      <c r="S42" s="14" t="n">
        <f aca="false">S31*S$37</f>
        <v>12.5</v>
      </c>
      <c r="T42" s="14" t="n">
        <f aca="false">T31*T$37</f>
        <v>10.61</v>
      </c>
      <c r="U42" s="13" t="n">
        <f aca="false">U31*U$37</f>
        <v>0</v>
      </c>
    </row>
    <row collapsed="false" customFormat="false" customHeight="false" hidden="false" ht="15" outlineLevel="0" r="43">
      <c r="A43" s="0" t="s">
        <v>10</v>
      </c>
      <c r="B43" s="0" t="n">
        <v>103</v>
      </c>
      <c r="C43" s="14" t="n">
        <f aca="false">C32*C$37</f>
        <v>1</v>
      </c>
      <c r="D43" s="14" t="n">
        <f aca="false">D32*D$37</f>
        <v>0</v>
      </c>
      <c r="E43" s="14" t="n">
        <f aca="false">E32*E$37</f>
        <v>300</v>
      </c>
      <c r="F43" s="14" t="n">
        <f aca="false">F32*F$37</f>
        <v>0</v>
      </c>
      <c r="G43" s="14" t="n">
        <v>0</v>
      </c>
      <c r="H43" s="14" t="n">
        <f aca="false">H32*H$37</f>
        <v>0.451428571428571</v>
      </c>
      <c r="I43" s="14" t="n">
        <f aca="false">I32*I$37</f>
        <v>0.148571428571429</v>
      </c>
      <c r="J43" s="14" t="n">
        <f aca="false">J32*J$37</f>
        <v>0.08</v>
      </c>
      <c r="K43" s="14" t="n">
        <f aca="false">K32*K$37</f>
        <v>0.08</v>
      </c>
      <c r="L43" s="14" t="n">
        <f aca="false">L32*L$37</f>
        <v>0.142857142857143</v>
      </c>
      <c r="M43" s="14" t="n">
        <f aca="false">M32*M$37</f>
        <v>0.2</v>
      </c>
      <c r="N43" s="14" t="n">
        <f aca="false">N32*N$37</f>
        <v>0.2</v>
      </c>
      <c r="O43" s="14" t="n">
        <f aca="false">O32*O$37</f>
        <v>0.2</v>
      </c>
      <c r="P43" s="14" t="n">
        <f aca="false">P32*P$37</f>
        <v>0</v>
      </c>
      <c r="Q43" s="14" t="n">
        <f aca="false">Q32*Q$37</f>
        <v>2.5</v>
      </c>
      <c r="R43" s="14" t="n">
        <f aca="false">R32*R$37</f>
        <v>10.13</v>
      </c>
      <c r="S43" s="14" t="n">
        <f aca="false">S32*S$37</f>
        <v>10.95</v>
      </c>
      <c r="T43" s="14" t="n">
        <f aca="false">T32*T$37</f>
        <v>1.81</v>
      </c>
      <c r="U43" s="13" t="n">
        <f aca="false">U32*U$37</f>
        <v>1</v>
      </c>
    </row>
    <row collapsed="false" customFormat="false" customHeight="false" hidden="false" ht="15" outlineLevel="0" r="44">
      <c r="A44" s="0" t="s">
        <v>10</v>
      </c>
      <c r="B44" s="0" t="n">
        <v>142</v>
      </c>
      <c r="C44" s="14" t="n">
        <f aca="false">C33*C$37</f>
        <v>1</v>
      </c>
      <c r="D44" s="14" t="n">
        <f aca="false">D33*D$37</f>
        <v>0</v>
      </c>
      <c r="E44" s="14" t="n">
        <f aca="false">E33*E$37</f>
        <v>89.01</v>
      </c>
      <c r="F44" s="14" t="n">
        <f aca="false">F33*F$37</f>
        <v>0</v>
      </c>
      <c r="G44" s="14" t="n">
        <v>2</v>
      </c>
      <c r="H44" s="14" t="n">
        <f aca="false">H33*H$37</f>
        <v>0.0601993355481728</v>
      </c>
      <c r="I44" s="14" t="n">
        <f aca="false">I33*I$37</f>
        <v>0.01421926910299</v>
      </c>
      <c r="J44" s="14" t="n">
        <f aca="false">J33*J$37</f>
        <v>0.0102325581395349</v>
      </c>
      <c r="K44" s="14" t="n">
        <f aca="false">K33*K$37</f>
        <v>0.08</v>
      </c>
      <c r="L44" s="14" t="n">
        <f aca="false">L33*L$37</f>
        <v>0.136212624584718</v>
      </c>
      <c r="M44" s="14" t="n">
        <f aca="false">M33*M$37</f>
        <v>0.175</v>
      </c>
      <c r="N44" s="14" t="n">
        <f aca="false">N33*N$37</f>
        <v>0.175</v>
      </c>
      <c r="O44" s="14" t="n">
        <f aca="false">O33*O$37</f>
        <v>0.1</v>
      </c>
      <c r="P44" s="14" t="n">
        <f aca="false">P33*P$37</f>
        <v>0</v>
      </c>
      <c r="Q44" s="14" t="n">
        <f aca="false">Q33*Q$37</f>
        <v>9.2</v>
      </c>
      <c r="R44" s="14" t="n">
        <f aca="false">R33*R$37</f>
        <v>0.32</v>
      </c>
      <c r="S44" s="14" t="n">
        <f aca="false">S33*S$37</f>
        <v>10.78</v>
      </c>
      <c r="T44" s="14" t="n">
        <f aca="false">T33*T$37</f>
        <v>12.32</v>
      </c>
      <c r="U44" s="13" t="n">
        <f aca="false">U33*U$37</f>
        <v>1</v>
      </c>
    </row>
    <row collapsed="false" customFormat="true" customHeight="false" hidden="false" ht="15" outlineLevel="0" r="47" s="11">
      <c r="A47" s="10" t="s">
        <v>102</v>
      </c>
    </row>
    <row collapsed="false" customFormat="false" customHeight="false" hidden="false" ht="15" outlineLevel="0" r="48">
      <c r="A48" s="3" t="s">
        <v>98</v>
      </c>
    </row>
    <row collapsed="false" customFormat="false" customHeight="false" hidden="false" ht="15" outlineLevel="0" r="49">
      <c r="A49" s="3" t="s">
        <v>67</v>
      </c>
      <c r="B49" s="3" t="s">
        <v>2</v>
      </c>
      <c r="C49" s="3" t="s">
        <v>103</v>
      </c>
      <c r="D49" s="3" t="s">
        <v>104</v>
      </c>
    </row>
    <row collapsed="false" customFormat="false" customHeight="false" hidden="false" ht="15" outlineLevel="0" r="50">
      <c r="A50" s="0" t="s">
        <v>10</v>
      </c>
      <c r="B50" s="0" t="n">
        <v>101</v>
      </c>
      <c r="C50" s="14" t="n">
        <f aca="false">SUM(C41:U41)</f>
        <v>283.732857142857</v>
      </c>
      <c r="D50" s="0" t="n">
        <v>12</v>
      </c>
    </row>
    <row collapsed="false" customFormat="false" customHeight="false" hidden="false" ht="15" outlineLevel="0" r="51">
      <c r="A51" s="0" t="s">
        <v>10</v>
      </c>
      <c r="B51" s="0" t="n">
        <v>102</v>
      </c>
      <c r="C51" s="14" t="n">
        <f aca="false">SUM(C42:U42)</f>
        <v>1622.44238095238</v>
      </c>
      <c r="D51" s="0" t="n">
        <v>8</v>
      </c>
    </row>
    <row collapsed="false" customFormat="false" customHeight="false" hidden="false" ht="15" outlineLevel="0" r="52">
      <c r="A52" s="0" t="s">
        <v>10</v>
      </c>
      <c r="B52" s="0" t="n">
        <v>103</v>
      </c>
      <c r="C52" s="14" t="n">
        <f aca="false">SUM(C43:U43)</f>
        <v>328.892857142857</v>
      </c>
      <c r="D52" s="0" t="n">
        <v>12</v>
      </c>
    </row>
    <row collapsed="false" customFormat="false" customHeight="false" hidden="false" ht="15" outlineLevel="0" r="53">
      <c r="A53" s="0" t="s">
        <v>10</v>
      </c>
      <c r="B53" s="0" t="n">
        <v>142</v>
      </c>
      <c r="C53" s="14" t="n">
        <f aca="false">SUM(C44:U44)</f>
        <v>126.380863787375</v>
      </c>
      <c r="D53" s="0" t="n">
        <v>84</v>
      </c>
    </row>
    <row collapsed="false" customFormat="true" customHeight="false" hidden="false" ht="15" outlineLevel="0" r="55" s="9">
      <c r="A55" s="15" t="s">
        <v>105</v>
      </c>
    </row>
    <row collapsed="false" customFormat="false" customHeight="false" hidden="false" ht="15" outlineLevel="0" r="56">
      <c r="A56" s="3" t="s">
        <v>98</v>
      </c>
    </row>
    <row collapsed="false" customFormat="false" customHeight="false" hidden="false" ht="15" outlineLevel="0" r="57">
      <c r="A57" s="0" t="s">
        <v>106</v>
      </c>
      <c r="B57" s="0" t="n">
        <v>84</v>
      </c>
      <c r="C57" s="0" t="s">
        <v>107</v>
      </c>
    </row>
    <row collapsed="false" customFormat="false" customHeight="false" hidden="false" ht="15" outlineLevel="0" r="58">
      <c r="A58" s="0" t="s">
        <v>108</v>
      </c>
      <c r="B58" s="16" t="n">
        <v>699</v>
      </c>
      <c r="C58" s="0" t="s">
        <v>109</v>
      </c>
    </row>
    <row collapsed="false" customFormat="false" customHeight="false" hidden="false" ht="15" outlineLevel="0" r="59">
      <c r="A59" s="0" t="s">
        <v>110</v>
      </c>
      <c r="B59" s="16" t="n">
        <f aca="false">B57*B58</f>
        <v>58716</v>
      </c>
      <c r="C59" s="0" t="s">
        <v>111</v>
      </c>
    </row>
    <row collapsed="false" customFormat="false" customHeight="false" hidden="false" ht="15" outlineLevel="0" r="60">
      <c r="A60" s="0" t="s">
        <v>68</v>
      </c>
      <c r="B60" s="13" t="n">
        <f aca="false">'Potential New Product List'!V3</f>
        <v>0.25</v>
      </c>
      <c r="C60" s="0" t="s">
        <v>109</v>
      </c>
    </row>
    <row collapsed="false" customFormat="false" customHeight="false" hidden="false" ht="15" outlineLevel="0" r="61">
      <c r="A61" s="0" t="s">
        <v>112</v>
      </c>
      <c r="B61" s="16" t="n">
        <f aca="false">B59*B60</f>
        <v>14679</v>
      </c>
      <c r="C61" s="0" t="s">
        <v>113</v>
      </c>
    </row>
    <row collapsed="false" customFormat="false" customHeight="false" hidden="false" ht="15" outlineLevel="0" r="1048576"/>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U63"/>
  <sheetViews>
    <sheetView colorId="64" defaultGridColor="true" rightToLeft="false" showFormulas="false" showGridLines="true" showOutlineSymbols="true" showRowColHeaders="true" showZeros="true" tabSelected="false" topLeftCell="A52" view="normal" windowProtection="false" workbookViewId="0" zoomScale="100" zoomScaleNormal="100" zoomScalePageLayoutView="100">
      <selection activeCell="C83" activeCellId="0" pane="topLeft" sqref="C83"/>
    </sheetView>
  </sheetViews>
  <sheetFormatPr defaultRowHeight="12.85"/>
  <cols>
    <col collapsed="false" hidden="false" max="1" min="1" style="0" width="34.1428571428571"/>
    <col collapsed="false" hidden="false" max="5" min="2" style="0" width="11.5204081632653"/>
    <col collapsed="false" hidden="false" max="6" min="6" style="0" width="29.3010204081633"/>
    <col collapsed="false" hidden="false" max="7" min="7" style="0" width="19.0867346938776"/>
    <col collapsed="false" hidden="false" max="8" min="8" style="0" width="15.8571428571429"/>
    <col collapsed="false" hidden="false" max="9" min="9" style="0" width="17.7397959183673"/>
    <col collapsed="false" hidden="false" max="10" min="10" style="0" width="16.3979591836735"/>
    <col collapsed="false" hidden="false" max="11" min="11" style="0" width="17.469387755102"/>
    <col collapsed="false" hidden="false" max="12" min="12" style="0" width="15.3163265306122"/>
    <col collapsed="false" hidden="false" max="13" min="13" style="0" width="28.3571428571429"/>
    <col collapsed="false" hidden="false" max="14" min="14" style="0" width="30.9132653061224"/>
    <col collapsed="false" hidden="false" max="15" min="15" style="0" width="42.3418367346939"/>
    <col collapsed="false" hidden="false" max="16" min="16" style="0" width="21.9030612244898"/>
    <col collapsed="false" hidden="false" max="17" min="17" style="0" width="36.4183673469388"/>
    <col collapsed="false" hidden="false" max="18" min="18" style="0" width="20.8316326530612"/>
    <col collapsed="false" hidden="false" max="19" min="19" style="0" width="20.5612244897959"/>
    <col collapsed="false" hidden="false" max="20" min="20" style="0" width="21.2397959183673"/>
    <col collapsed="false" hidden="false" max="1025" min="21" style="0" width="11.5204081632653"/>
  </cols>
  <sheetData>
    <row collapsed="false" customFormat="false" customHeight="false" hidden="false" ht="15.25" outlineLevel="0" r="1">
      <c r="A1" s="8" t="s">
        <v>114</v>
      </c>
      <c r="B1" s="8"/>
      <c r="C1" s="8"/>
      <c r="D1" s="8"/>
    </row>
    <row collapsed="false" customFormat="false" customHeight="false" hidden="false" ht="15.25" outlineLevel="0" r="2">
      <c r="A2" s="8"/>
      <c r="B2" s="8"/>
      <c r="C2" s="8"/>
      <c r="D2" s="8"/>
    </row>
    <row collapsed="false" customFormat="false" customHeight="false" hidden="false" ht="14.05" outlineLevel="0" r="3">
      <c r="A3" s="9" t="s">
        <v>91</v>
      </c>
      <c r="B3" s="9"/>
      <c r="C3" s="9"/>
      <c r="D3" s="9"/>
      <c r="E3" s="9"/>
      <c r="F3" s="9"/>
      <c r="G3" s="9"/>
      <c r="H3" s="9"/>
      <c r="I3" s="9"/>
      <c r="J3" s="9"/>
      <c r="K3" s="9"/>
      <c r="L3" s="9"/>
      <c r="M3" s="9"/>
      <c r="N3" s="9"/>
      <c r="O3" s="9"/>
      <c r="P3" s="9"/>
      <c r="Q3" s="9"/>
      <c r="R3" s="9"/>
      <c r="S3" s="9"/>
      <c r="T3" s="9"/>
    </row>
    <row collapsed="false" customFormat="false" customHeight="false" hidden="false" ht="14.05" outlineLevel="0" r="4">
      <c r="A4" s="3" t="s">
        <v>92</v>
      </c>
    </row>
    <row collapsed="false" customFormat="false" customHeight="false" hidden="false" ht="14.05" outlineLevel="0" r="5">
      <c r="A5" s="3" t="s">
        <v>67</v>
      </c>
      <c r="B5" s="3" t="s">
        <v>2</v>
      </c>
      <c r="C5" s="3" t="s">
        <v>3</v>
      </c>
      <c r="D5" s="3" t="s">
        <v>46</v>
      </c>
      <c r="E5" s="3" t="s">
        <v>47</v>
      </c>
      <c r="F5" s="3" t="s">
        <v>48</v>
      </c>
      <c r="G5" s="3" t="s">
        <v>36</v>
      </c>
      <c r="H5" s="3" t="s">
        <v>49</v>
      </c>
      <c r="I5" s="3" t="s">
        <v>50</v>
      </c>
      <c r="J5" s="3" t="s">
        <v>51</v>
      </c>
      <c r="K5" s="3" t="s">
        <v>52</v>
      </c>
      <c r="L5" s="3" t="s">
        <v>53</v>
      </c>
      <c r="M5" s="3" t="s">
        <v>27</v>
      </c>
      <c r="N5" s="3" t="s">
        <v>29</v>
      </c>
      <c r="O5" s="3" t="s">
        <v>31</v>
      </c>
      <c r="P5" s="3" t="s">
        <v>33</v>
      </c>
      <c r="Q5" s="3" t="s">
        <v>54</v>
      </c>
      <c r="R5" s="3" t="s">
        <v>55</v>
      </c>
      <c r="S5" s="3" t="s">
        <v>56</v>
      </c>
      <c r="T5" s="3" t="s">
        <v>57</v>
      </c>
      <c r="U5" s="3" t="s">
        <v>58</v>
      </c>
    </row>
    <row collapsed="false" customFormat="false" customHeight="false" hidden="false" ht="14.9" outlineLevel="0" r="6">
      <c r="A6" s="0" t="s">
        <v>10</v>
      </c>
      <c r="B6" s="0" t="n">
        <v>172</v>
      </c>
      <c r="C6" s="0" t="s">
        <v>11</v>
      </c>
      <c r="D6" s="0" t="s">
        <v>61</v>
      </c>
      <c r="E6" s="2" t="n">
        <v>860</v>
      </c>
      <c r="F6" s="0" t="n">
        <v>1</v>
      </c>
      <c r="G6" s="0" t="s">
        <v>39</v>
      </c>
      <c r="H6" s="0" t="n">
        <v>51</v>
      </c>
      <c r="I6" s="0" t="n">
        <v>11</v>
      </c>
      <c r="J6" s="0" t="n">
        <v>10</v>
      </c>
      <c r="K6" s="0" t="n">
        <v>10</v>
      </c>
      <c r="L6" s="0" t="n">
        <v>21</v>
      </c>
      <c r="M6" s="0" t="n">
        <v>7</v>
      </c>
      <c r="N6" s="0" t="n">
        <v>5</v>
      </c>
      <c r="O6" s="0" t="n">
        <v>0.6</v>
      </c>
      <c r="P6" s="0" t="n">
        <v>490</v>
      </c>
      <c r="Q6" s="0" t="n">
        <v>27</v>
      </c>
      <c r="R6" s="0" t="n">
        <v>21.89</v>
      </c>
      <c r="S6" s="0" t="n">
        <v>27.01</v>
      </c>
      <c r="T6" s="0" t="n">
        <v>9.13</v>
      </c>
      <c r="U6" s="0" t="s">
        <v>62</v>
      </c>
    </row>
    <row collapsed="false" customFormat="false" customHeight="false" hidden="false" ht="14.05" outlineLevel="0" r="7"/>
    <row collapsed="false" customFormat="false" customHeight="false" hidden="false" ht="14.05" outlineLevel="0" r="8">
      <c r="A8" s="3" t="s">
        <v>93</v>
      </c>
    </row>
    <row collapsed="false" customFormat="false" customHeight="false" hidden="false" ht="14.05" outlineLevel="0" r="9">
      <c r="A9" s="3" t="s">
        <v>67</v>
      </c>
      <c r="B9" s="3" t="s">
        <v>2</v>
      </c>
      <c r="C9" s="3" t="s">
        <v>3</v>
      </c>
      <c r="D9" s="3" t="s">
        <v>46</v>
      </c>
      <c r="E9" s="3" t="s">
        <v>47</v>
      </c>
      <c r="F9" s="3" t="s">
        <v>48</v>
      </c>
      <c r="G9" s="3" t="s">
        <v>36</v>
      </c>
      <c r="H9" s="3" t="s">
        <v>49</v>
      </c>
      <c r="I9" s="3" t="s">
        <v>50</v>
      </c>
      <c r="J9" s="3" t="s">
        <v>51</v>
      </c>
      <c r="K9" s="3" t="s">
        <v>52</v>
      </c>
      <c r="L9" s="3" t="s">
        <v>53</v>
      </c>
      <c r="M9" s="3" t="s">
        <v>27</v>
      </c>
      <c r="N9" s="3" t="s">
        <v>29</v>
      </c>
      <c r="O9" s="3" t="s">
        <v>31</v>
      </c>
      <c r="P9" s="3" t="s">
        <v>33</v>
      </c>
      <c r="Q9" s="3" t="s">
        <v>54</v>
      </c>
      <c r="R9" s="3" t="s">
        <v>55</v>
      </c>
      <c r="S9" s="3" t="s">
        <v>56</v>
      </c>
      <c r="T9" s="3" t="s">
        <v>57</v>
      </c>
      <c r="U9" s="3" t="s">
        <v>58</v>
      </c>
    </row>
    <row collapsed="false" customFormat="false" customHeight="false" hidden="false" ht="14.05" outlineLevel="0" r="10">
      <c r="A10" s="0" t="s">
        <v>10</v>
      </c>
      <c r="B10" s="0" t="n">
        <v>101</v>
      </c>
      <c r="C10" s="0" t="s">
        <v>19</v>
      </c>
      <c r="D10" s="0" t="s">
        <v>61</v>
      </c>
      <c r="E10" s="0" t="n">
        <v>949</v>
      </c>
      <c r="F10" s="0" t="n">
        <v>1</v>
      </c>
      <c r="G10" s="0" t="s">
        <v>39</v>
      </c>
      <c r="H10" s="0" t="n">
        <v>3</v>
      </c>
      <c r="I10" s="0" t="n">
        <v>3</v>
      </c>
      <c r="J10" s="0" t="n">
        <v>2</v>
      </c>
      <c r="K10" s="0" t="n">
        <v>0</v>
      </c>
      <c r="L10" s="0" t="n">
        <v>0</v>
      </c>
      <c r="M10" s="0" t="n">
        <v>2</v>
      </c>
      <c r="N10" s="0" t="n">
        <v>0</v>
      </c>
      <c r="O10" s="0" t="n">
        <v>0.9</v>
      </c>
      <c r="P10" s="0" t="n">
        <v>1967</v>
      </c>
      <c r="Q10" s="0" t="n">
        <v>25.8</v>
      </c>
      <c r="R10" s="0" t="n">
        <v>23.94</v>
      </c>
      <c r="S10" s="0" t="n">
        <v>6.62</v>
      </c>
      <c r="T10" s="0" t="n">
        <v>16.89</v>
      </c>
      <c r="U10" s="0" t="s">
        <v>65</v>
      </c>
    </row>
    <row collapsed="false" customFormat="false" customHeight="false" hidden="false" ht="14.9" outlineLevel="0" r="11">
      <c r="A11" s="0" t="s">
        <v>10</v>
      </c>
      <c r="B11" s="0" t="n">
        <v>102</v>
      </c>
      <c r="C11" s="0" t="s">
        <v>11</v>
      </c>
      <c r="D11" s="0" t="s">
        <v>61</v>
      </c>
      <c r="E11" s="0" t="n">
        <v>2249.99</v>
      </c>
      <c r="F11" s="0" t="n">
        <v>1</v>
      </c>
      <c r="G11" s="0" t="s">
        <v>41</v>
      </c>
      <c r="H11" s="0" t="n">
        <v>2</v>
      </c>
      <c r="I11" s="0" t="n">
        <v>1</v>
      </c>
      <c r="J11" s="0" t="n">
        <v>0</v>
      </c>
      <c r="K11" s="0" t="n">
        <v>0</v>
      </c>
      <c r="L11" s="0" t="n">
        <v>0</v>
      </c>
      <c r="M11" s="0" t="n">
        <v>1</v>
      </c>
      <c r="N11" s="0" t="n">
        <v>0</v>
      </c>
      <c r="O11" s="0" t="n">
        <v>0.9</v>
      </c>
      <c r="P11" s="0" t="n">
        <v>4806</v>
      </c>
      <c r="Q11" s="0" t="n">
        <v>50</v>
      </c>
      <c r="R11" s="0" t="n">
        <v>35</v>
      </c>
      <c r="S11" s="0" t="n">
        <v>31.75</v>
      </c>
      <c r="T11" s="0" t="n">
        <v>19</v>
      </c>
      <c r="U11" s="0" t="s">
        <v>62</v>
      </c>
    </row>
    <row collapsed="false" customFormat="false" customHeight="false" hidden="false" ht="14.05" outlineLevel="0" r="12">
      <c r="A12" s="0" t="s">
        <v>10</v>
      </c>
      <c r="B12" s="0" t="n">
        <v>103</v>
      </c>
      <c r="C12" s="0" t="s">
        <v>23</v>
      </c>
      <c r="D12" s="0" t="s">
        <v>61</v>
      </c>
      <c r="E12" s="0" t="n">
        <v>399</v>
      </c>
      <c r="F12" s="0" t="n">
        <v>1</v>
      </c>
      <c r="G12" s="0" t="s">
        <v>39</v>
      </c>
      <c r="H12" s="0" t="n">
        <v>3</v>
      </c>
      <c r="I12" s="0" t="n">
        <v>0</v>
      </c>
      <c r="J12" s="0" t="n">
        <v>0</v>
      </c>
      <c r="K12" s="0" t="n">
        <v>0</v>
      </c>
      <c r="L12" s="0" t="n">
        <v>0</v>
      </c>
      <c r="M12" s="0" t="n">
        <v>1</v>
      </c>
      <c r="N12" s="0" t="n">
        <v>0</v>
      </c>
      <c r="O12" s="0" t="n">
        <v>0.9</v>
      </c>
      <c r="P12" s="0" t="n">
        <v>12076</v>
      </c>
      <c r="Q12" s="0" t="n">
        <v>17.4</v>
      </c>
      <c r="R12" s="0" t="n">
        <v>10.5</v>
      </c>
      <c r="S12" s="0" t="n">
        <v>8.3</v>
      </c>
      <c r="T12" s="0" t="n">
        <v>10.2</v>
      </c>
      <c r="U12" s="0" t="s">
        <v>65</v>
      </c>
    </row>
    <row collapsed="false" customFormat="false" customHeight="false" hidden="false" ht="14.9" outlineLevel="0" r="13">
      <c r="A13" s="0" t="s">
        <v>10</v>
      </c>
      <c r="B13" s="0" t="n">
        <v>142</v>
      </c>
      <c r="C13" s="0" t="s">
        <v>76</v>
      </c>
      <c r="D13" s="0" t="s">
        <v>61</v>
      </c>
      <c r="E13" s="0" t="n">
        <v>609.99</v>
      </c>
      <c r="F13" s="0" t="n">
        <v>1</v>
      </c>
      <c r="G13" s="0" t="s">
        <v>41</v>
      </c>
      <c r="H13" s="0" t="n">
        <v>21</v>
      </c>
      <c r="I13" s="0" t="n">
        <v>7</v>
      </c>
      <c r="J13" s="0" t="n">
        <v>3</v>
      </c>
      <c r="K13" s="0" t="n">
        <v>0</v>
      </c>
      <c r="L13" s="0" t="n">
        <v>12</v>
      </c>
      <c r="M13" s="0" t="n">
        <v>5</v>
      </c>
      <c r="N13" s="0" t="n">
        <v>3</v>
      </c>
      <c r="O13" s="0" t="n">
        <v>0.6</v>
      </c>
      <c r="Q13" s="0" t="n">
        <v>29.1</v>
      </c>
      <c r="R13" s="0" t="n">
        <v>20.95</v>
      </c>
      <c r="S13" s="0" t="n">
        <v>8.47</v>
      </c>
      <c r="T13" s="0" t="n">
        <v>20.71</v>
      </c>
      <c r="U13" s="0" t="s">
        <v>65</v>
      </c>
    </row>
    <row collapsed="false" customFormat="false" customHeight="false" hidden="false" ht="14.05" outlineLevel="0" r="14"/>
    <row collapsed="false" customFormat="false" customHeight="false" hidden="false" ht="14.05" outlineLevel="0" r="15">
      <c r="A15" s="10" t="s">
        <v>94</v>
      </c>
      <c r="B15" s="11"/>
      <c r="C15" s="11"/>
      <c r="D15" s="11"/>
      <c r="E15" s="11"/>
      <c r="F15" s="11"/>
      <c r="G15" s="11"/>
      <c r="H15" s="11"/>
      <c r="I15" s="11"/>
      <c r="J15" s="11"/>
      <c r="K15" s="11"/>
      <c r="L15" s="11"/>
      <c r="M15" s="11"/>
      <c r="N15" s="11"/>
      <c r="O15" s="11"/>
      <c r="P15" s="11"/>
      <c r="Q15" s="11"/>
      <c r="R15" s="11"/>
      <c r="S15" s="11"/>
      <c r="T15" s="11"/>
      <c r="U15" s="11"/>
    </row>
    <row collapsed="false" customFormat="false" customHeight="false" hidden="false" ht="14.05" outlineLevel="0" r="16">
      <c r="A16" s="12"/>
      <c r="B16" s="12"/>
      <c r="C16" s="12"/>
      <c r="D16" s="12"/>
      <c r="E16" s="12"/>
      <c r="F16" s="12"/>
      <c r="G16" s="12"/>
      <c r="H16" s="12"/>
      <c r="I16" s="12"/>
      <c r="J16" s="12"/>
      <c r="K16" s="12"/>
      <c r="L16" s="12"/>
      <c r="M16" s="12"/>
      <c r="N16" s="12"/>
      <c r="O16" s="12"/>
      <c r="P16" s="12"/>
      <c r="Q16" s="12"/>
      <c r="R16" s="12"/>
      <c r="S16" s="12"/>
      <c r="T16" s="12"/>
      <c r="U16" s="12"/>
    </row>
    <row collapsed="false" customFormat="false" customHeight="false" hidden="false" ht="14.05" outlineLevel="0" r="17">
      <c r="A17" s="3" t="s">
        <v>95</v>
      </c>
    </row>
    <row collapsed="false" customFormat="false" customHeight="false" hidden="false" ht="14.05" outlineLevel="0" r="18">
      <c r="A18" s="0" t="s">
        <v>67</v>
      </c>
      <c r="B18" s="0" t="s">
        <v>2</v>
      </c>
      <c r="C18" s="0" t="s">
        <v>3</v>
      </c>
      <c r="D18" s="0" t="s">
        <v>46</v>
      </c>
      <c r="E18" s="0" t="s">
        <v>47</v>
      </c>
      <c r="F18" s="0" t="s">
        <v>48</v>
      </c>
      <c r="G18" s="0" t="s">
        <v>36</v>
      </c>
      <c r="H18" s="0" t="s">
        <v>49</v>
      </c>
      <c r="I18" s="0" t="s">
        <v>50</v>
      </c>
      <c r="J18" s="0" t="s">
        <v>51</v>
      </c>
      <c r="K18" s="0" t="s">
        <v>52</v>
      </c>
      <c r="L18" s="0" t="s">
        <v>53</v>
      </c>
      <c r="M18" s="0" t="s">
        <v>27</v>
      </c>
      <c r="N18" s="0" t="s">
        <v>29</v>
      </c>
      <c r="O18" s="0" t="s">
        <v>31</v>
      </c>
      <c r="P18" s="0" t="s">
        <v>33</v>
      </c>
      <c r="Q18" s="0" t="s">
        <v>54</v>
      </c>
      <c r="R18" s="0" t="s">
        <v>55</v>
      </c>
      <c r="S18" s="0" t="s">
        <v>56</v>
      </c>
      <c r="T18" s="0" t="s">
        <v>57</v>
      </c>
      <c r="U18" s="0" t="s">
        <v>58</v>
      </c>
    </row>
    <row collapsed="false" customFormat="false" customHeight="false" hidden="false" ht="14.05" outlineLevel="0" r="19">
      <c r="A19" s="0" t="s">
        <v>10</v>
      </c>
      <c r="B19" s="0" t="n">
        <v>172</v>
      </c>
      <c r="C19" s="0" t="s">
        <v>11</v>
      </c>
      <c r="D19" s="0" t="s">
        <v>61</v>
      </c>
      <c r="E19" s="0" t="n">
        <v>860</v>
      </c>
      <c r="F19" s="0" t="n">
        <v>1</v>
      </c>
      <c r="G19" s="13" t="n">
        <f aca="false">VLOOKUP(G6,'Warranty Scale'!A2:B6,2,0)</f>
        <v>1</v>
      </c>
      <c r="H19" s="14" t="n">
        <f aca="false">H6/SUM($H$6:$L$6)</f>
        <v>0.495145631067961</v>
      </c>
      <c r="I19" s="14" t="n">
        <f aca="false">I6/SUM($H$6:$L$6)</f>
        <v>0.106796116504854</v>
      </c>
      <c r="J19" s="14" t="n">
        <f aca="false">J6/SUM($H$6:$L$6)</f>
        <v>0.0970873786407767</v>
      </c>
      <c r="K19" s="14" t="n">
        <f aca="false">K6/SUM($H$6:$L$6)</f>
        <v>0.0970873786407767</v>
      </c>
      <c r="L19" s="14" t="n">
        <f aca="false">L6/SUM($H$6:$L$6)</f>
        <v>0.203883495145631</v>
      </c>
      <c r="M19" s="14" t="n">
        <f aca="false">M6/SUM($M$6:$N$6)</f>
        <v>0.583333333333333</v>
      </c>
      <c r="N19" s="14" t="n">
        <f aca="false">N6/SUM($M$6:$N$6)</f>
        <v>0.416666666666667</v>
      </c>
      <c r="O19" s="0" t="n">
        <v>0.7</v>
      </c>
      <c r="P19" s="13" t="n">
        <f aca="false">P6</f>
        <v>490</v>
      </c>
      <c r="Q19" s="13" t="n">
        <f aca="false">Q6</f>
        <v>27</v>
      </c>
      <c r="R19" s="13" t="n">
        <f aca="false">R6</f>
        <v>21.89</v>
      </c>
      <c r="S19" s="13" t="n">
        <f aca="false">S6</f>
        <v>27.01</v>
      </c>
      <c r="T19" s="13" t="n">
        <f aca="false">T6</f>
        <v>9.13</v>
      </c>
      <c r="U19" s="13" t="n">
        <f aca="false">U6</f>
        <v>0</v>
      </c>
    </row>
    <row collapsed="false" customFormat="false" customHeight="false" hidden="false" ht="14.05" outlineLevel="0" r="21">
      <c r="A21" s="3" t="s">
        <v>96</v>
      </c>
    </row>
    <row collapsed="false" customFormat="false" customHeight="false" hidden="false" ht="14.05" outlineLevel="0" r="22">
      <c r="A22" s="0" t="s">
        <v>10</v>
      </c>
      <c r="B22" s="0" t="n">
        <v>101</v>
      </c>
      <c r="C22" s="0" t="s">
        <v>19</v>
      </c>
      <c r="D22" s="0" t="s">
        <v>61</v>
      </c>
      <c r="E22" s="0" t="n">
        <v>949</v>
      </c>
      <c r="F22" s="0" t="n">
        <v>1</v>
      </c>
      <c r="G22" s="13" t="n">
        <f aca="false">VLOOKUP(G10,'Warranty Scale'!$A$2:$B$6,2,0)</f>
        <v>1</v>
      </c>
      <c r="H22" s="14" t="n">
        <f aca="false">H10/SUM($H$10:$L$10)</f>
        <v>0.375</v>
      </c>
      <c r="I22" s="14" t="n">
        <f aca="false">I10/SUM($H$10:$L$10)</f>
        <v>0.375</v>
      </c>
      <c r="J22" s="14" t="n">
        <f aca="false">J10/SUM($H$10:$L$10)</f>
        <v>0.25</v>
      </c>
      <c r="K22" s="14" t="n">
        <f aca="false">K10/SUM($H$10:$L$10)</f>
        <v>0</v>
      </c>
      <c r="L22" s="14" t="n">
        <f aca="false">L10/SUM($H$10:$L$10)</f>
        <v>0</v>
      </c>
      <c r="M22" s="14" t="n">
        <f aca="false">M10/SUM($M$10:$N$10)</f>
        <v>1</v>
      </c>
      <c r="N22" s="14" t="n">
        <f aca="false">N10/SUM($M$10:$N$10)</f>
        <v>0</v>
      </c>
      <c r="O22" s="0" t="n">
        <v>0.9</v>
      </c>
      <c r="P22" s="0" t="n">
        <v>1967</v>
      </c>
      <c r="Q22" s="0" t="n">
        <v>25.8</v>
      </c>
      <c r="R22" s="0" t="n">
        <v>23.94</v>
      </c>
      <c r="S22" s="0" t="n">
        <v>6.62</v>
      </c>
      <c r="T22" s="0" t="n">
        <v>16.89</v>
      </c>
      <c r="U22" s="0" t="s">
        <v>65</v>
      </c>
    </row>
    <row collapsed="false" customFormat="false" customHeight="false" hidden="false" ht="14.9" outlineLevel="0" r="23">
      <c r="A23" s="0" t="s">
        <v>10</v>
      </c>
      <c r="B23" s="0" t="n">
        <v>102</v>
      </c>
      <c r="C23" s="0" t="s">
        <v>11</v>
      </c>
      <c r="D23" s="0" t="s">
        <v>61</v>
      </c>
      <c r="E23" s="0" t="n">
        <v>2249.99</v>
      </c>
      <c r="F23" s="0" t="n">
        <v>1</v>
      </c>
      <c r="G23" s="13" t="n">
        <f aca="false">VLOOKUP(G11,'Warranty Scale'!$A$2:$B$6,2,0)</f>
        <v>3</v>
      </c>
      <c r="H23" s="14" t="n">
        <f aca="false">H11/SUM($H$11:$L$11)</f>
        <v>0.666666666666667</v>
      </c>
      <c r="I23" s="0" t="n">
        <v>1</v>
      </c>
      <c r="J23" s="0" t="n">
        <v>0</v>
      </c>
      <c r="K23" s="0" t="n">
        <v>0</v>
      </c>
      <c r="L23" s="0" t="n">
        <v>0</v>
      </c>
      <c r="M23" s="14" t="n">
        <f aca="false">M11/SUM($M$11:$N$11)</f>
        <v>1</v>
      </c>
      <c r="N23" s="14" t="n">
        <f aca="false">N11/SUM($M$11:$N$11)</f>
        <v>0</v>
      </c>
      <c r="O23" s="0" t="n">
        <v>0.9</v>
      </c>
      <c r="P23" s="0" t="n">
        <v>4806</v>
      </c>
      <c r="Q23" s="0" t="n">
        <v>50</v>
      </c>
      <c r="R23" s="0" t="n">
        <v>35</v>
      </c>
      <c r="S23" s="0" t="n">
        <v>31.75</v>
      </c>
      <c r="T23" s="0" t="n">
        <v>19</v>
      </c>
      <c r="U23" s="0" t="s">
        <v>62</v>
      </c>
    </row>
    <row collapsed="false" customFormat="false" customHeight="false" hidden="false" ht="14.05" outlineLevel="0" r="24">
      <c r="A24" s="0" t="s">
        <v>10</v>
      </c>
      <c r="B24" s="0" t="n">
        <v>103</v>
      </c>
      <c r="C24" s="0" t="s">
        <v>23</v>
      </c>
      <c r="D24" s="0" t="s">
        <v>61</v>
      </c>
      <c r="E24" s="0" t="n">
        <v>399</v>
      </c>
      <c r="F24" s="0" t="n">
        <v>1</v>
      </c>
      <c r="G24" s="13" t="n">
        <f aca="false">VLOOKUP(G12,'Warranty Scale'!$A$2:$B$6,2,0)</f>
        <v>1</v>
      </c>
      <c r="H24" s="14" t="n">
        <f aca="false">H12/SUM($H$12:$L$12)</f>
        <v>1</v>
      </c>
      <c r="I24" s="14" t="n">
        <f aca="false">I12/SUM($H$12:$L$12)</f>
        <v>0</v>
      </c>
      <c r="J24" s="14" t="n">
        <f aca="false">J12/SUM($H$12:$L$12)</f>
        <v>0</v>
      </c>
      <c r="K24" s="14" t="n">
        <f aca="false">K12/SUM($H$12:$L$12)</f>
        <v>0</v>
      </c>
      <c r="L24" s="14" t="n">
        <f aca="false">L12/SUM($H$12:$L$12)</f>
        <v>0</v>
      </c>
      <c r="M24" s="14" t="n">
        <f aca="false">M12/SUM($M$12:$N$12)</f>
        <v>1</v>
      </c>
      <c r="N24" s="14" t="n">
        <f aca="false">N12/SUM($M$12:$N$12)</f>
        <v>0</v>
      </c>
      <c r="O24" s="0" t="n">
        <v>0.9</v>
      </c>
      <c r="P24" s="0" t="n">
        <v>12076</v>
      </c>
      <c r="Q24" s="0" t="n">
        <v>17.4</v>
      </c>
      <c r="R24" s="0" t="n">
        <v>10.5</v>
      </c>
      <c r="S24" s="0" t="n">
        <v>8.3</v>
      </c>
      <c r="T24" s="0" t="n">
        <v>10.2</v>
      </c>
      <c r="U24" s="0" t="s">
        <v>65</v>
      </c>
    </row>
    <row collapsed="false" customFormat="false" customHeight="false" hidden="false" ht="14.9" outlineLevel="0" r="25">
      <c r="A25" s="0" t="s">
        <v>10</v>
      </c>
      <c r="B25" s="0" t="n">
        <v>142</v>
      </c>
      <c r="C25" s="0" t="s">
        <v>76</v>
      </c>
      <c r="D25" s="0" t="s">
        <v>61</v>
      </c>
      <c r="E25" s="0" t="n">
        <v>609.99</v>
      </c>
      <c r="F25" s="0" t="n">
        <v>1</v>
      </c>
      <c r="G25" s="13" t="n">
        <f aca="false">VLOOKUP(G13,'Warranty Scale'!$A$2:$B$6,2,0)</f>
        <v>3</v>
      </c>
      <c r="H25" s="14" t="n">
        <f aca="false">H13/SUM($H$13:$L$13)</f>
        <v>0.488372093023256</v>
      </c>
      <c r="I25" s="14" t="n">
        <f aca="false">I13/SUM($H$13:$L$13)</f>
        <v>0.162790697674419</v>
      </c>
      <c r="J25" s="14" t="n">
        <f aca="false">J13/SUM($H$13:$L$13)</f>
        <v>0.0697674418604651</v>
      </c>
      <c r="K25" s="14" t="n">
        <f aca="false">K13/SUM($H$13:$L$13)</f>
        <v>0</v>
      </c>
      <c r="L25" s="14" t="n">
        <f aca="false">L13/SUM($H$13:$L$13)</f>
        <v>0.27906976744186</v>
      </c>
      <c r="M25" s="14" t="n">
        <f aca="false">M13/SUM($M$13:$N$13)</f>
        <v>0.625</v>
      </c>
      <c r="N25" s="14" t="n">
        <f aca="false">N13/SUM($M$13:$N$13)</f>
        <v>0.375</v>
      </c>
      <c r="O25" s="0" t="n">
        <v>0.6</v>
      </c>
      <c r="Q25" s="0" t="n">
        <v>29.1</v>
      </c>
      <c r="R25" s="0" t="n">
        <v>20.95</v>
      </c>
      <c r="S25" s="0" t="n">
        <v>8.47</v>
      </c>
      <c r="T25" s="0" t="n">
        <v>20.71</v>
      </c>
      <c r="U25" s="0" t="s">
        <v>65</v>
      </c>
    </row>
    <row collapsed="false" customFormat="false" customHeight="false" hidden="false" ht="14.05" outlineLevel="0" r="26"/>
    <row collapsed="false" customFormat="false" customHeight="false" hidden="false" ht="14.05" outlineLevel="0" r="27">
      <c r="A27" s="10" t="s">
        <v>97</v>
      </c>
      <c r="B27" s="11"/>
      <c r="C27" s="11"/>
      <c r="D27" s="11"/>
      <c r="E27" s="11"/>
      <c r="F27" s="11"/>
      <c r="G27" s="11"/>
      <c r="H27" s="11"/>
      <c r="I27" s="11"/>
      <c r="J27" s="11"/>
      <c r="K27" s="11"/>
      <c r="L27" s="11"/>
      <c r="M27" s="11"/>
      <c r="N27" s="11"/>
      <c r="O27" s="11"/>
      <c r="P27" s="11"/>
      <c r="Q27" s="11"/>
      <c r="R27" s="11"/>
      <c r="S27" s="11"/>
      <c r="T27" s="11"/>
      <c r="U27" s="11"/>
    </row>
    <row collapsed="false" customFormat="false" customHeight="false" hidden="false" ht="14.05" outlineLevel="0" r="28">
      <c r="A28" s="0" t="s">
        <v>67</v>
      </c>
      <c r="B28" s="0" t="s">
        <v>2</v>
      </c>
      <c r="C28" s="0" t="s">
        <v>3</v>
      </c>
      <c r="D28" s="0" t="s">
        <v>46</v>
      </c>
      <c r="E28" s="0" t="s">
        <v>47</v>
      </c>
      <c r="F28" s="0" t="s">
        <v>48</v>
      </c>
      <c r="G28" s="0" t="s">
        <v>36</v>
      </c>
      <c r="H28" s="0" t="s">
        <v>49</v>
      </c>
      <c r="I28" s="0" t="s">
        <v>50</v>
      </c>
      <c r="J28" s="0" t="s">
        <v>51</v>
      </c>
      <c r="K28" s="0" t="s">
        <v>52</v>
      </c>
      <c r="L28" s="0" t="s">
        <v>53</v>
      </c>
      <c r="M28" s="0" t="s">
        <v>27</v>
      </c>
      <c r="N28" s="0" t="s">
        <v>29</v>
      </c>
      <c r="O28" s="0" t="s">
        <v>31</v>
      </c>
      <c r="P28" s="0" t="s">
        <v>33</v>
      </c>
      <c r="Q28" s="0" t="s">
        <v>54</v>
      </c>
      <c r="R28" s="0" t="s">
        <v>55</v>
      </c>
      <c r="S28" s="0" t="s">
        <v>56</v>
      </c>
      <c r="T28" s="0" t="s">
        <v>57</v>
      </c>
      <c r="U28" s="0" t="s">
        <v>58</v>
      </c>
    </row>
    <row collapsed="false" customFormat="false" customHeight="false" hidden="false" ht="14.05" outlineLevel="0" r="29">
      <c r="A29" s="3" t="s">
        <v>115</v>
      </c>
    </row>
    <row collapsed="false" customFormat="false" customHeight="false" hidden="false" ht="14.05" outlineLevel="0" r="30">
      <c r="A30" s="0" t="s">
        <v>10</v>
      </c>
      <c r="B30" s="0" t="n">
        <v>101</v>
      </c>
      <c r="C30" s="13" t="n">
        <f aca="false">IF(C$19=C22,0,1)</f>
        <v>1</v>
      </c>
      <c r="D30" s="13" t="n">
        <f aca="false">IF(D$19=D22,0,1)</f>
        <v>0</v>
      </c>
      <c r="E30" s="13" t="n">
        <f aca="false">ABS(E$19-E22)</f>
        <v>89</v>
      </c>
      <c r="F30" s="13" t="n">
        <f aca="false">ABS(F$19-F22)</f>
        <v>0</v>
      </c>
      <c r="G30" s="13" t="n">
        <f aca="false">ABS($G$19-G22)</f>
        <v>0</v>
      </c>
      <c r="H30" s="14" t="n">
        <f aca="false">ABS(H$19-H22)</f>
        <v>0.120145631067961</v>
      </c>
      <c r="I30" s="14" t="n">
        <f aca="false">ABS(I$19-I22)</f>
        <v>0.268203883495146</v>
      </c>
      <c r="J30" s="14" t="n">
        <f aca="false">ABS(J$19-J22)</f>
        <v>0.152912621359223</v>
      </c>
      <c r="K30" s="14" t="n">
        <f aca="false">ABS(K$19-K22)</f>
        <v>0.0970873786407767</v>
      </c>
      <c r="L30" s="14" t="n">
        <f aca="false">ABS(L$19-L22)</f>
        <v>0.203883495145631</v>
      </c>
      <c r="M30" s="14" t="n">
        <f aca="false">ABS(M$19-M22)</f>
        <v>0.416666666666667</v>
      </c>
      <c r="N30" s="14" t="n">
        <f aca="false">ABS(N$19-N22)</f>
        <v>0.416666666666667</v>
      </c>
      <c r="O30" s="14" t="n">
        <f aca="false">ABS(O$19-O22)</f>
        <v>0.2</v>
      </c>
      <c r="P30" s="14" t="n">
        <f aca="false">ABS(P$19-P22)</f>
        <v>1477</v>
      </c>
      <c r="Q30" s="14" t="n">
        <f aca="false">ABS(Q$19-Q22)</f>
        <v>1.2</v>
      </c>
      <c r="R30" s="14" t="n">
        <f aca="false">ABS(R$19-R22)</f>
        <v>2.05</v>
      </c>
      <c r="S30" s="14" t="n">
        <f aca="false">ABS(S$19-S22)</f>
        <v>20.39</v>
      </c>
      <c r="T30" s="14" t="n">
        <f aca="false">ABS(T$19-T22)</f>
        <v>7.76</v>
      </c>
      <c r="U30" s="13" t="n">
        <f aca="false">IF(U$19 = U22,0,1)</f>
        <v>1</v>
      </c>
    </row>
    <row collapsed="false" customFormat="false" customHeight="false" hidden="false" ht="14.05" outlineLevel="0" r="31">
      <c r="A31" s="0" t="s">
        <v>10</v>
      </c>
      <c r="B31" s="0" t="n">
        <v>102</v>
      </c>
      <c r="C31" s="13" t="n">
        <f aca="false">IF(C$19=C23,0,1)</f>
        <v>0</v>
      </c>
      <c r="D31" s="13" t="n">
        <f aca="false">IF(D$19=D23,0,1)</f>
        <v>0</v>
      </c>
      <c r="E31" s="13" t="n">
        <f aca="false">ABS(E$19-E23)</f>
        <v>1389.99</v>
      </c>
      <c r="F31" s="13" t="n">
        <f aca="false">ABS(F$19-F23)</f>
        <v>0</v>
      </c>
      <c r="G31" s="13" t="n">
        <f aca="false">ABS($G$19-G23)</f>
        <v>2</v>
      </c>
      <c r="H31" s="14" t="n">
        <f aca="false">ABS(H$19-H23)</f>
        <v>0.171521035598705</v>
      </c>
      <c r="I31" s="14" t="n">
        <f aca="false">ABS(I$19-I23)</f>
        <v>0.893203883495146</v>
      </c>
      <c r="J31" s="14" t="n">
        <f aca="false">ABS(J$19-J23)</f>
        <v>0.0970873786407767</v>
      </c>
      <c r="K31" s="14" t="n">
        <f aca="false">ABS(K$19-K23)</f>
        <v>0.0970873786407767</v>
      </c>
      <c r="L31" s="14" t="n">
        <f aca="false">ABS(L$19-L23)</f>
        <v>0.203883495145631</v>
      </c>
      <c r="M31" s="14" t="n">
        <f aca="false">ABS(M$19-M23)</f>
        <v>0.416666666666667</v>
      </c>
      <c r="N31" s="14" t="n">
        <f aca="false">ABS(N$19-N23)</f>
        <v>0.416666666666667</v>
      </c>
      <c r="O31" s="14" t="n">
        <f aca="false">ABS(O$19-O23)</f>
        <v>0.2</v>
      </c>
      <c r="P31" s="14" t="n">
        <f aca="false">ABS(P$19-P23)</f>
        <v>4316</v>
      </c>
      <c r="Q31" s="14" t="n">
        <f aca="false">ABS(Q$19-Q23)</f>
        <v>23</v>
      </c>
      <c r="R31" s="14" t="n">
        <f aca="false">ABS(R$19-R23)</f>
        <v>13.11</v>
      </c>
      <c r="S31" s="14" t="n">
        <f aca="false">ABS(S$19-S23)</f>
        <v>4.74</v>
      </c>
      <c r="T31" s="14" t="n">
        <f aca="false">ABS(T$19-T23)</f>
        <v>9.87</v>
      </c>
      <c r="U31" s="13" t="n">
        <f aca="false">IF(U$19 = U23,0,1)</f>
        <v>0</v>
      </c>
    </row>
    <row collapsed="false" customFormat="false" customHeight="false" hidden="false" ht="14.05" outlineLevel="0" r="32">
      <c r="A32" s="0" t="s">
        <v>10</v>
      </c>
      <c r="B32" s="0" t="n">
        <v>103</v>
      </c>
      <c r="C32" s="13" t="n">
        <f aca="false">IF(C$19=C24,0,1)</f>
        <v>1</v>
      </c>
      <c r="D32" s="13" t="n">
        <f aca="false">IF(D$19=D24,0,1)</f>
        <v>0</v>
      </c>
      <c r="E32" s="13" t="n">
        <f aca="false">ABS(E$19-E24)</f>
        <v>461</v>
      </c>
      <c r="F32" s="13" t="n">
        <f aca="false">ABS(F$19-F24)</f>
        <v>0</v>
      </c>
      <c r="G32" s="13" t="n">
        <f aca="false">ABS($G$19-G24)</f>
        <v>0</v>
      </c>
      <c r="H32" s="14" t="n">
        <f aca="false">ABS(H$19-H24)</f>
        <v>0.504854368932039</v>
      </c>
      <c r="I32" s="14" t="n">
        <f aca="false">ABS(I$19-I24)</f>
        <v>0.106796116504854</v>
      </c>
      <c r="J32" s="14" t="n">
        <f aca="false">ABS(J$19-J24)</f>
        <v>0.0970873786407767</v>
      </c>
      <c r="K32" s="14" t="n">
        <f aca="false">ABS(K$19-K24)</f>
        <v>0.0970873786407767</v>
      </c>
      <c r="L32" s="14" t="n">
        <f aca="false">ABS(L$19-L24)</f>
        <v>0.203883495145631</v>
      </c>
      <c r="M32" s="14" t="n">
        <f aca="false">ABS(M$19-M24)</f>
        <v>0.416666666666667</v>
      </c>
      <c r="N32" s="14" t="n">
        <f aca="false">ABS(N$19-N24)</f>
        <v>0.416666666666667</v>
      </c>
      <c r="O32" s="14" t="n">
        <f aca="false">ABS(O$19-O24)</f>
        <v>0.2</v>
      </c>
      <c r="P32" s="14" t="n">
        <f aca="false">ABS(P$19-P24)</f>
        <v>11586</v>
      </c>
      <c r="Q32" s="14" t="n">
        <f aca="false">ABS(Q$19-Q24)</f>
        <v>9.6</v>
      </c>
      <c r="R32" s="14" t="n">
        <f aca="false">ABS(R$19-R24)</f>
        <v>11.39</v>
      </c>
      <c r="S32" s="14" t="n">
        <f aca="false">ABS(S$19-S24)</f>
        <v>18.71</v>
      </c>
      <c r="T32" s="14" t="n">
        <f aca="false">ABS(T$19-T24)</f>
        <v>1.07</v>
      </c>
      <c r="U32" s="13" t="n">
        <f aca="false">IF(U$19 = U24,0,1)</f>
        <v>1</v>
      </c>
    </row>
    <row collapsed="false" customFormat="false" customHeight="false" hidden="false" ht="14.05" outlineLevel="0" r="33">
      <c r="A33" s="0" t="s">
        <v>10</v>
      </c>
      <c r="B33" s="0" t="n">
        <v>142</v>
      </c>
      <c r="C33" s="13" t="n">
        <f aca="false">IF(C$19=C25,0,1)</f>
        <v>1</v>
      </c>
      <c r="D33" s="13" t="n">
        <f aca="false">IF(D$19=D25,0,1)</f>
        <v>0</v>
      </c>
      <c r="E33" s="13" t="n">
        <f aca="false">ABS(E$19-E25)</f>
        <v>250.01</v>
      </c>
      <c r="F33" s="13" t="n">
        <f aca="false">ABS(F$19-F25)</f>
        <v>0</v>
      </c>
      <c r="G33" s="13" t="n">
        <f aca="false">ABS($G$19-G25)</f>
        <v>2</v>
      </c>
      <c r="H33" s="14" t="n">
        <f aca="false">ABS(H$19-H25)</f>
        <v>0.00677353804470537</v>
      </c>
      <c r="I33" s="14" t="n">
        <f aca="false">ABS(I$19-I25)</f>
        <v>0.0559945811695643</v>
      </c>
      <c r="J33" s="14" t="n">
        <f aca="false">ABS(J$19-J25)</f>
        <v>0.0273199367803116</v>
      </c>
      <c r="K33" s="14" t="n">
        <f aca="false">ABS(K$19-K25)</f>
        <v>0.0970873786407767</v>
      </c>
      <c r="L33" s="14" t="n">
        <f aca="false">ABS(L$19-L25)</f>
        <v>0.0751862722962294</v>
      </c>
      <c r="M33" s="14" t="n">
        <f aca="false">ABS(M$19-M25)</f>
        <v>0.0416666666666666</v>
      </c>
      <c r="N33" s="14" t="n">
        <f aca="false">ABS(N$19-N25)</f>
        <v>0.0416666666666667</v>
      </c>
      <c r="O33" s="14" t="n">
        <f aca="false">ABS(O$19-O25)</f>
        <v>0.1</v>
      </c>
      <c r="P33" s="14" t="n">
        <f aca="false">ABS(P$19-P25)</f>
        <v>490</v>
      </c>
      <c r="Q33" s="14" t="n">
        <f aca="false">ABS(Q$19-Q25)</f>
        <v>2.1</v>
      </c>
      <c r="R33" s="14" t="n">
        <f aca="false">ABS(R$19-R25)</f>
        <v>0.940000000000001</v>
      </c>
      <c r="S33" s="14" t="n">
        <f aca="false">ABS(S$19-S25)</f>
        <v>18.54</v>
      </c>
      <c r="T33" s="14" t="n">
        <f aca="false">ABS(T$19-T25)</f>
        <v>11.58</v>
      </c>
      <c r="U33" s="13" t="n">
        <f aca="false">IF(U$19 = U25,0,1)</f>
        <v>1</v>
      </c>
    </row>
    <row collapsed="false" customFormat="false" customHeight="false" hidden="false" ht="14.05" outlineLevel="0" r="35">
      <c r="A35" s="10" t="s">
        <v>99</v>
      </c>
      <c r="B35" s="11"/>
      <c r="C35" s="11"/>
      <c r="D35" s="11"/>
      <c r="E35" s="11"/>
      <c r="F35" s="11"/>
      <c r="G35" s="11"/>
      <c r="H35" s="11"/>
      <c r="I35" s="11"/>
      <c r="J35" s="11"/>
      <c r="K35" s="11"/>
      <c r="L35" s="11"/>
      <c r="M35" s="11"/>
      <c r="N35" s="11"/>
      <c r="O35" s="11"/>
      <c r="P35" s="11"/>
      <c r="Q35" s="11"/>
      <c r="R35" s="11"/>
      <c r="S35" s="11"/>
      <c r="T35" s="11"/>
      <c r="U35" s="11"/>
    </row>
    <row collapsed="false" customFormat="false" customHeight="false" hidden="false" ht="14.05" outlineLevel="0" r="36">
      <c r="A36" s="0" t="s">
        <v>67</v>
      </c>
      <c r="B36" s="0" t="s">
        <v>2</v>
      </c>
      <c r="C36" s="0" t="s">
        <v>3</v>
      </c>
      <c r="D36" s="0" t="s">
        <v>46</v>
      </c>
      <c r="E36" s="0" t="s">
        <v>47</v>
      </c>
      <c r="F36" s="0" t="s">
        <v>48</v>
      </c>
      <c r="G36" s="0" t="s">
        <v>36</v>
      </c>
      <c r="H36" s="0" t="s">
        <v>49</v>
      </c>
      <c r="I36" s="0" t="s">
        <v>50</v>
      </c>
      <c r="J36" s="0" t="s">
        <v>51</v>
      </c>
      <c r="K36" s="0" t="s">
        <v>52</v>
      </c>
      <c r="L36" s="0" t="s">
        <v>53</v>
      </c>
      <c r="M36" s="0" t="s">
        <v>27</v>
      </c>
      <c r="N36" s="0" t="s">
        <v>29</v>
      </c>
      <c r="O36" s="0" t="s">
        <v>31</v>
      </c>
      <c r="P36" s="0" t="s">
        <v>33</v>
      </c>
      <c r="Q36" s="0" t="s">
        <v>54</v>
      </c>
      <c r="R36" s="0" t="s">
        <v>55</v>
      </c>
      <c r="S36" s="0" t="s">
        <v>56</v>
      </c>
      <c r="T36" s="0" t="s">
        <v>57</v>
      </c>
      <c r="U36" s="0" t="s">
        <v>58</v>
      </c>
    </row>
    <row collapsed="false" customFormat="false" customHeight="false" hidden="false" ht="14.05" outlineLevel="0" r="37">
      <c r="A37" s="0" t="s">
        <v>100</v>
      </c>
      <c r="B37" s="0" t="s">
        <v>100</v>
      </c>
      <c r="C37" s="0" t="n">
        <v>1</v>
      </c>
      <c r="D37" s="0" t="n">
        <v>1</v>
      </c>
      <c r="E37" s="0" t="n">
        <v>1</v>
      </c>
      <c r="F37" s="0" t="n">
        <v>1</v>
      </c>
      <c r="G37" s="0" t="n">
        <v>1</v>
      </c>
      <c r="H37" s="0" t="n">
        <v>1</v>
      </c>
      <c r="I37" s="0" t="n">
        <v>1</v>
      </c>
      <c r="J37" s="0" t="n">
        <v>1</v>
      </c>
      <c r="K37" s="0" t="n">
        <v>1</v>
      </c>
      <c r="L37" s="0" t="n">
        <v>1</v>
      </c>
      <c r="M37" s="0" t="n">
        <v>1</v>
      </c>
      <c r="N37" s="0" t="n">
        <v>1</v>
      </c>
      <c r="O37" s="0" t="n">
        <v>1</v>
      </c>
      <c r="P37" s="0" t="n">
        <v>0</v>
      </c>
      <c r="Q37" s="0" t="n">
        <v>1</v>
      </c>
      <c r="R37" s="0" t="n">
        <v>1</v>
      </c>
      <c r="S37" s="0" t="n">
        <v>1</v>
      </c>
      <c r="T37" s="0" t="n">
        <v>1</v>
      </c>
      <c r="U37" s="0" t="n">
        <v>1</v>
      </c>
    </row>
    <row collapsed="false" customFormat="false" customHeight="false" hidden="false" ht="14.9" outlineLevel="0" r="39">
      <c r="A39" s="10" t="s">
        <v>101</v>
      </c>
      <c r="B39" s="11"/>
      <c r="C39" s="11"/>
      <c r="D39" s="11"/>
      <c r="E39" s="11"/>
      <c r="F39" s="11"/>
      <c r="G39" s="11"/>
      <c r="H39" s="11"/>
      <c r="I39" s="11"/>
      <c r="J39" s="11"/>
      <c r="K39" s="11"/>
      <c r="L39" s="11"/>
      <c r="M39" s="11"/>
      <c r="N39" s="11"/>
      <c r="O39" s="11"/>
      <c r="P39" s="11"/>
      <c r="Q39" s="11"/>
      <c r="R39" s="11"/>
      <c r="S39" s="11"/>
      <c r="T39" s="11"/>
      <c r="U39" s="11"/>
    </row>
    <row collapsed="false" customFormat="false" customHeight="false" hidden="false" ht="14.05" outlineLevel="0" r="40"/>
    <row collapsed="false" customFormat="false" customHeight="false" hidden="false" ht="14.05" outlineLevel="0" r="41">
      <c r="A41" s="0" t="s">
        <v>10</v>
      </c>
      <c r="B41" s="0" t="n">
        <v>101</v>
      </c>
      <c r="C41" s="14" t="n">
        <f aca="false">C30*C$37</f>
        <v>1</v>
      </c>
      <c r="D41" s="14" t="n">
        <f aca="false">D30*D37</f>
        <v>0</v>
      </c>
      <c r="E41" s="14" t="n">
        <f aca="false">E30*E37</f>
        <v>89</v>
      </c>
      <c r="F41" s="14" t="n">
        <f aca="false">F30*F37</f>
        <v>0</v>
      </c>
      <c r="G41" s="14" t="n">
        <v>0</v>
      </c>
      <c r="H41" s="14" t="n">
        <f aca="false">H30*H37</f>
        <v>0.120145631067961</v>
      </c>
      <c r="I41" s="14" t="n">
        <f aca="false">I30*I37</f>
        <v>0.268203883495146</v>
      </c>
      <c r="J41" s="14" t="n">
        <f aca="false">J30*J37</f>
        <v>0.152912621359223</v>
      </c>
      <c r="K41" s="14" t="n">
        <f aca="false">K30*K37</f>
        <v>0.0970873786407767</v>
      </c>
      <c r="L41" s="14" t="n">
        <f aca="false">L30*L37</f>
        <v>0.203883495145631</v>
      </c>
      <c r="M41" s="14" t="n">
        <f aca="false">M30*M37</f>
        <v>0.416666666666667</v>
      </c>
      <c r="N41" s="14" t="n">
        <f aca="false">N30*N37</f>
        <v>0.416666666666667</v>
      </c>
      <c r="O41" s="14" t="n">
        <f aca="false">O30*O37</f>
        <v>0.2</v>
      </c>
      <c r="P41" s="14" t="n">
        <f aca="false">P30*P37</f>
        <v>0</v>
      </c>
      <c r="Q41" s="14" t="n">
        <f aca="false">Q30*Q37</f>
        <v>1.2</v>
      </c>
      <c r="R41" s="14" t="n">
        <f aca="false">R30*R37</f>
        <v>2.05</v>
      </c>
      <c r="S41" s="14" t="n">
        <f aca="false">S30*S37</f>
        <v>20.39</v>
      </c>
      <c r="T41" s="14" t="n">
        <f aca="false">T30*T37</f>
        <v>7.76</v>
      </c>
      <c r="U41" s="13" t="n">
        <f aca="false">U30*U37</f>
        <v>1</v>
      </c>
    </row>
    <row collapsed="false" customFormat="false" customHeight="false" hidden="false" ht="14.05" outlineLevel="0" r="42">
      <c r="A42" s="0" t="s">
        <v>10</v>
      </c>
      <c r="B42" s="0" t="n">
        <v>102</v>
      </c>
      <c r="C42" s="14" t="n">
        <f aca="false">C31*C$37</f>
        <v>0</v>
      </c>
      <c r="D42" s="14" t="n">
        <f aca="false">D31*D$37</f>
        <v>0</v>
      </c>
      <c r="E42" s="14" t="n">
        <f aca="false">E31*E$37</f>
        <v>1389.99</v>
      </c>
      <c r="F42" s="14" t="n">
        <f aca="false">F31*F$37</f>
        <v>0</v>
      </c>
      <c r="G42" s="14" t="n">
        <v>2</v>
      </c>
      <c r="H42" s="14" t="n">
        <f aca="false">H31*H$37</f>
        <v>0.171521035598705</v>
      </c>
      <c r="I42" s="14" t="n">
        <f aca="false">I31*I$37</f>
        <v>0.893203883495146</v>
      </c>
      <c r="J42" s="14" t="n">
        <f aca="false">J31*J$37</f>
        <v>0.0970873786407767</v>
      </c>
      <c r="K42" s="14" t="n">
        <f aca="false">K31*K$37</f>
        <v>0.0970873786407767</v>
      </c>
      <c r="L42" s="14" t="n">
        <f aca="false">L31*L$37</f>
        <v>0.203883495145631</v>
      </c>
      <c r="M42" s="14" t="n">
        <f aca="false">M31*M$37</f>
        <v>0.416666666666667</v>
      </c>
      <c r="N42" s="14" t="n">
        <f aca="false">N31*N$37</f>
        <v>0.416666666666667</v>
      </c>
      <c r="O42" s="14" t="n">
        <f aca="false">O31*O$37</f>
        <v>0.2</v>
      </c>
      <c r="P42" s="14" t="n">
        <f aca="false">P31*P$37</f>
        <v>0</v>
      </c>
      <c r="Q42" s="14" t="n">
        <f aca="false">Q31*Q$37</f>
        <v>23</v>
      </c>
      <c r="R42" s="14" t="n">
        <f aca="false">R31*R$37</f>
        <v>13.11</v>
      </c>
      <c r="S42" s="14" t="n">
        <f aca="false">S31*S$37</f>
        <v>4.74</v>
      </c>
      <c r="T42" s="14" t="n">
        <f aca="false">T31*T$37</f>
        <v>9.87</v>
      </c>
      <c r="U42" s="13" t="n">
        <f aca="false">U31*U$37</f>
        <v>0</v>
      </c>
    </row>
    <row collapsed="false" customFormat="false" customHeight="false" hidden="false" ht="14.05" outlineLevel="0" r="43">
      <c r="A43" s="0" t="s">
        <v>10</v>
      </c>
      <c r="B43" s="0" t="n">
        <v>103</v>
      </c>
      <c r="C43" s="14" t="n">
        <f aca="false">C32*C$37</f>
        <v>1</v>
      </c>
      <c r="D43" s="14" t="n">
        <f aca="false">D32*D$37</f>
        <v>0</v>
      </c>
      <c r="E43" s="14" t="n">
        <f aca="false">E32*E$37</f>
        <v>461</v>
      </c>
      <c r="F43" s="14" t="n">
        <f aca="false">F32*F$37</f>
        <v>0</v>
      </c>
      <c r="G43" s="14" t="n">
        <v>0</v>
      </c>
      <c r="H43" s="14" t="n">
        <f aca="false">H32*H$37</f>
        <v>0.504854368932039</v>
      </c>
      <c r="I43" s="14" t="n">
        <f aca="false">I32*I$37</f>
        <v>0.106796116504854</v>
      </c>
      <c r="J43" s="14" t="n">
        <f aca="false">J32*J$37</f>
        <v>0.0970873786407767</v>
      </c>
      <c r="K43" s="14" t="n">
        <f aca="false">K32*K$37</f>
        <v>0.0970873786407767</v>
      </c>
      <c r="L43" s="14" t="n">
        <f aca="false">L32*L$37</f>
        <v>0.203883495145631</v>
      </c>
      <c r="M43" s="14" t="n">
        <f aca="false">M32*M$37</f>
        <v>0.416666666666667</v>
      </c>
      <c r="N43" s="14" t="n">
        <f aca="false">N32*N$37</f>
        <v>0.416666666666667</v>
      </c>
      <c r="O43" s="14" t="n">
        <f aca="false">O32*O$37</f>
        <v>0.2</v>
      </c>
      <c r="P43" s="14" t="n">
        <f aca="false">P32*P$37</f>
        <v>0</v>
      </c>
      <c r="Q43" s="14" t="n">
        <f aca="false">Q32*Q$37</f>
        <v>9.6</v>
      </c>
      <c r="R43" s="14" t="n">
        <f aca="false">R32*R$37</f>
        <v>11.39</v>
      </c>
      <c r="S43" s="14" t="n">
        <f aca="false">S32*S$37</f>
        <v>18.71</v>
      </c>
      <c r="T43" s="14" t="n">
        <f aca="false">T32*T$37</f>
        <v>1.07</v>
      </c>
      <c r="U43" s="13" t="n">
        <f aca="false">U32*U$37</f>
        <v>1</v>
      </c>
    </row>
    <row collapsed="false" customFormat="false" customHeight="false" hidden="false" ht="14.05" outlineLevel="0" r="44">
      <c r="A44" s="0" t="s">
        <v>10</v>
      </c>
      <c r="B44" s="0" t="n">
        <v>142</v>
      </c>
      <c r="C44" s="14" t="n">
        <f aca="false">C33*C$37</f>
        <v>1</v>
      </c>
      <c r="D44" s="14" t="n">
        <f aca="false">D33*D$37</f>
        <v>0</v>
      </c>
      <c r="E44" s="14" t="n">
        <f aca="false">E33*E$37</f>
        <v>250.01</v>
      </c>
      <c r="F44" s="14" t="n">
        <f aca="false">F33*F$37</f>
        <v>0</v>
      </c>
      <c r="G44" s="14" t="n">
        <v>2</v>
      </c>
      <c r="H44" s="14" t="n">
        <f aca="false">H33*H$37</f>
        <v>0.00677353804470537</v>
      </c>
      <c r="I44" s="14" t="n">
        <f aca="false">I33*I$37</f>
        <v>0.0559945811695643</v>
      </c>
      <c r="J44" s="14" t="n">
        <f aca="false">J33*J$37</f>
        <v>0.0273199367803116</v>
      </c>
      <c r="K44" s="14" t="n">
        <f aca="false">K33*K$37</f>
        <v>0.0970873786407767</v>
      </c>
      <c r="L44" s="14" t="n">
        <f aca="false">L33*L$37</f>
        <v>0.0751862722962294</v>
      </c>
      <c r="M44" s="14" t="n">
        <f aca="false">M33*M$37</f>
        <v>0.0416666666666666</v>
      </c>
      <c r="N44" s="14" t="n">
        <f aca="false">N33*N$37</f>
        <v>0.0416666666666667</v>
      </c>
      <c r="O44" s="14" t="n">
        <f aca="false">O33*O$37</f>
        <v>0.1</v>
      </c>
      <c r="P44" s="14" t="n">
        <f aca="false">P33*P$37</f>
        <v>0</v>
      </c>
      <c r="Q44" s="14" t="n">
        <f aca="false">Q33*Q$37</f>
        <v>2.1</v>
      </c>
      <c r="R44" s="14" t="n">
        <f aca="false">R33*R$37</f>
        <v>0.940000000000001</v>
      </c>
      <c r="S44" s="14" t="n">
        <f aca="false">S33*S$37</f>
        <v>18.54</v>
      </c>
      <c r="T44" s="14" t="n">
        <f aca="false">T33*T$37</f>
        <v>11.58</v>
      </c>
      <c r="U44" s="13" t="n">
        <f aca="false">U33*U$37</f>
        <v>1</v>
      </c>
    </row>
    <row collapsed="false" customFormat="false" customHeight="false" hidden="false" ht="14.05" outlineLevel="0" r="47">
      <c r="A47" s="10" t="s">
        <v>102</v>
      </c>
      <c r="B47" s="11"/>
      <c r="C47" s="11"/>
      <c r="D47" s="11"/>
      <c r="E47" s="11"/>
      <c r="F47" s="11"/>
      <c r="G47" s="11"/>
      <c r="H47" s="11"/>
      <c r="I47" s="11"/>
      <c r="J47" s="11"/>
      <c r="K47" s="11"/>
      <c r="L47" s="11"/>
      <c r="M47" s="11"/>
      <c r="N47" s="11"/>
      <c r="O47" s="11"/>
      <c r="P47" s="11"/>
      <c r="Q47" s="11"/>
      <c r="R47" s="11"/>
      <c r="S47" s="11"/>
      <c r="T47" s="11"/>
    </row>
    <row collapsed="false" customFormat="false" customHeight="false" hidden="false" ht="14.05" outlineLevel="0" r="48">
      <c r="A48" s="3" t="s">
        <v>115</v>
      </c>
    </row>
    <row collapsed="false" customFormat="false" customHeight="false" hidden="false" ht="14.05" outlineLevel="0" r="49">
      <c r="A49" s="3" t="s">
        <v>67</v>
      </c>
      <c r="B49" s="3" t="s">
        <v>2</v>
      </c>
      <c r="C49" s="3" t="s">
        <v>103</v>
      </c>
      <c r="D49" s="3" t="s">
        <v>104</v>
      </c>
    </row>
    <row collapsed="false" customFormat="false" customHeight="false" hidden="false" ht="14.05" outlineLevel="0" r="50">
      <c r="A50" s="0" t="s">
        <v>10</v>
      </c>
      <c r="B50" s="0" t="n">
        <v>101</v>
      </c>
      <c r="C50" s="14" t="n">
        <f aca="false">SUM(C41:U41)</f>
        <v>124.275566343042</v>
      </c>
      <c r="D50" s="0" t="n">
        <v>12</v>
      </c>
    </row>
    <row collapsed="false" customFormat="false" customHeight="false" hidden="false" ht="14.05" outlineLevel="0" r="51">
      <c r="A51" s="0" t="s">
        <v>10</v>
      </c>
      <c r="B51" s="0" t="n">
        <v>102</v>
      </c>
      <c r="C51" s="14" t="n">
        <f aca="false">SUM(C42:U42)</f>
        <v>1445.20611650485</v>
      </c>
      <c r="D51" s="0" t="n">
        <v>8</v>
      </c>
    </row>
    <row collapsed="false" customFormat="false" customHeight="false" hidden="false" ht="14.05" outlineLevel="0" r="52">
      <c r="A52" s="0" t="s">
        <v>10</v>
      </c>
      <c r="B52" s="0" t="n">
        <v>103</v>
      </c>
      <c r="C52" s="14" t="n">
        <f aca="false">SUM(C43:U43)</f>
        <v>505.813042071198</v>
      </c>
      <c r="D52" s="0" t="n">
        <v>12</v>
      </c>
    </row>
    <row collapsed="false" customFormat="false" customHeight="false" hidden="false" ht="14.05" outlineLevel="0" r="53">
      <c r="A53" s="0" t="s">
        <v>10</v>
      </c>
      <c r="B53" s="0" t="n">
        <v>142</v>
      </c>
      <c r="C53" s="14" t="n">
        <f aca="false">SUM(C44:U44)</f>
        <v>287.615695040265</v>
      </c>
      <c r="D53" s="0" t="n">
        <v>84</v>
      </c>
    </row>
    <row collapsed="false" customFormat="false" customHeight="false" hidden="false" ht="14.05" outlineLevel="0" r="55">
      <c r="A55" s="15" t="s">
        <v>116</v>
      </c>
      <c r="B55" s="9"/>
      <c r="C55" s="9"/>
      <c r="D55" s="9"/>
      <c r="E55" s="9"/>
      <c r="F55" s="9"/>
      <c r="G55" s="9"/>
      <c r="H55" s="9"/>
      <c r="I55" s="9"/>
      <c r="J55" s="9"/>
      <c r="K55" s="9"/>
      <c r="L55" s="9"/>
      <c r="M55" s="9"/>
      <c r="N55" s="9"/>
      <c r="O55" s="9"/>
      <c r="P55" s="9"/>
      <c r="Q55" s="9"/>
      <c r="R55" s="9"/>
      <c r="S55" s="9"/>
      <c r="T55" s="9"/>
    </row>
    <row collapsed="false" customFormat="false" customHeight="false" hidden="false" ht="14.05" outlineLevel="0" r="56">
      <c r="A56" s="3" t="s">
        <v>115</v>
      </c>
    </row>
    <row collapsed="false" customFormat="false" customHeight="false" hidden="false" ht="14.05" outlineLevel="0" r="57">
      <c r="A57" s="0" t="s">
        <v>106</v>
      </c>
      <c r="B57" s="0" t="n">
        <v>12</v>
      </c>
      <c r="C57" s="0" t="s">
        <v>117</v>
      </c>
    </row>
    <row collapsed="false" customFormat="false" customHeight="false" hidden="false" ht="14.9" outlineLevel="0" r="58">
      <c r="A58" s="0" t="s">
        <v>108</v>
      </c>
      <c r="B58" s="16" t="n">
        <v>860</v>
      </c>
      <c r="C58" s="0" t="s">
        <v>109</v>
      </c>
    </row>
    <row collapsed="false" customFormat="false" customHeight="false" hidden="false" ht="14.05" outlineLevel="0" r="59">
      <c r="A59" s="0" t="s">
        <v>110</v>
      </c>
      <c r="B59" s="16" t="n">
        <f aca="false">B57*B58</f>
        <v>10320</v>
      </c>
      <c r="C59" s="0" t="s">
        <v>111</v>
      </c>
    </row>
    <row collapsed="false" customFormat="false" customHeight="false" hidden="false" ht="14.9" outlineLevel="0" r="60">
      <c r="A60" s="0" t="s">
        <v>68</v>
      </c>
      <c r="B60" s="13" t="n">
        <f aca="false">'Potential New Product List'!V4</f>
        <v>0.2</v>
      </c>
      <c r="C60" s="0" t="s">
        <v>109</v>
      </c>
    </row>
    <row collapsed="false" customFormat="false" customHeight="false" hidden="false" ht="14.05" outlineLevel="0" r="61">
      <c r="A61" s="0" t="s">
        <v>112</v>
      </c>
      <c r="B61" s="16" t="n">
        <f aca="false">B59*B60</f>
        <v>2064</v>
      </c>
      <c r="C61" s="0" t="s">
        <v>113</v>
      </c>
    </row>
    <row collapsed="false" customFormat="false" customHeight="false" hidden="false" ht="14.05" outlineLevel="0" r="63"/>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&amp;C&amp;"Arial,Regular"&amp;10&amp;A</oddHeader>
    <oddFooter>&amp;C&amp;"Arial,Regular"&amp;10Page &amp;P</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U63"/>
  <sheetViews>
    <sheetView colorId="64" defaultGridColor="true" rightToLeft="false" showFormulas="false" showGridLines="true" showOutlineSymbols="true" showRowColHeaders="true" showZeros="true" tabSelected="false" topLeftCell="A41" view="normal" windowProtection="false" workbookViewId="0" zoomScale="100" zoomScaleNormal="100" zoomScalePageLayoutView="100">
      <selection activeCell="B60" activeCellId="0" pane="topLeft" sqref="B60"/>
    </sheetView>
  </sheetViews>
  <sheetFormatPr defaultRowHeight="12.85"/>
  <cols>
    <col collapsed="false" hidden="false" max="1" min="1" style="0" width="34.1428571428571"/>
    <col collapsed="false" hidden="false" max="2" min="2" style="0" width="11.5204081632653"/>
    <col collapsed="false" hidden="false" max="3" min="3" style="0" width="20.5612244897959"/>
    <col collapsed="false" hidden="false" max="4" min="4" style="0" width="28.4897959183673"/>
    <col collapsed="false" hidden="false" max="5" min="5" style="0" width="11.5204081632653"/>
    <col collapsed="false" hidden="false" max="6" min="6" style="0" width="29.3010204081633"/>
    <col collapsed="false" hidden="false" max="7" min="7" style="0" width="19.0867346938776"/>
    <col collapsed="false" hidden="false" max="8" min="8" style="0" width="15.8571428571429"/>
    <col collapsed="false" hidden="false" max="9" min="9" style="0" width="17.7397959183673"/>
    <col collapsed="false" hidden="false" max="10" min="10" style="0" width="16.3979591836735"/>
    <col collapsed="false" hidden="false" max="11" min="11" style="0" width="17.469387755102"/>
    <col collapsed="false" hidden="false" max="12" min="12" style="0" width="15.3163265306122"/>
    <col collapsed="false" hidden="false" max="13" min="13" style="0" width="28.3571428571429"/>
    <col collapsed="false" hidden="false" max="14" min="14" style="0" width="30.9132653061224"/>
    <col collapsed="false" hidden="false" max="15" min="15" style="0" width="42.3418367346939"/>
    <col collapsed="false" hidden="false" max="16" min="16" style="0" width="21.9030612244898"/>
    <col collapsed="false" hidden="false" max="17" min="17" style="0" width="36.4183673469388"/>
    <col collapsed="false" hidden="false" max="18" min="18" style="0" width="20.8316326530612"/>
    <col collapsed="false" hidden="false" max="19" min="19" style="0" width="20.5612244897959"/>
    <col collapsed="false" hidden="false" max="20" min="20" style="0" width="21.2397959183673"/>
    <col collapsed="false" hidden="false" max="1025" min="21" style="0" width="11.5204081632653"/>
  </cols>
  <sheetData>
    <row collapsed="false" customFormat="false" customHeight="false" hidden="false" ht="15.25" outlineLevel="0" r="1">
      <c r="A1" s="8" t="s">
        <v>118</v>
      </c>
      <c r="B1" s="8"/>
      <c r="C1" s="8"/>
      <c r="D1" s="8"/>
    </row>
    <row collapsed="false" customFormat="false" customHeight="false" hidden="false" ht="15.25" outlineLevel="0" r="2">
      <c r="A2" s="8"/>
      <c r="B2" s="8"/>
      <c r="C2" s="8"/>
      <c r="D2" s="8"/>
    </row>
    <row collapsed="false" customFormat="false" customHeight="false" hidden="false" ht="14.05" outlineLevel="0" r="3">
      <c r="A3" s="9" t="s">
        <v>91</v>
      </c>
      <c r="B3" s="9"/>
      <c r="C3" s="9"/>
      <c r="D3" s="9"/>
      <c r="E3" s="9"/>
      <c r="F3" s="9"/>
      <c r="G3" s="9"/>
      <c r="H3" s="9"/>
      <c r="I3" s="9"/>
      <c r="J3" s="9"/>
      <c r="K3" s="9"/>
      <c r="L3" s="9"/>
      <c r="M3" s="9"/>
      <c r="N3" s="9"/>
      <c r="O3" s="9"/>
      <c r="P3" s="9"/>
      <c r="Q3" s="9"/>
      <c r="R3" s="9"/>
      <c r="S3" s="9"/>
      <c r="T3" s="9"/>
    </row>
    <row collapsed="false" customFormat="false" customHeight="false" hidden="false" ht="14.05" outlineLevel="0" r="4">
      <c r="A4" s="3" t="s">
        <v>92</v>
      </c>
    </row>
    <row collapsed="false" customFormat="false" customHeight="false" hidden="false" ht="14.05" outlineLevel="0" r="5">
      <c r="A5" s="3" t="s">
        <v>67</v>
      </c>
      <c r="B5" s="3" t="s">
        <v>2</v>
      </c>
      <c r="C5" s="3" t="s">
        <v>3</v>
      </c>
      <c r="D5" s="3" t="s">
        <v>46</v>
      </c>
      <c r="E5" s="3" t="s">
        <v>47</v>
      </c>
      <c r="F5" s="3" t="s">
        <v>48</v>
      </c>
      <c r="G5" s="3" t="s">
        <v>36</v>
      </c>
      <c r="H5" s="3" t="s">
        <v>49</v>
      </c>
      <c r="I5" s="3" t="s">
        <v>50</v>
      </c>
      <c r="J5" s="3" t="s">
        <v>51</v>
      </c>
      <c r="K5" s="3" t="s">
        <v>52</v>
      </c>
      <c r="L5" s="3" t="s">
        <v>53</v>
      </c>
      <c r="M5" s="3" t="s">
        <v>27</v>
      </c>
      <c r="N5" s="3" t="s">
        <v>29</v>
      </c>
      <c r="O5" s="3" t="s">
        <v>31</v>
      </c>
      <c r="P5" s="3" t="s">
        <v>33</v>
      </c>
      <c r="Q5" s="3" t="s">
        <v>54</v>
      </c>
      <c r="R5" s="3" t="s">
        <v>55</v>
      </c>
      <c r="S5" s="3" t="s">
        <v>56</v>
      </c>
      <c r="T5" s="3" t="s">
        <v>57</v>
      </c>
      <c r="U5" s="3" t="s">
        <v>58</v>
      </c>
    </row>
    <row collapsed="false" customFormat="false" customHeight="false" hidden="false" ht="14.05" outlineLevel="0" r="6">
      <c r="A6" s="0" t="s">
        <v>5</v>
      </c>
      <c r="B6" s="0" t="n">
        <v>173</v>
      </c>
      <c r="C6" s="0" t="s">
        <v>6</v>
      </c>
      <c r="D6" s="0" t="s">
        <v>64</v>
      </c>
      <c r="E6" s="2" t="n">
        <v>1199</v>
      </c>
      <c r="F6" s="0" t="n">
        <v>1</v>
      </c>
      <c r="G6" s="0" t="s">
        <v>39</v>
      </c>
      <c r="H6" s="0" t="n">
        <v>74</v>
      </c>
      <c r="I6" s="0" t="n">
        <v>10</v>
      </c>
      <c r="J6" s="0" t="n">
        <v>3</v>
      </c>
      <c r="K6" s="0" t="n">
        <v>3</v>
      </c>
      <c r="L6" s="0" t="n">
        <v>11</v>
      </c>
      <c r="M6" s="0" t="n">
        <v>11</v>
      </c>
      <c r="N6" s="0" t="n">
        <v>5</v>
      </c>
      <c r="O6" s="0" t="n">
        <v>0.8</v>
      </c>
      <c r="P6" s="0" t="n">
        <v>111</v>
      </c>
      <c r="Q6" s="0" t="n">
        <v>6.6</v>
      </c>
      <c r="R6" s="0" t="n">
        <v>8.94</v>
      </c>
      <c r="S6" s="0" t="n">
        <v>12.8</v>
      </c>
      <c r="T6" s="0" t="n">
        <v>0.68</v>
      </c>
      <c r="U6" s="0" t="s">
        <v>65</v>
      </c>
    </row>
    <row collapsed="false" customFormat="false" customHeight="false" hidden="false" ht="14.05" outlineLevel="0" r="8">
      <c r="A8" s="3" t="s">
        <v>93</v>
      </c>
    </row>
    <row collapsed="false" customFormat="false" customHeight="false" hidden="false" ht="14.05" outlineLevel="0" r="9">
      <c r="A9" s="3" t="s">
        <v>67</v>
      </c>
      <c r="B9" s="3" t="s">
        <v>2</v>
      </c>
      <c r="C9" s="3" t="s">
        <v>3</v>
      </c>
      <c r="D9" s="3" t="s">
        <v>46</v>
      </c>
      <c r="E9" s="3" t="s">
        <v>47</v>
      </c>
      <c r="F9" s="3" t="s">
        <v>48</v>
      </c>
      <c r="G9" s="3" t="s">
        <v>36</v>
      </c>
      <c r="H9" s="3" t="s">
        <v>49</v>
      </c>
      <c r="I9" s="3" t="s">
        <v>50</v>
      </c>
      <c r="J9" s="3" t="s">
        <v>51</v>
      </c>
      <c r="K9" s="3" t="s">
        <v>52</v>
      </c>
      <c r="L9" s="3" t="s">
        <v>53</v>
      </c>
      <c r="M9" s="3" t="s">
        <v>27</v>
      </c>
      <c r="N9" s="3" t="s">
        <v>29</v>
      </c>
      <c r="O9" s="3" t="s">
        <v>31</v>
      </c>
      <c r="P9" s="3" t="s">
        <v>33</v>
      </c>
      <c r="Q9" s="3" t="s">
        <v>54</v>
      </c>
      <c r="R9" s="3" t="s">
        <v>55</v>
      </c>
      <c r="S9" s="3" t="s">
        <v>56</v>
      </c>
      <c r="T9" s="3" t="s">
        <v>57</v>
      </c>
      <c r="U9" s="3" t="s">
        <v>58</v>
      </c>
    </row>
    <row collapsed="false" customFormat="false" customHeight="false" hidden="false" ht="14.9" outlineLevel="0" r="10">
      <c r="A10" s="0" t="s">
        <v>5</v>
      </c>
      <c r="B10" s="0" t="n">
        <v>104</v>
      </c>
      <c r="C10" s="0" t="s">
        <v>17</v>
      </c>
      <c r="D10" s="0" t="s">
        <v>61</v>
      </c>
      <c r="E10" s="2" t="n">
        <v>409.99</v>
      </c>
      <c r="F10" s="0" t="n">
        <v>1</v>
      </c>
      <c r="G10" s="0" t="s">
        <v>41</v>
      </c>
      <c r="H10" s="0" t="n">
        <v>49</v>
      </c>
      <c r="I10" s="0" t="n">
        <v>19</v>
      </c>
      <c r="J10" s="0" t="n">
        <v>8</v>
      </c>
      <c r="K10" s="0" t="n">
        <v>3</v>
      </c>
      <c r="L10" s="0" t="n">
        <v>9</v>
      </c>
      <c r="M10" s="0" t="n">
        <v>7</v>
      </c>
      <c r="N10" s="0" t="n">
        <v>8</v>
      </c>
      <c r="O10" s="0" t="n">
        <v>0.8</v>
      </c>
      <c r="P10" s="0" t="n">
        <v>109</v>
      </c>
      <c r="Q10" s="0" t="n">
        <v>5.7</v>
      </c>
      <c r="R10" s="0" t="n">
        <v>15</v>
      </c>
      <c r="S10" s="0" t="n">
        <v>9.9</v>
      </c>
      <c r="T10" s="0" t="n">
        <v>1.3</v>
      </c>
      <c r="U10" s="0" t="s">
        <v>62</v>
      </c>
    </row>
    <row collapsed="false" customFormat="false" customHeight="false" hidden="false" ht="14.05" outlineLevel="0" r="11">
      <c r="A11" s="0" t="s">
        <v>5</v>
      </c>
      <c r="B11" s="0" t="n">
        <v>105</v>
      </c>
      <c r="C11" s="0" t="s">
        <v>14</v>
      </c>
      <c r="D11" s="0" t="s">
        <v>69</v>
      </c>
      <c r="E11" s="2" t="n">
        <v>1079.99</v>
      </c>
      <c r="F11" s="0" t="n">
        <v>1</v>
      </c>
      <c r="G11" s="0" t="s">
        <v>41</v>
      </c>
      <c r="H11" s="0" t="n">
        <v>58</v>
      </c>
      <c r="I11" s="0" t="n">
        <v>31</v>
      </c>
      <c r="J11" s="0" t="n">
        <v>11</v>
      </c>
      <c r="K11" s="0" t="n">
        <v>7</v>
      </c>
      <c r="L11" s="0" t="n">
        <v>36</v>
      </c>
      <c r="M11" s="0" t="n">
        <v>7</v>
      </c>
      <c r="N11" s="0" t="n">
        <v>20</v>
      </c>
      <c r="O11" s="0" t="n">
        <v>0.7</v>
      </c>
      <c r="P11" s="0" t="n">
        <v>268</v>
      </c>
      <c r="Q11" s="0" t="n">
        <v>7</v>
      </c>
      <c r="R11" s="0" t="n">
        <v>12.9</v>
      </c>
      <c r="S11" s="0" t="n">
        <v>0.3</v>
      </c>
      <c r="T11" s="0" t="n">
        <v>8.9</v>
      </c>
      <c r="U11" s="0" t="s">
        <v>65</v>
      </c>
    </row>
    <row collapsed="false" customFormat="false" customHeight="false" hidden="false" ht="14.05" outlineLevel="0" r="12">
      <c r="A12" s="0" t="s">
        <v>5</v>
      </c>
      <c r="B12" s="0" t="n">
        <v>143</v>
      </c>
      <c r="C12" s="0" t="s">
        <v>19</v>
      </c>
      <c r="D12" s="0" t="s">
        <v>77</v>
      </c>
      <c r="E12" s="2" t="n">
        <v>770.6</v>
      </c>
      <c r="F12" s="0" t="n">
        <v>1</v>
      </c>
      <c r="G12" s="0" t="s">
        <v>39</v>
      </c>
      <c r="H12" s="0" t="n">
        <v>22</v>
      </c>
      <c r="I12" s="0" t="n">
        <v>14</v>
      </c>
      <c r="J12" s="0" t="n">
        <v>4</v>
      </c>
      <c r="K12" s="0" t="n">
        <v>5</v>
      </c>
      <c r="L12" s="0" t="n">
        <v>6</v>
      </c>
      <c r="M12" s="0" t="n">
        <v>6</v>
      </c>
      <c r="N12" s="0" t="n">
        <v>2</v>
      </c>
      <c r="O12" s="0" t="n">
        <v>0.7</v>
      </c>
      <c r="P12" s="0" t="n">
        <v>1473</v>
      </c>
      <c r="Q12" s="0" t="n">
        <v>3.54</v>
      </c>
      <c r="R12" s="0" t="n">
        <v>12.72</v>
      </c>
      <c r="S12" s="0" t="n">
        <v>8.9</v>
      </c>
      <c r="T12" s="0" t="n">
        <v>0.71</v>
      </c>
      <c r="U12" s="0" t="s">
        <v>65</v>
      </c>
    </row>
    <row collapsed="false" customFormat="false" customHeight="false" hidden="false" ht="14.05" outlineLevel="0" r="15">
      <c r="A15" s="10" t="s">
        <v>94</v>
      </c>
      <c r="B15" s="11"/>
      <c r="C15" s="11"/>
      <c r="D15" s="11"/>
      <c r="E15" s="11"/>
      <c r="F15" s="11"/>
      <c r="G15" s="11"/>
      <c r="H15" s="11"/>
      <c r="I15" s="11"/>
      <c r="J15" s="11"/>
      <c r="K15" s="11"/>
      <c r="L15" s="11"/>
      <c r="M15" s="11"/>
      <c r="N15" s="11"/>
      <c r="O15" s="11"/>
      <c r="P15" s="11"/>
      <c r="Q15" s="11"/>
      <c r="R15" s="11"/>
      <c r="S15" s="11"/>
      <c r="T15" s="11"/>
      <c r="U15" s="11"/>
    </row>
    <row collapsed="false" customFormat="false" customHeight="false" hidden="false" ht="14.05" outlineLevel="0" r="16">
      <c r="A16" s="12"/>
      <c r="B16" s="12"/>
      <c r="C16" s="12"/>
      <c r="D16" s="12"/>
      <c r="E16" s="12"/>
      <c r="F16" s="12"/>
      <c r="G16" s="12"/>
      <c r="H16" s="12"/>
      <c r="I16" s="12"/>
      <c r="J16" s="12"/>
      <c r="K16" s="12"/>
      <c r="L16" s="12"/>
      <c r="M16" s="12"/>
      <c r="N16" s="12"/>
      <c r="O16" s="12"/>
      <c r="P16" s="12"/>
      <c r="Q16" s="12"/>
      <c r="R16" s="12"/>
      <c r="S16" s="12"/>
      <c r="T16" s="12"/>
      <c r="U16" s="12"/>
    </row>
    <row collapsed="false" customFormat="false" customHeight="false" hidden="false" ht="14.05" outlineLevel="0" r="17">
      <c r="A17" s="3" t="s">
        <v>95</v>
      </c>
    </row>
    <row collapsed="false" customFormat="false" customHeight="false" hidden="false" ht="14.05" outlineLevel="0" r="18">
      <c r="A18" s="0" t="s">
        <v>67</v>
      </c>
      <c r="B18" s="0" t="s">
        <v>2</v>
      </c>
      <c r="C18" s="0" t="s">
        <v>3</v>
      </c>
      <c r="D18" s="0" t="s">
        <v>46</v>
      </c>
      <c r="E18" s="0" t="s">
        <v>47</v>
      </c>
      <c r="F18" s="0" t="s">
        <v>48</v>
      </c>
      <c r="G18" s="0" t="s">
        <v>36</v>
      </c>
      <c r="H18" s="0" t="s">
        <v>49</v>
      </c>
      <c r="I18" s="0" t="s">
        <v>50</v>
      </c>
      <c r="J18" s="0" t="s">
        <v>51</v>
      </c>
      <c r="K18" s="0" t="s">
        <v>52</v>
      </c>
      <c r="L18" s="0" t="s">
        <v>53</v>
      </c>
      <c r="M18" s="0" t="s">
        <v>27</v>
      </c>
      <c r="N18" s="0" t="s">
        <v>29</v>
      </c>
      <c r="O18" s="0" t="s">
        <v>31</v>
      </c>
      <c r="P18" s="0" t="s">
        <v>33</v>
      </c>
      <c r="Q18" s="0" t="s">
        <v>54</v>
      </c>
      <c r="R18" s="0" t="s">
        <v>55</v>
      </c>
      <c r="S18" s="0" t="s">
        <v>56</v>
      </c>
      <c r="T18" s="0" t="s">
        <v>57</v>
      </c>
      <c r="U18" s="0" t="s">
        <v>58</v>
      </c>
    </row>
    <row collapsed="false" customFormat="false" customHeight="false" hidden="false" ht="14.05" outlineLevel="0" r="19">
      <c r="A19" s="0" t="s">
        <v>5</v>
      </c>
      <c r="B19" s="0" t="n">
        <v>173</v>
      </c>
      <c r="C19" s="0" t="s">
        <v>6</v>
      </c>
      <c r="D19" s="0" t="s">
        <v>64</v>
      </c>
      <c r="E19" s="2" t="n">
        <v>1199</v>
      </c>
      <c r="F19" s="0" t="n">
        <v>1</v>
      </c>
      <c r="G19" s="13" t="n">
        <f aca="false">VLOOKUP(G6,'Warranty Scale'!A2:B6,2,0)</f>
        <v>1</v>
      </c>
      <c r="H19" s="14" t="n">
        <f aca="false">H6/SUM($H$6:$L$6)</f>
        <v>0.732673267326733</v>
      </c>
      <c r="I19" s="14" t="n">
        <f aca="false">I6/SUM($H$6:$L$6)</f>
        <v>0.099009900990099</v>
      </c>
      <c r="J19" s="14" t="n">
        <f aca="false">J6/SUM($H$6:$L$6)</f>
        <v>0.0297029702970297</v>
      </c>
      <c r="K19" s="14" t="n">
        <f aca="false">K6/SUM($H$6:$L$6)</f>
        <v>0.0297029702970297</v>
      </c>
      <c r="L19" s="14" t="n">
        <f aca="false">L6/SUM($H$6:$L$6)</f>
        <v>0.108910891089109</v>
      </c>
      <c r="M19" s="14" t="n">
        <f aca="false">M6/SUM($M$6:$N$6)</f>
        <v>0.6875</v>
      </c>
      <c r="N19" s="14" t="n">
        <f aca="false">N6/SUM($M$6:$N$6)</f>
        <v>0.3125</v>
      </c>
      <c r="O19" s="0" t="n">
        <v>0.7</v>
      </c>
      <c r="P19" s="13" t="n">
        <f aca="false">P6</f>
        <v>111</v>
      </c>
      <c r="Q19" s="13" t="n">
        <f aca="false">Q6</f>
        <v>6.6</v>
      </c>
      <c r="R19" s="13" t="n">
        <f aca="false">R6</f>
        <v>8.94</v>
      </c>
      <c r="S19" s="13" t="n">
        <f aca="false">S6</f>
        <v>12.8</v>
      </c>
      <c r="T19" s="13" t="n">
        <f aca="false">T6</f>
        <v>0.68</v>
      </c>
      <c r="U19" s="13" t="n">
        <f aca="false">U6</f>
        <v>0</v>
      </c>
    </row>
    <row collapsed="false" customFormat="false" customHeight="false" hidden="false" ht="14.05" outlineLevel="0" r="21">
      <c r="A21" s="3" t="s">
        <v>96</v>
      </c>
    </row>
    <row collapsed="false" customFormat="false" customHeight="false" hidden="false" ht="14.9" outlineLevel="0" r="22">
      <c r="A22" s="0" t="s">
        <v>5</v>
      </c>
      <c r="B22" s="0" t="n">
        <v>104</v>
      </c>
      <c r="C22" s="0" t="s">
        <v>17</v>
      </c>
      <c r="D22" s="0" t="s">
        <v>61</v>
      </c>
      <c r="E22" s="2" t="n">
        <v>409.99</v>
      </c>
      <c r="F22" s="0" t="n">
        <v>1</v>
      </c>
      <c r="G22" s="13" t="n">
        <f aca="false">VLOOKUP(G10,'Warranty Scale'!$A$2:$B$6,2,0)</f>
        <v>3</v>
      </c>
      <c r="H22" s="14" t="n">
        <f aca="false">H10/SUM($H$10:$L$10)</f>
        <v>0.556818181818182</v>
      </c>
      <c r="I22" s="14" t="n">
        <f aca="false">I10/SUM($H$10:$L$10)</f>
        <v>0.215909090909091</v>
      </c>
      <c r="J22" s="14" t="n">
        <f aca="false">J10/SUM($H$10:$L$10)</f>
        <v>0.0909090909090909</v>
      </c>
      <c r="K22" s="14" t="n">
        <f aca="false">K10/SUM($H$10:$L$10)</f>
        <v>0.0340909090909091</v>
      </c>
      <c r="L22" s="14" t="n">
        <f aca="false">L10/SUM($H$10:$L$10)</f>
        <v>0.102272727272727</v>
      </c>
      <c r="M22" s="14" t="n">
        <f aca="false">M10/SUM($M$10:$N$10)</f>
        <v>0.466666666666667</v>
      </c>
      <c r="N22" s="14" t="n">
        <f aca="false">N10/SUM($M$10:$N$10)</f>
        <v>0.533333333333333</v>
      </c>
      <c r="O22" s="0" t="n">
        <v>0.8</v>
      </c>
      <c r="P22" s="0" t="n">
        <v>109</v>
      </c>
      <c r="Q22" s="0" t="n">
        <v>5.7</v>
      </c>
      <c r="R22" s="0" t="n">
        <v>15</v>
      </c>
      <c r="S22" s="0" t="n">
        <v>9.9</v>
      </c>
      <c r="T22" s="0" t="n">
        <v>1.3</v>
      </c>
      <c r="U22" s="0" t="s">
        <v>62</v>
      </c>
    </row>
    <row collapsed="false" customFormat="false" customHeight="false" hidden="false" ht="14.05" outlineLevel="0" r="23">
      <c r="A23" s="0" t="s">
        <v>5</v>
      </c>
      <c r="B23" s="0" t="n">
        <v>105</v>
      </c>
      <c r="C23" s="0" t="s">
        <v>14</v>
      </c>
      <c r="D23" s="0" t="s">
        <v>69</v>
      </c>
      <c r="E23" s="2" t="n">
        <v>1079.99</v>
      </c>
      <c r="F23" s="0" t="n">
        <v>1</v>
      </c>
      <c r="G23" s="13" t="n">
        <f aca="false">VLOOKUP(G11,'Warranty Scale'!$A$2:$B$6,2,0)</f>
        <v>3</v>
      </c>
      <c r="H23" s="14" t="n">
        <f aca="false">H11/SUM($H$11:$L$11)</f>
        <v>0.405594405594406</v>
      </c>
      <c r="I23" s="0" t="n">
        <v>1</v>
      </c>
      <c r="J23" s="0" t="n">
        <v>0</v>
      </c>
      <c r="K23" s="0" t="n">
        <v>0</v>
      </c>
      <c r="L23" s="0" t="n">
        <v>0</v>
      </c>
      <c r="M23" s="14" t="n">
        <f aca="false">M11/SUM($M$11:$N$11)</f>
        <v>0.259259259259259</v>
      </c>
      <c r="N23" s="14" t="n">
        <f aca="false">N11/SUM($M$11:$N$11)</f>
        <v>0.740740740740741</v>
      </c>
      <c r="O23" s="0" t="n">
        <v>0.7</v>
      </c>
      <c r="P23" s="0" t="n">
        <v>268</v>
      </c>
      <c r="Q23" s="0" t="n">
        <v>7</v>
      </c>
      <c r="R23" s="0" t="n">
        <v>12.9</v>
      </c>
      <c r="S23" s="0" t="n">
        <v>0.3</v>
      </c>
      <c r="T23" s="0" t="n">
        <v>8.9</v>
      </c>
      <c r="U23" s="0" t="s">
        <v>65</v>
      </c>
    </row>
    <row collapsed="false" customFormat="false" customHeight="false" hidden="false" ht="14.05" outlineLevel="0" r="24">
      <c r="A24" s="0" t="s">
        <v>5</v>
      </c>
      <c r="B24" s="0" t="n">
        <v>143</v>
      </c>
      <c r="C24" s="0" t="s">
        <v>19</v>
      </c>
      <c r="D24" s="0" t="s">
        <v>77</v>
      </c>
      <c r="E24" s="2" t="n">
        <v>770.6</v>
      </c>
      <c r="F24" s="0" t="n">
        <v>1</v>
      </c>
      <c r="G24" s="13" t="n">
        <f aca="false">VLOOKUP(G12,'Warranty Scale'!$A$2:$B$6,2,0)</f>
        <v>1</v>
      </c>
      <c r="H24" s="14" t="n">
        <f aca="false">H12/SUM($H$12:$L$12)</f>
        <v>0.431372549019608</v>
      </c>
      <c r="I24" s="14" t="n">
        <f aca="false">I12/SUM($H$12:$L$12)</f>
        <v>0.274509803921569</v>
      </c>
      <c r="J24" s="14" t="n">
        <f aca="false">J12/SUM($H$12:$L$12)</f>
        <v>0.0784313725490196</v>
      </c>
      <c r="K24" s="14" t="n">
        <f aca="false">K12/SUM($H$12:$L$12)</f>
        <v>0.0980392156862745</v>
      </c>
      <c r="L24" s="14" t="n">
        <f aca="false">L12/SUM($H$12:$L$12)</f>
        <v>0.117647058823529</v>
      </c>
      <c r="M24" s="14" t="n">
        <f aca="false">M12/SUM($M$12:$N$12)</f>
        <v>0.75</v>
      </c>
      <c r="N24" s="14" t="n">
        <f aca="false">N12/SUM($M$12:$N$12)</f>
        <v>0.25</v>
      </c>
      <c r="O24" s="0" t="n">
        <v>0.7</v>
      </c>
      <c r="P24" s="0" t="n">
        <v>1473</v>
      </c>
      <c r="Q24" s="0" t="n">
        <v>3.54</v>
      </c>
      <c r="R24" s="0" t="n">
        <v>12.72</v>
      </c>
      <c r="S24" s="0" t="n">
        <v>8.9</v>
      </c>
      <c r="T24" s="0" t="n">
        <v>0.71</v>
      </c>
      <c r="U24" s="0" t="s">
        <v>65</v>
      </c>
    </row>
    <row collapsed="false" customFormat="false" customHeight="false" hidden="false" ht="14.05" outlineLevel="0" r="25">
      <c r="H25" s="14"/>
      <c r="I25" s="14"/>
      <c r="J25" s="14"/>
      <c r="K25" s="14"/>
      <c r="L25" s="14"/>
      <c r="M25" s="14"/>
      <c r="N25" s="14"/>
    </row>
    <row collapsed="false" customFormat="false" customHeight="false" hidden="false" ht="14.05" outlineLevel="0" r="27">
      <c r="A27" s="10" t="s">
        <v>97</v>
      </c>
      <c r="B27" s="11"/>
      <c r="C27" s="11"/>
      <c r="D27" s="11"/>
      <c r="E27" s="11"/>
      <c r="F27" s="11"/>
      <c r="G27" s="11"/>
      <c r="H27" s="11"/>
      <c r="I27" s="11"/>
      <c r="J27" s="11"/>
      <c r="K27" s="11"/>
      <c r="L27" s="11"/>
      <c r="M27" s="11"/>
      <c r="N27" s="11"/>
      <c r="O27" s="11"/>
      <c r="P27" s="11"/>
      <c r="Q27" s="11"/>
      <c r="R27" s="11"/>
      <c r="S27" s="11"/>
      <c r="T27" s="11"/>
      <c r="U27" s="11"/>
    </row>
    <row collapsed="false" customFormat="false" customHeight="false" hidden="false" ht="14.05" outlineLevel="0" r="28">
      <c r="A28" s="0" t="s">
        <v>67</v>
      </c>
      <c r="B28" s="0" t="s">
        <v>2</v>
      </c>
      <c r="C28" s="0" t="s">
        <v>3</v>
      </c>
      <c r="D28" s="0" t="s">
        <v>46</v>
      </c>
      <c r="E28" s="0" t="s">
        <v>47</v>
      </c>
      <c r="F28" s="0" t="s">
        <v>48</v>
      </c>
      <c r="G28" s="0" t="s">
        <v>36</v>
      </c>
      <c r="H28" s="0" t="s">
        <v>49</v>
      </c>
      <c r="I28" s="0" t="s">
        <v>50</v>
      </c>
      <c r="J28" s="0" t="s">
        <v>51</v>
      </c>
      <c r="K28" s="0" t="s">
        <v>52</v>
      </c>
      <c r="L28" s="0" t="s">
        <v>53</v>
      </c>
      <c r="M28" s="0" t="s">
        <v>27</v>
      </c>
      <c r="N28" s="0" t="s">
        <v>29</v>
      </c>
      <c r="O28" s="0" t="s">
        <v>31</v>
      </c>
      <c r="P28" s="0" t="s">
        <v>33</v>
      </c>
      <c r="Q28" s="0" t="s">
        <v>54</v>
      </c>
      <c r="R28" s="0" t="s">
        <v>55</v>
      </c>
      <c r="S28" s="0" t="s">
        <v>56</v>
      </c>
      <c r="T28" s="0" t="s">
        <v>57</v>
      </c>
      <c r="U28" s="0" t="s">
        <v>58</v>
      </c>
    </row>
    <row collapsed="false" customFormat="false" customHeight="false" hidden="false" ht="14.05" outlineLevel="0" r="29">
      <c r="A29" s="3" t="s">
        <v>119</v>
      </c>
    </row>
    <row collapsed="false" customFormat="false" customHeight="false" hidden="false" ht="14.05" outlineLevel="0" r="30">
      <c r="A30" s="0" t="s">
        <v>5</v>
      </c>
      <c r="B30" s="0" t="n">
        <v>104</v>
      </c>
      <c r="C30" s="13" t="n">
        <f aca="false">IF(C$19=C22,0,1)</f>
        <v>1</v>
      </c>
      <c r="D30" s="13" t="n">
        <f aca="false">IF(D$19=D22,0,1)</f>
        <v>1</v>
      </c>
      <c r="E30" s="13" t="n">
        <f aca="false">ABS(E$19-E22)</f>
        <v>789.01</v>
      </c>
      <c r="F30" s="13" t="n">
        <f aca="false">ABS(F$19-F22)</f>
        <v>0</v>
      </c>
      <c r="G30" s="13" t="n">
        <f aca="false">ABS($G$19-G22)</f>
        <v>2</v>
      </c>
      <c r="H30" s="14" t="n">
        <f aca="false">ABS(H$19-H22)</f>
        <v>0.175855085508551</v>
      </c>
      <c r="I30" s="14" t="n">
        <f aca="false">ABS(I$19-I22)</f>
        <v>0.116899189918992</v>
      </c>
      <c r="J30" s="14" t="n">
        <f aca="false">ABS(J$19-J22)</f>
        <v>0.0612061206120612</v>
      </c>
      <c r="K30" s="14" t="n">
        <f aca="false">ABS(K$19-K22)</f>
        <v>0.00438793879387939</v>
      </c>
      <c r="L30" s="14" t="n">
        <f aca="false">ABS(L$19-L22)</f>
        <v>0.00663816381638163</v>
      </c>
      <c r="M30" s="14" t="n">
        <f aca="false">ABS(M$19-M22)</f>
        <v>0.220833333333333</v>
      </c>
      <c r="N30" s="14" t="n">
        <f aca="false">ABS(N$19-N22)</f>
        <v>0.220833333333333</v>
      </c>
      <c r="O30" s="14" t="n">
        <f aca="false">ABS(O$19-O22)</f>
        <v>0.1</v>
      </c>
      <c r="P30" s="14" t="n">
        <f aca="false">ABS(P$19-P22)</f>
        <v>2</v>
      </c>
      <c r="Q30" s="14" t="n">
        <f aca="false">ABS(Q$19-Q22)</f>
        <v>0.9</v>
      </c>
      <c r="R30" s="14" t="n">
        <f aca="false">ABS(R$19-R22)</f>
        <v>6.06</v>
      </c>
      <c r="S30" s="14" t="n">
        <f aca="false">ABS(S$19-S22)</f>
        <v>2.9</v>
      </c>
      <c r="T30" s="14" t="n">
        <f aca="false">ABS(T$19-T22)</f>
        <v>0.62</v>
      </c>
      <c r="U30" s="13" t="n">
        <f aca="false">IF(U$19 = U22,0,1)</f>
        <v>1</v>
      </c>
    </row>
    <row collapsed="false" customFormat="false" customHeight="false" hidden="false" ht="14.05" outlineLevel="0" r="31">
      <c r="A31" s="0" t="s">
        <v>5</v>
      </c>
      <c r="B31" s="0" t="n">
        <v>105</v>
      </c>
      <c r="C31" s="13" t="n">
        <f aca="false">IF(C$19=C23,0,1)</f>
        <v>1</v>
      </c>
      <c r="D31" s="13" t="n">
        <f aca="false">IF(D$19=D23,0,1)</f>
        <v>1</v>
      </c>
      <c r="E31" s="13" t="n">
        <f aca="false">ABS(E$19-E23)</f>
        <v>119.01</v>
      </c>
      <c r="F31" s="13" t="n">
        <f aca="false">ABS(F$19-F23)</f>
        <v>0</v>
      </c>
      <c r="G31" s="13" t="n">
        <f aca="false">ABS($G$19-G23)</f>
        <v>2</v>
      </c>
      <c r="H31" s="14" t="n">
        <f aca="false">ABS(H$19-H23)</f>
        <v>0.327078861732327</v>
      </c>
      <c r="I31" s="14" t="n">
        <f aca="false">ABS(I$19-I23)</f>
        <v>0.900990099009901</v>
      </c>
      <c r="J31" s="14" t="n">
        <f aca="false">ABS(J$19-J23)</f>
        <v>0.0297029702970297</v>
      </c>
      <c r="K31" s="14" t="n">
        <f aca="false">ABS(K$19-K23)</f>
        <v>0.0297029702970297</v>
      </c>
      <c r="L31" s="14" t="n">
        <f aca="false">ABS(L$19-L23)</f>
        <v>0.108910891089109</v>
      </c>
      <c r="M31" s="14" t="n">
        <f aca="false">ABS(M$19-M23)</f>
        <v>0.428240740740741</v>
      </c>
      <c r="N31" s="14" t="n">
        <f aca="false">ABS(N$19-N23)</f>
        <v>0.428240740740741</v>
      </c>
      <c r="O31" s="14" t="n">
        <f aca="false">ABS(O$19-O23)</f>
        <v>0</v>
      </c>
      <c r="P31" s="14" t="n">
        <f aca="false">ABS(P$19-P23)</f>
        <v>157</v>
      </c>
      <c r="Q31" s="14" t="n">
        <f aca="false">ABS(Q$19-Q23)</f>
        <v>0.4</v>
      </c>
      <c r="R31" s="14" t="n">
        <f aca="false">ABS(R$19-R23)</f>
        <v>3.96</v>
      </c>
      <c r="S31" s="14" t="n">
        <f aca="false">ABS(S$19-S23)</f>
        <v>12.5</v>
      </c>
      <c r="T31" s="14" t="n">
        <f aca="false">ABS(T$19-T23)</f>
        <v>8.22</v>
      </c>
      <c r="U31" s="13" t="n">
        <f aca="false">IF(U$19 = U23,0,1)</f>
        <v>0</v>
      </c>
    </row>
    <row collapsed="false" customFormat="false" customHeight="false" hidden="false" ht="14.05" outlineLevel="0" r="32">
      <c r="A32" s="0" t="s">
        <v>5</v>
      </c>
      <c r="B32" s="0" t="n">
        <v>143</v>
      </c>
      <c r="C32" s="13" t="n">
        <f aca="false">IF(C$19=C24,0,1)</f>
        <v>1</v>
      </c>
      <c r="D32" s="13" t="n">
        <f aca="false">IF(D$19=D24,0,1)</f>
        <v>1</v>
      </c>
      <c r="E32" s="13" t="n">
        <f aca="false">ABS(E$19-E24)</f>
        <v>428.4</v>
      </c>
      <c r="F32" s="13" t="n">
        <f aca="false">ABS(F$19-F24)</f>
        <v>0</v>
      </c>
      <c r="G32" s="13" t="n">
        <f aca="false">ABS($G$19-G24)</f>
        <v>0</v>
      </c>
      <c r="H32" s="14" t="n">
        <f aca="false">ABS(H$19-H24)</f>
        <v>0.301300718307125</v>
      </c>
      <c r="I32" s="14" t="n">
        <f aca="false">ABS(I$19-I24)</f>
        <v>0.17549990293147</v>
      </c>
      <c r="J32" s="14" t="n">
        <f aca="false">ABS(J$19-J24)</f>
        <v>0.0487284022519899</v>
      </c>
      <c r="K32" s="14" t="n">
        <f aca="false">ABS(K$19-K24)</f>
        <v>0.0683362453892448</v>
      </c>
      <c r="L32" s="14" t="n">
        <f aca="false">ABS(L$19-L24)</f>
        <v>0.0087361677344205</v>
      </c>
      <c r="M32" s="14" t="n">
        <f aca="false">ABS(M$19-M24)</f>
        <v>0.0625</v>
      </c>
      <c r="N32" s="14" t="n">
        <f aca="false">ABS(N$19-N24)</f>
        <v>0.0625</v>
      </c>
      <c r="O32" s="14" t="n">
        <f aca="false">ABS(O$19-O24)</f>
        <v>0</v>
      </c>
      <c r="P32" s="14" t="n">
        <f aca="false">ABS(P$19-P24)</f>
        <v>1362</v>
      </c>
      <c r="Q32" s="14" t="n">
        <f aca="false">ABS(Q$19-Q24)</f>
        <v>3.06</v>
      </c>
      <c r="R32" s="14" t="n">
        <f aca="false">ABS(R$19-R24)</f>
        <v>3.78</v>
      </c>
      <c r="S32" s="14" t="n">
        <f aca="false">ABS(S$19-S24)</f>
        <v>3.9</v>
      </c>
      <c r="T32" s="14" t="n">
        <f aca="false">ABS(T$19-T24)</f>
        <v>0.0299999999999999</v>
      </c>
      <c r="U32" s="13" t="n">
        <f aca="false">IF(U$19 = U24,0,1)</f>
        <v>0</v>
      </c>
    </row>
    <row collapsed="false" customFormat="false" customHeight="false" hidden="false" ht="14.05" outlineLevel="0" r="33">
      <c r="H33" s="14"/>
      <c r="I33" s="14"/>
      <c r="J33" s="14"/>
      <c r="K33" s="14"/>
      <c r="L33" s="14"/>
      <c r="M33" s="14"/>
      <c r="N33" s="14"/>
      <c r="O33" s="14"/>
      <c r="P33" s="14"/>
      <c r="Q33" s="14"/>
      <c r="R33" s="14"/>
      <c r="S33" s="14"/>
      <c r="T33" s="14"/>
    </row>
    <row collapsed="false" customFormat="false" customHeight="false" hidden="false" ht="14.05" outlineLevel="0" r="35">
      <c r="A35" s="10" t="s">
        <v>99</v>
      </c>
      <c r="B35" s="11"/>
      <c r="C35" s="11"/>
      <c r="D35" s="11"/>
      <c r="E35" s="11"/>
      <c r="F35" s="11"/>
      <c r="G35" s="11"/>
      <c r="H35" s="11"/>
      <c r="I35" s="11"/>
      <c r="J35" s="11"/>
      <c r="K35" s="11"/>
      <c r="L35" s="11"/>
      <c r="M35" s="11"/>
      <c r="N35" s="11"/>
      <c r="O35" s="11"/>
      <c r="P35" s="11"/>
      <c r="Q35" s="11"/>
      <c r="R35" s="11"/>
      <c r="S35" s="11"/>
      <c r="T35" s="11"/>
      <c r="U35" s="11"/>
    </row>
    <row collapsed="false" customFormat="false" customHeight="false" hidden="false" ht="14.05" outlineLevel="0" r="36">
      <c r="A36" s="0" t="s">
        <v>67</v>
      </c>
      <c r="B36" s="0" t="s">
        <v>2</v>
      </c>
      <c r="C36" s="0" t="s">
        <v>3</v>
      </c>
      <c r="D36" s="0" t="s">
        <v>46</v>
      </c>
      <c r="E36" s="0" t="s">
        <v>47</v>
      </c>
      <c r="F36" s="0" t="s">
        <v>48</v>
      </c>
      <c r="G36" s="0" t="s">
        <v>36</v>
      </c>
      <c r="H36" s="0" t="s">
        <v>49</v>
      </c>
      <c r="I36" s="0" t="s">
        <v>50</v>
      </c>
      <c r="J36" s="0" t="s">
        <v>51</v>
      </c>
      <c r="K36" s="0" t="s">
        <v>52</v>
      </c>
      <c r="L36" s="0" t="s">
        <v>53</v>
      </c>
      <c r="M36" s="0" t="s">
        <v>27</v>
      </c>
      <c r="N36" s="0" t="s">
        <v>29</v>
      </c>
      <c r="O36" s="0" t="s">
        <v>31</v>
      </c>
      <c r="P36" s="0" t="s">
        <v>33</v>
      </c>
      <c r="Q36" s="0" t="s">
        <v>54</v>
      </c>
      <c r="R36" s="0" t="s">
        <v>55</v>
      </c>
      <c r="S36" s="0" t="s">
        <v>56</v>
      </c>
      <c r="T36" s="0" t="s">
        <v>57</v>
      </c>
      <c r="U36" s="0" t="s">
        <v>58</v>
      </c>
    </row>
    <row collapsed="false" customFormat="false" customHeight="false" hidden="false" ht="14.05" outlineLevel="0" r="37">
      <c r="A37" s="0" t="s">
        <v>100</v>
      </c>
      <c r="B37" s="0" t="s">
        <v>100</v>
      </c>
      <c r="C37" s="0" t="n">
        <v>1</v>
      </c>
      <c r="D37" s="0" t="n">
        <v>1</v>
      </c>
      <c r="E37" s="0" t="n">
        <v>1</v>
      </c>
      <c r="F37" s="0" t="n">
        <v>1</v>
      </c>
      <c r="G37" s="0" t="n">
        <v>1</v>
      </c>
      <c r="H37" s="0" t="n">
        <v>1</v>
      </c>
      <c r="I37" s="0" t="n">
        <v>1</v>
      </c>
      <c r="J37" s="0" t="n">
        <v>1</v>
      </c>
      <c r="K37" s="0" t="n">
        <v>1</v>
      </c>
      <c r="L37" s="0" t="n">
        <v>1</v>
      </c>
      <c r="M37" s="0" t="n">
        <v>1</v>
      </c>
      <c r="N37" s="0" t="n">
        <v>1</v>
      </c>
      <c r="O37" s="0" t="n">
        <v>1</v>
      </c>
      <c r="P37" s="0" t="n">
        <v>0.5</v>
      </c>
      <c r="Q37" s="0" t="n">
        <v>1</v>
      </c>
      <c r="R37" s="0" t="n">
        <v>1</v>
      </c>
      <c r="S37" s="0" t="n">
        <v>1</v>
      </c>
      <c r="T37" s="0" t="n">
        <v>1</v>
      </c>
      <c r="U37" s="0" t="n">
        <v>0.5</v>
      </c>
    </row>
    <row collapsed="false" customFormat="false" customHeight="false" hidden="false" ht="14.9" outlineLevel="0" r="39">
      <c r="A39" s="10" t="s">
        <v>101</v>
      </c>
      <c r="B39" s="11"/>
      <c r="C39" s="11"/>
      <c r="D39" s="11"/>
      <c r="E39" s="11"/>
      <c r="F39" s="11"/>
      <c r="G39" s="11"/>
      <c r="H39" s="11"/>
      <c r="I39" s="11"/>
      <c r="J39" s="11"/>
      <c r="K39" s="11"/>
      <c r="L39" s="11"/>
      <c r="M39" s="11"/>
      <c r="N39" s="11"/>
      <c r="O39" s="11"/>
      <c r="P39" s="11"/>
      <c r="Q39" s="11"/>
      <c r="R39" s="11"/>
      <c r="S39" s="11"/>
      <c r="T39" s="11"/>
      <c r="U39" s="11"/>
    </row>
    <row collapsed="false" customFormat="false" customHeight="false" hidden="false" ht="14.05" outlineLevel="0" r="40"/>
    <row collapsed="false" customFormat="false" customHeight="false" hidden="false" ht="14.05" outlineLevel="0" r="41">
      <c r="A41" s="0" t="s">
        <v>5</v>
      </c>
      <c r="B41" s="0" t="n">
        <v>104</v>
      </c>
      <c r="C41" s="14" t="n">
        <f aca="false">C30*C$37</f>
        <v>1</v>
      </c>
      <c r="D41" s="14" t="n">
        <f aca="false">D30*D37</f>
        <v>1</v>
      </c>
      <c r="E41" s="14" t="n">
        <f aca="false">E30*E37</f>
        <v>789.01</v>
      </c>
      <c r="F41" s="14" t="n">
        <f aca="false">F30*F37</f>
        <v>0</v>
      </c>
      <c r="G41" s="14" t="n">
        <v>0</v>
      </c>
      <c r="H41" s="14" t="n">
        <f aca="false">H30*H37</f>
        <v>0.175855085508551</v>
      </c>
      <c r="I41" s="14" t="n">
        <f aca="false">I30*I37</f>
        <v>0.116899189918992</v>
      </c>
      <c r="J41" s="14" t="n">
        <f aca="false">J30*J37</f>
        <v>0.0612061206120612</v>
      </c>
      <c r="K41" s="14" t="n">
        <f aca="false">K30*K37</f>
        <v>0.00438793879387939</v>
      </c>
      <c r="L41" s="14" t="n">
        <f aca="false">L30*L37</f>
        <v>0.00663816381638163</v>
      </c>
      <c r="M41" s="14" t="n">
        <f aca="false">M30*M37</f>
        <v>0.220833333333333</v>
      </c>
      <c r="N41" s="14" t="n">
        <f aca="false">N30*N37</f>
        <v>0.220833333333333</v>
      </c>
      <c r="O41" s="14" t="n">
        <f aca="false">O30*O37</f>
        <v>0.1</v>
      </c>
      <c r="P41" s="14" t="n">
        <f aca="false">P30*P37</f>
        <v>1</v>
      </c>
      <c r="Q41" s="14" t="n">
        <f aca="false">Q30*Q37</f>
        <v>0.9</v>
      </c>
      <c r="R41" s="14" t="n">
        <f aca="false">R30*R37</f>
        <v>6.06</v>
      </c>
      <c r="S41" s="14" t="n">
        <f aca="false">S30*S37</f>
        <v>2.9</v>
      </c>
      <c r="T41" s="14" t="n">
        <f aca="false">T30*T37</f>
        <v>0.62</v>
      </c>
      <c r="U41" s="13" t="n">
        <f aca="false">U30*U37</f>
        <v>0.5</v>
      </c>
    </row>
    <row collapsed="false" customFormat="false" customHeight="false" hidden="false" ht="14.05" outlineLevel="0" r="42">
      <c r="A42" s="0" t="s">
        <v>5</v>
      </c>
      <c r="B42" s="0" t="n">
        <v>105</v>
      </c>
      <c r="C42" s="14" t="n">
        <f aca="false">C31*C$37</f>
        <v>1</v>
      </c>
      <c r="D42" s="14" t="n">
        <f aca="false">D31*D$37</f>
        <v>1</v>
      </c>
      <c r="E42" s="14" t="n">
        <f aca="false">E31*E$37</f>
        <v>119.01</v>
      </c>
      <c r="F42" s="14" t="n">
        <f aca="false">F31*F$37</f>
        <v>0</v>
      </c>
      <c r="G42" s="14" t="n">
        <v>2</v>
      </c>
      <c r="H42" s="14" t="n">
        <f aca="false">H31*H$37</f>
        <v>0.327078861732327</v>
      </c>
      <c r="I42" s="14" t="n">
        <f aca="false">I31*I$37</f>
        <v>0.900990099009901</v>
      </c>
      <c r="J42" s="14" t="n">
        <f aca="false">J31*J$37</f>
        <v>0.0297029702970297</v>
      </c>
      <c r="K42" s="14" t="n">
        <f aca="false">K31*K$37</f>
        <v>0.0297029702970297</v>
      </c>
      <c r="L42" s="14" t="n">
        <f aca="false">L31*L$37</f>
        <v>0.108910891089109</v>
      </c>
      <c r="M42" s="14" t="n">
        <f aca="false">M31*M$37</f>
        <v>0.428240740740741</v>
      </c>
      <c r="N42" s="14" t="n">
        <f aca="false">N31*N$37</f>
        <v>0.428240740740741</v>
      </c>
      <c r="O42" s="14" t="n">
        <f aca="false">O31*O$37</f>
        <v>0</v>
      </c>
      <c r="P42" s="14" t="n">
        <f aca="false">P31*P$37</f>
        <v>78.5</v>
      </c>
      <c r="Q42" s="14" t="n">
        <f aca="false">Q31*Q$37</f>
        <v>0.4</v>
      </c>
      <c r="R42" s="14" t="n">
        <f aca="false">R31*R$37</f>
        <v>3.96</v>
      </c>
      <c r="S42" s="14" t="n">
        <f aca="false">S31*S$37</f>
        <v>12.5</v>
      </c>
      <c r="T42" s="14" t="n">
        <f aca="false">T31*T$37</f>
        <v>8.22</v>
      </c>
      <c r="U42" s="13" t="n">
        <f aca="false">U31*U$37</f>
        <v>0</v>
      </c>
    </row>
    <row collapsed="false" customFormat="false" customHeight="false" hidden="false" ht="14.05" outlineLevel="0" r="43">
      <c r="A43" s="0" t="s">
        <v>5</v>
      </c>
      <c r="B43" s="0" t="n">
        <v>143</v>
      </c>
      <c r="C43" s="14" t="n">
        <f aca="false">C32*C$37</f>
        <v>1</v>
      </c>
      <c r="D43" s="14" t="n">
        <f aca="false">D32*D$37</f>
        <v>1</v>
      </c>
      <c r="E43" s="14" t="n">
        <f aca="false">E32*E$37</f>
        <v>428.4</v>
      </c>
      <c r="F43" s="14" t="n">
        <f aca="false">F32*F$37</f>
        <v>0</v>
      </c>
      <c r="G43" s="14" t="n">
        <v>0</v>
      </c>
      <c r="H43" s="14" t="n">
        <f aca="false">H32*H$37</f>
        <v>0.301300718307125</v>
      </c>
      <c r="I43" s="14" t="n">
        <f aca="false">I32*I$37</f>
        <v>0.17549990293147</v>
      </c>
      <c r="J43" s="14" t="n">
        <f aca="false">J32*J$37</f>
        <v>0.0487284022519899</v>
      </c>
      <c r="K43" s="14" t="n">
        <f aca="false">K32*K$37</f>
        <v>0.0683362453892448</v>
      </c>
      <c r="L43" s="14" t="n">
        <f aca="false">L32*L$37</f>
        <v>0.0087361677344205</v>
      </c>
      <c r="M43" s="14" t="n">
        <f aca="false">M32*M$37</f>
        <v>0.0625</v>
      </c>
      <c r="N43" s="14" t="n">
        <f aca="false">N32*N$37</f>
        <v>0.0625</v>
      </c>
      <c r="O43" s="14" t="n">
        <f aca="false">O32*O$37</f>
        <v>0</v>
      </c>
      <c r="P43" s="14" t="n">
        <f aca="false">P32*P$37</f>
        <v>681</v>
      </c>
      <c r="Q43" s="14" t="n">
        <f aca="false">Q32*Q$37</f>
        <v>3.06</v>
      </c>
      <c r="R43" s="14" t="n">
        <f aca="false">R32*R$37</f>
        <v>3.78</v>
      </c>
      <c r="S43" s="14" t="n">
        <f aca="false">S32*S$37</f>
        <v>3.9</v>
      </c>
      <c r="T43" s="14" t="n">
        <f aca="false">T32*T$37</f>
        <v>0.0299999999999999</v>
      </c>
      <c r="U43" s="13" t="n">
        <f aca="false">U32*U$37</f>
        <v>0</v>
      </c>
    </row>
    <row collapsed="false" customFormat="false" customHeight="false" hidden="false" ht="14.05" outlineLevel="0" r="44">
      <c r="C44" s="14"/>
      <c r="D44" s="14"/>
      <c r="E44" s="14"/>
      <c r="F44" s="14"/>
      <c r="G44" s="14"/>
      <c r="H44" s="14"/>
      <c r="I44" s="14"/>
      <c r="J44" s="14"/>
      <c r="K44" s="14"/>
      <c r="L44" s="14"/>
      <c r="M44" s="14"/>
      <c r="N44" s="14"/>
      <c r="O44" s="14"/>
      <c r="P44" s="14"/>
      <c r="Q44" s="14"/>
      <c r="R44" s="14"/>
      <c r="S44" s="14"/>
      <c r="T44" s="14"/>
    </row>
    <row collapsed="false" customFormat="false" customHeight="false" hidden="false" ht="14.05" outlineLevel="0" r="47">
      <c r="A47" s="10" t="s">
        <v>102</v>
      </c>
      <c r="B47" s="11"/>
      <c r="C47" s="11"/>
      <c r="D47" s="11"/>
      <c r="E47" s="11"/>
      <c r="F47" s="11"/>
      <c r="G47" s="11"/>
      <c r="H47" s="11"/>
      <c r="I47" s="11"/>
      <c r="J47" s="11"/>
      <c r="K47" s="11"/>
      <c r="L47" s="11"/>
      <c r="M47" s="11"/>
      <c r="N47" s="11"/>
      <c r="O47" s="11"/>
      <c r="P47" s="11"/>
      <c r="Q47" s="11"/>
      <c r="R47" s="11"/>
      <c r="S47" s="11"/>
      <c r="T47" s="11"/>
    </row>
    <row collapsed="false" customFormat="false" customHeight="false" hidden="false" ht="14.05" outlineLevel="0" r="48">
      <c r="A48" s="3" t="s">
        <v>119</v>
      </c>
    </row>
    <row collapsed="false" customFormat="false" customHeight="false" hidden="false" ht="14.05" outlineLevel="0" r="49">
      <c r="A49" s="3" t="s">
        <v>67</v>
      </c>
      <c r="B49" s="3" t="s">
        <v>2</v>
      </c>
      <c r="C49" s="3" t="s">
        <v>103</v>
      </c>
      <c r="D49" s="3" t="s">
        <v>104</v>
      </c>
    </row>
    <row collapsed="false" customFormat="false" customHeight="false" hidden="false" ht="14.05" outlineLevel="0" r="50">
      <c r="A50" s="0" t="s">
        <v>5</v>
      </c>
      <c r="B50" s="0" t="n">
        <v>104</v>
      </c>
      <c r="C50" s="14" t="n">
        <f aca="false">SUM(C41:U41)</f>
        <v>803.896653165316</v>
      </c>
      <c r="D50" s="0" t="n">
        <v>196</v>
      </c>
    </row>
    <row collapsed="false" customFormat="false" customHeight="false" hidden="false" ht="14.05" outlineLevel="0" r="51">
      <c r="A51" s="0" t="s">
        <v>5</v>
      </c>
      <c r="B51" s="0" t="n">
        <v>105</v>
      </c>
      <c r="C51" s="14" t="n">
        <f aca="false">SUM(C42:U42)</f>
        <v>228.842867273907</v>
      </c>
      <c r="D51" s="0" t="n">
        <v>232</v>
      </c>
    </row>
    <row collapsed="false" customFormat="false" customHeight="false" hidden="false" ht="14.05" outlineLevel="0" r="52">
      <c r="A52" s="0" t="s">
        <v>5</v>
      </c>
      <c r="B52" s="0" t="n">
        <v>143</v>
      </c>
      <c r="C52" s="14" t="n">
        <f aca="false">SUM(C43:U43)</f>
        <v>1122.89760143661</v>
      </c>
      <c r="D52" s="0" t="n">
        <v>88</v>
      </c>
    </row>
    <row collapsed="false" customFormat="false" customHeight="false" hidden="false" ht="14.05" outlineLevel="0" r="55">
      <c r="A55" s="15" t="s">
        <v>120</v>
      </c>
      <c r="B55" s="9"/>
      <c r="C55" s="9"/>
      <c r="D55" s="9"/>
      <c r="E55" s="9"/>
      <c r="F55" s="9"/>
      <c r="G55" s="9"/>
      <c r="H55" s="9"/>
      <c r="I55" s="9"/>
      <c r="J55" s="9"/>
      <c r="K55" s="9"/>
      <c r="L55" s="9"/>
      <c r="M55" s="9"/>
      <c r="N55" s="9"/>
      <c r="O55" s="9"/>
      <c r="P55" s="9"/>
      <c r="Q55" s="9"/>
      <c r="R55" s="9"/>
      <c r="S55" s="9"/>
      <c r="T55" s="9"/>
    </row>
    <row collapsed="false" customFormat="false" customHeight="false" hidden="false" ht="14.05" outlineLevel="0" r="56">
      <c r="A56" s="3" t="s">
        <v>119</v>
      </c>
    </row>
    <row collapsed="false" customFormat="false" customHeight="false" hidden="false" ht="14.05" outlineLevel="0" r="57">
      <c r="A57" s="0" t="s">
        <v>106</v>
      </c>
      <c r="B57" s="0" t="n">
        <v>232</v>
      </c>
      <c r="C57" s="0" t="s">
        <v>121</v>
      </c>
    </row>
    <row collapsed="false" customFormat="false" customHeight="false" hidden="false" ht="14.9" outlineLevel="0" r="58">
      <c r="A58" s="0" t="s">
        <v>108</v>
      </c>
      <c r="B58" s="16" t="n">
        <v>1199</v>
      </c>
      <c r="C58" s="0" t="s">
        <v>109</v>
      </c>
    </row>
    <row collapsed="false" customFormat="false" customHeight="false" hidden="false" ht="14.05" outlineLevel="0" r="59">
      <c r="A59" s="0" t="s">
        <v>110</v>
      </c>
      <c r="B59" s="16" t="n">
        <f aca="false">B57*B58</f>
        <v>278168</v>
      </c>
      <c r="C59" s="0" t="s">
        <v>111</v>
      </c>
    </row>
    <row collapsed="false" customFormat="false" customHeight="false" hidden="false" ht="14.9" outlineLevel="0" r="60">
      <c r="A60" s="0" t="s">
        <v>68</v>
      </c>
      <c r="B60" s="13" t="n">
        <f aca="false">'Potential New Product List'!V5</f>
        <v>0.1</v>
      </c>
      <c r="C60" s="0" t="s">
        <v>109</v>
      </c>
    </row>
    <row collapsed="false" customFormat="false" customHeight="false" hidden="false" ht="14.05" outlineLevel="0" r="61">
      <c r="A61" s="0" t="s">
        <v>112</v>
      </c>
      <c r="B61" s="16" t="n">
        <f aca="false">B59*B60</f>
        <v>27816.8</v>
      </c>
      <c r="C61" s="0" t="s">
        <v>113</v>
      </c>
    </row>
    <row collapsed="false" customFormat="false" customHeight="false" hidden="false" ht="14.05" outlineLevel="0" r="63"/>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U63"/>
  <sheetViews>
    <sheetView colorId="64" defaultGridColor="true" rightToLeft="false" showFormulas="false" showGridLines="true" showOutlineSymbols="true" showRowColHeaders="true" showZeros="true" tabSelected="false" topLeftCell="A41" view="normal" windowProtection="false" workbookViewId="0" zoomScale="100" zoomScaleNormal="100" zoomScalePageLayoutView="100">
      <selection activeCell="B60" activeCellId="0" pane="topLeft" sqref="B60"/>
    </sheetView>
  </sheetViews>
  <sheetFormatPr defaultRowHeight="12.85"/>
  <cols>
    <col collapsed="false" hidden="false" max="1" min="1" style="0" width="34.1428571428571"/>
    <col collapsed="false" hidden="false" max="2" min="2" style="0" width="11.5204081632653"/>
    <col collapsed="false" hidden="false" max="3" min="3" style="0" width="20.5612244897959"/>
    <col collapsed="false" hidden="false" max="4" min="4" style="0" width="28.4897959183673"/>
    <col collapsed="false" hidden="false" max="5" min="5" style="0" width="11.5204081632653"/>
    <col collapsed="false" hidden="false" max="6" min="6" style="0" width="29.3010204081633"/>
    <col collapsed="false" hidden="false" max="7" min="7" style="0" width="19.0867346938776"/>
    <col collapsed="false" hidden="false" max="8" min="8" style="0" width="15.8571428571429"/>
    <col collapsed="false" hidden="false" max="9" min="9" style="0" width="17.7397959183673"/>
    <col collapsed="false" hidden="false" max="10" min="10" style="0" width="16.3979591836735"/>
    <col collapsed="false" hidden="false" max="11" min="11" style="0" width="17.469387755102"/>
    <col collapsed="false" hidden="false" max="12" min="12" style="0" width="15.3163265306122"/>
    <col collapsed="false" hidden="false" max="13" min="13" style="0" width="28.3571428571429"/>
    <col collapsed="false" hidden="false" max="14" min="14" style="0" width="30.9132653061224"/>
    <col collapsed="false" hidden="false" max="15" min="15" style="0" width="42.3418367346939"/>
    <col collapsed="false" hidden="false" max="16" min="16" style="0" width="21.9030612244898"/>
    <col collapsed="false" hidden="false" max="17" min="17" style="0" width="36.4183673469388"/>
    <col collapsed="false" hidden="false" max="18" min="18" style="0" width="20.8316326530612"/>
    <col collapsed="false" hidden="false" max="19" min="19" style="0" width="20.5612244897959"/>
    <col collapsed="false" hidden="false" max="20" min="20" style="0" width="21.2397959183673"/>
    <col collapsed="false" hidden="false" max="1025" min="21" style="0" width="11.5204081632653"/>
  </cols>
  <sheetData>
    <row collapsed="false" customFormat="false" customHeight="false" hidden="false" ht="15.25" outlineLevel="0" r="1">
      <c r="A1" s="8" t="s">
        <v>122</v>
      </c>
      <c r="B1" s="8"/>
      <c r="C1" s="8"/>
      <c r="D1" s="8"/>
    </row>
    <row collapsed="false" customFormat="false" customHeight="false" hidden="false" ht="15.25" outlineLevel="0" r="2">
      <c r="A2" s="8"/>
      <c r="B2" s="8"/>
      <c r="C2" s="8"/>
      <c r="D2" s="8"/>
    </row>
    <row collapsed="false" customFormat="false" customHeight="false" hidden="false" ht="14.05" outlineLevel="0" r="3">
      <c r="A3" s="9" t="s">
        <v>91</v>
      </c>
      <c r="B3" s="9"/>
      <c r="C3" s="9"/>
      <c r="D3" s="9"/>
      <c r="E3" s="9"/>
      <c r="F3" s="9"/>
      <c r="G3" s="9"/>
      <c r="H3" s="9"/>
      <c r="I3" s="9"/>
      <c r="J3" s="9"/>
      <c r="K3" s="9"/>
      <c r="L3" s="9"/>
      <c r="M3" s="9"/>
      <c r="N3" s="9"/>
      <c r="O3" s="9"/>
      <c r="P3" s="9"/>
      <c r="Q3" s="9"/>
      <c r="R3" s="9"/>
      <c r="S3" s="9"/>
      <c r="T3" s="9"/>
    </row>
    <row collapsed="false" customFormat="false" customHeight="false" hidden="false" ht="14.05" outlineLevel="0" r="4">
      <c r="A4" s="3" t="s">
        <v>92</v>
      </c>
    </row>
    <row collapsed="false" customFormat="false" customHeight="false" hidden="false" ht="14.05" outlineLevel="0" r="5">
      <c r="A5" s="3" t="s">
        <v>67</v>
      </c>
      <c r="B5" s="3" t="s">
        <v>2</v>
      </c>
      <c r="C5" s="3" t="s">
        <v>3</v>
      </c>
      <c r="D5" s="3" t="s">
        <v>46</v>
      </c>
      <c r="E5" s="3" t="s">
        <v>47</v>
      </c>
      <c r="F5" s="3" t="s">
        <v>48</v>
      </c>
      <c r="G5" s="3" t="s">
        <v>36</v>
      </c>
      <c r="H5" s="3" t="s">
        <v>49</v>
      </c>
      <c r="I5" s="3" t="s">
        <v>50</v>
      </c>
      <c r="J5" s="3" t="s">
        <v>51</v>
      </c>
      <c r="K5" s="3" t="s">
        <v>52</v>
      </c>
      <c r="L5" s="3" t="s">
        <v>53</v>
      </c>
      <c r="M5" s="3" t="s">
        <v>27</v>
      </c>
      <c r="N5" s="3" t="s">
        <v>29</v>
      </c>
      <c r="O5" s="3" t="s">
        <v>31</v>
      </c>
      <c r="P5" s="3" t="s">
        <v>33</v>
      </c>
      <c r="Q5" s="3" t="s">
        <v>54</v>
      </c>
      <c r="R5" s="3" t="s">
        <v>55</v>
      </c>
      <c r="S5" s="3" t="s">
        <v>56</v>
      </c>
      <c r="T5" s="3" t="s">
        <v>57</v>
      </c>
      <c r="U5" s="3" t="s">
        <v>58</v>
      </c>
    </row>
    <row collapsed="false" customFormat="false" customHeight="false" hidden="false" ht="14.05" outlineLevel="0" r="6">
      <c r="A6" s="0" t="s">
        <v>5</v>
      </c>
      <c r="B6" s="0" t="n">
        <v>175</v>
      </c>
      <c r="C6" s="0" t="s">
        <v>9</v>
      </c>
      <c r="D6" s="0" t="s">
        <v>61</v>
      </c>
      <c r="E6" s="2" t="n">
        <v>1199</v>
      </c>
      <c r="F6" s="0" t="n">
        <v>1</v>
      </c>
      <c r="G6" s="0" t="s">
        <v>41</v>
      </c>
      <c r="H6" s="0" t="n">
        <v>7</v>
      </c>
      <c r="I6" s="0" t="n">
        <v>2</v>
      </c>
      <c r="J6" s="0" t="n">
        <v>1</v>
      </c>
      <c r="K6" s="0" t="n">
        <v>1</v>
      </c>
      <c r="L6" s="0" t="n">
        <v>1</v>
      </c>
      <c r="M6" s="0" t="n">
        <v>2</v>
      </c>
      <c r="N6" s="0" t="n">
        <v>1</v>
      </c>
      <c r="O6" s="0" t="n">
        <v>0.6</v>
      </c>
      <c r="P6" s="0" t="n">
        <v>4446</v>
      </c>
      <c r="Q6" s="0" t="n">
        <v>13</v>
      </c>
      <c r="R6" s="0" t="n">
        <v>16.3</v>
      </c>
      <c r="S6" s="0" t="n">
        <v>10.8</v>
      </c>
      <c r="T6" s="0" t="n">
        <v>1.4</v>
      </c>
      <c r="U6" s="0" t="s">
        <v>65</v>
      </c>
    </row>
    <row collapsed="false" customFormat="false" customHeight="false" hidden="false" ht="14.05" outlineLevel="0" r="8">
      <c r="A8" s="3" t="s">
        <v>93</v>
      </c>
    </row>
    <row collapsed="false" customFormat="false" customHeight="false" hidden="false" ht="14.05" outlineLevel="0" r="9">
      <c r="A9" s="3" t="s">
        <v>67</v>
      </c>
      <c r="B9" s="3" t="s">
        <v>2</v>
      </c>
      <c r="C9" s="3" t="s">
        <v>3</v>
      </c>
      <c r="D9" s="3" t="s">
        <v>46</v>
      </c>
      <c r="E9" s="3" t="s">
        <v>47</v>
      </c>
      <c r="F9" s="3" t="s">
        <v>48</v>
      </c>
      <c r="G9" s="3" t="s">
        <v>36</v>
      </c>
      <c r="H9" s="3" t="s">
        <v>49</v>
      </c>
      <c r="I9" s="3" t="s">
        <v>50</v>
      </c>
      <c r="J9" s="3" t="s">
        <v>51</v>
      </c>
      <c r="K9" s="3" t="s">
        <v>52</v>
      </c>
      <c r="L9" s="3" t="s">
        <v>53</v>
      </c>
      <c r="M9" s="3" t="s">
        <v>27</v>
      </c>
      <c r="N9" s="3" t="s">
        <v>29</v>
      </c>
      <c r="O9" s="3" t="s">
        <v>31</v>
      </c>
      <c r="P9" s="3" t="s">
        <v>33</v>
      </c>
      <c r="Q9" s="3" t="s">
        <v>54</v>
      </c>
      <c r="R9" s="3" t="s">
        <v>55</v>
      </c>
      <c r="S9" s="3" t="s">
        <v>56</v>
      </c>
      <c r="T9" s="3" t="s">
        <v>57</v>
      </c>
      <c r="U9" s="3" t="s">
        <v>58</v>
      </c>
    </row>
    <row collapsed="false" customFormat="false" customHeight="false" hidden="false" ht="14.9" outlineLevel="0" r="10">
      <c r="A10" s="0" t="s">
        <v>5</v>
      </c>
      <c r="B10" s="0" t="n">
        <v>104</v>
      </c>
      <c r="C10" s="0" t="s">
        <v>17</v>
      </c>
      <c r="D10" s="0" t="s">
        <v>61</v>
      </c>
      <c r="E10" s="2" t="n">
        <v>409.99</v>
      </c>
      <c r="F10" s="0" t="n">
        <v>1</v>
      </c>
      <c r="G10" s="0" t="s">
        <v>41</v>
      </c>
      <c r="H10" s="0" t="n">
        <v>49</v>
      </c>
      <c r="I10" s="0" t="n">
        <v>19</v>
      </c>
      <c r="J10" s="0" t="n">
        <v>8</v>
      </c>
      <c r="K10" s="0" t="n">
        <v>3</v>
      </c>
      <c r="L10" s="0" t="n">
        <v>9</v>
      </c>
      <c r="M10" s="0" t="n">
        <v>7</v>
      </c>
      <c r="N10" s="0" t="n">
        <v>8</v>
      </c>
      <c r="O10" s="0" t="n">
        <v>0.8</v>
      </c>
      <c r="P10" s="0" t="n">
        <v>109</v>
      </c>
      <c r="Q10" s="0" t="n">
        <v>5.7</v>
      </c>
      <c r="R10" s="0" t="n">
        <v>15</v>
      </c>
      <c r="S10" s="0" t="n">
        <v>9.9</v>
      </c>
      <c r="T10" s="0" t="n">
        <v>1.3</v>
      </c>
      <c r="U10" s="0" t="s">
        <v>62</v>
      </c>
    </row>
    <row collapsed="false" customFormat="false" customHeight="false" hidden="false" ht="14.05" outlineLevel="0" r="11">
      <c r="A11" s="0" t="s">
        <v>5</v>
      </c>
      <c r="B11" s="0" t="n">
        <v>105</v>
      </c>
      <c r="C11" s="0" t="s">
        <v>14</v>
      </c>
      <c r="D11" s="0" t="s">
        <v>69</v>
      </c>
      <c r="E11" s="2" t="n">
        <v>1079.99</v>
      </c>
      <c r="F11" s="0" t="n">
        <v>1</v>
      </c>
      <c r="G11" s="0" t="s">
        <v>41</v>
      </c>
      <c r="H11" s="0" t="n">
        <v>58</v>
      </c>
      <c r="I11" s="0" t="n">
        <v>31</v>
      </c>
      <c r="J11" s="0" t="n">
        <v>11</v>
      </c>
      <c r="K11" s="0" t="n">
        <v>7</v>
      </c>
      <c r="L11" s="0" t="n">
        <v>36</v>
      </c>
      <c r="M11" s="0" t="n">
        <v>7</v>
      </c>
      <c r="N11" s="0" t="n">
        <v>20</v>
      </c>
      <c r="O11" s="0" t="n">
        <v>0.7</v>
      </c>
      <c r="P11" s="0" t="n">
        <v>268</v>
      </c>
      <c r="Q11" s="0" t="n">
        <v>7</v>
      </c>
      <c r="R11" s="0" t="n">
        <v>12.9</v>
      </c>
      <c r="S11" s="0" t="n">
        <v>0.3</v>
      </c>
      <c r="T11" s="0" t="n">
        <v>8.9</v>
      </c>
      <c r="U11" s="0" t="s">
        <v>65</v>
      </c>
    </row>
    <row collapsed="false" customFormat="false" customHeight="false" hidden="false" ht="14.05" outlineLevel="0" r="12">
      <c r="A12" s="0" t="s">
        <v>5</v>
      </c>
      <c r="B12" s="0" t="n">
        <v>143</v>
      </c>
      <c r="C12" s="0" t="s">
        <v>19</v>
      </c>
      <c r="D12" s="0" t="s">
        <v>77</v>
      </c>
      <c r="E12" s="2" t="n">
        <v>770.6</v>
      </c>
      <c r="F12" s="0" t="n">
        <v>1</v>
      </c>
      <c r="G12" s="0" t="s">
        <v>39</v>
      </c>
      <c r="H12" s="0" t="n">
        <v>22</v>
      </c>
      <c r="I12" s="0" t="n">
        <v>14</v>
      </c>
      <c r="J12" s="0" t="n">
        <v>4</v>
      </c>
      <c r="K12" s="0" t="n">
        <v>5</v>
      </c>
      <c r="L12" s="0" t="n">
        <v>6</v>
      </c>
      <c r="M12" s="0" t="n">
        <v>6</v>
      </c>
      <c r="N12" s="0" t="n">
        <v>2</v>
      </c>
      <c r="O12" s="0" t="n">
        <v>0.7</v>
      </c>
      <c r="P12" s="0" t="n">
        <v>1473</v>
      </c>
      <c r="Q12" s="0" t="n">
        <v>3.54</v>
      </c>
      <c r="R12" s="0" t="n">
        <v>12.72</v>
      </c>
      <c r="S12" s="0" t="n">
        <v>8.9</v>
      </c>
      <c r="T12" s="0" t="n">
        <v>0.71</v>
      </c>
      <c r="U12" s="0" t="s">
        <v>65</v>
      </c>
    </row>
    <row collapsed="false" customFormat="false" customHeight="false" hidden="false" ht="14.05" outlineLevel="0" r="15">
      <c r="A15" s="10" t="s">
        <v>94</v>
      </c>
      <c r="B15" s="11"/>
      <c r="C15" s="11"/>
      <c r="D15" s="11"/>
      <c r="E15" s="11"/>
      <c r="F15" s="11"/>
      <c r="G15" s="11"/>
      <c r="H15" s="11"/>
      <c r="I15" s="11"/>
      <c r="J15" s="11"/>
      <c r="K15" s="11"/>
      <c r="L15" s="11"/>
      <c r="M15" s="11"/>
      <c r="N15" s="11"/>
      <c r="O15" s="11"/>
      <c r="P15" s="11"/>
      <c r="Q15" s="11"/>
      <c r="R15" s="11"/>
      <c r="S15" s="11"/>
      <c r="T15" s="11"/>
      <c r="U15" s="11"/>
    </row>
    <row collapsed="false" customFormat="false" customHeight="false" hidden="false" ht="14.05" outlineLevel="0" r="16">
      <c r="A16" s="12"/>
      <c r="B16" s="12"/>
      <c r="C16" s="12"/>
      <c r="D16" s="12"/>
      <c r="E16" s="12"/>
      <c r="F16" s="12"/>
      <c r="G16" s="12"/>
      <c r="H16" s="12"/>
      <c r="I16" s="12"/>
      <c r="J16" s="12"/>
      <c r="K16" s="12"/>
      <c r="L16" s="12"/>
      <c r="M16" s="12"/>
      <c r="N16" s="12"/>
      <c r="O16" s="12"/>
      <c r="P16" s="12"/>
      <c r="Q16" s="12"/>
      <c r="R16" s="12"/>
      <c r="S16" s="12"/>
      <c r="T16" s="12"/>
      <c r="U16" s="12"/>
    </row>
    <row collapsed="false" customFormat="false" customHeight="false" hidden="false" ht="14.05" outlineLevel="0" r="17">
      <c r="A17" s="3" t="s">
        <v>95</v>
      </c>
    </row>
    <row collapsed="false" customFormat="false" customHeight="false" hidden="false" ht="14.05" outlineLevel="0" r="18">
      <c r="A18" s="0" t="s">
        <v>67</v>
      </c>
      <c r="B18" s="0" t="s">
        <v>2</v>
      </c>
      <c r="C18" s="0" t="s">
        <v>3</v>
      </c>
      <c r="D18" s="0" t="s">
        <v>46</v>
      </c>
      <c r="E18" s="0" t="s">
        <v>47</v>
      </c>
      <c r="F18" s="0" t="s">
        <v>48</v>
      </c>
      <c r="G18" s="0" t="s">
        <v>36</v>
      </c>
      <c r="H18" s="0" t="s">
        <v>49</v>
      </c>
      <c r="I18" s="0" t="s">
        <v>50</v>
      </c>
      <c r="J18" s="0" t="s">
        <v>51</v>
      </c>
      <c r="K18" s="0" t="s">
        <v>52</v>
      </c>
      <c r="L18" s="0" t="s">
        <v>53</v>
      </c>
      <c r="M18" s="0" t="s">
        <v>27</v>
      </c>
      <c r="N18" s="0" t="s">
        <v>29</v>
      </c>
      <c r="O18" s="0" t="s">
        <v>31</v>
      </c>
      <c r="P18" s="0" t="s">
        <v>33</v>
      </c>
      <c r="Q18" s="0" t="s">
        <v>54</v>
      </c>
      <c r="R18" s="0" t="s">
        <v>55</v>
      </c>
      <c r="S18" s="0" t="s">
        <v>56</v>
      </c>
      <c r="T18" s="0" t="s">
        <v>57</v>
      </c>
      <c r="U18" s="0" t="s">
        <v>58</v>
      </c>
    </row>
    <row collapsed="false" customFormat="false" customHeight="false" hidden="false" ht="14.05" outlineLevel="0" r="19">
      <c r="A19" s="0" t="s">
        <v>5</v>
      </c>
      <c r="B19" s="0" t="n">
        <v>175</v>
      </c>
      <c r="C19" s="0" t="s">
        <v>9</v>
      </c>
      <c r="D19" s="0" t="s">
        <v>61</v>
      </c>
      <c r="E19" s="2" t="n">
        <v>1199</v>
      </c>
      <c r="F19" s="0" t="n">
        <v>1</v>
      </c>
      <c r="G19" s="13" t="n">
        <f aca="false">VLOOKUP(G6,'Warranty Scale'!A2:B6,2,0)</f>
        <v>3</v>
      </c>
      <c r="H19" s="14" t="n">
        <f aca="false">H6/SUM($H$6:$L$6)</f>
        <v>0.583333333333333</v>
      </c>
      <c r="I19" s="14" t="n">
        <f aca="false">I6/SUM($H$6:$L$6)</f>
        <v>0.166666666666667</v>
      </c>
      <c r="J19" s="14" t="n">
        <f aca="false">J6/SUM($H$6:$L$6)</f>
        <v>0.0833333333333333</v>
      </c>
      <c r="K19" s="14" t="n">
        <f aca="false">K6/SUM($H$6:$L$6)</f>
        <v>0.0833333333333333</v>
      </c>
      <c r="L19" s="14" t="n">
        <f aca="false">L6/SUM($H$6:$L$6)</f>
        <v>0.0833333333333333</v>
      </c>
      <c r="M19" s="14" t="n">
        <f aca="false">M6/SUM($M$6:$N$6)</f>
        <v>0.666666666666667</v>
      </c>
      <c r="N19" s="14" t="n">
        <f aca="false">N6/SUM($M$6:$N$6)</f>
        <v>0.333333333333333</v>
      </c>
      <c r="O19" s="0" t="n">
        <v>0.7</v>
      </c>
      <c r="P19" s="13" t="n">
        <f aca="false">P6</f>
        <v>4446</v>
      </c>
      <c r="Q19" s="13" t="n">
        <f aca="false">Q6</f>
        <v>13</v>
      </c>
      <c r="R19" s="13" t="n">
        <f aca="false">R6</f>
        <v>16.3</v>
      </c>
      <c r="S19" s="13" t="n">
        <f aca="false">S6</f>
        <v>10.8</v>
      </c>
      <c r="T19" s="13" t="n">
        <f aca="false">T6</f>
        <v>1.4</v>
      </c>
      <c r="U19" s="13" t="n">
        <f aca="false">U6</f>
        <v>0</v>
      </c>
    </row>
    <row collapsed="false" customFormat="false" customHeight="false" hidden="false" ht="14.05" outlineLevel="0" r="21">
      <c r="A21" s="3" t="s">
        <v>96</v>
      </c>
    </row>
    <row collapsed="false" customFormat="false" customHeight="false" hidden="false" ht="14.9" outlineLevel="0" r="22">
      <c r="A22" s="0" t="s">
        <v>5</v>
      </c>
      <c r="B22" s="0" t="n">
        <v>104</v>
      </c>
      <c r="C22" s="0" t="s">
        <v>17</v>
      </c>
      <c r="D22" s="0" t="s">
        <v>61</v>
      </c>
      <c r="E22" s="2" t="n">
        <v>409.99</v>
      </c>
      <c r="F22" s="0" t="n">
        <v>1</v>
      </c>
      <c r="G22" s="13" t="n">
        <f aca="false">VLOOKUP(G10,'Warranty Scale'!$A$2:$B$6,2,0)</f>
        <v>3</v>
      </c>
      <c r="H22" s="14" t="n">
        <f aca="false">H10/SUM($H$10:$L$10)</f>
        <v>0.556818181818182</v>
      </c>
      <c r="I22" s="14" t="n">
        <f aca="false">I10/SUM($H$10:$L$10)</f>
        <v>0.215909090909091</v>
      </c>
      <c r="J22" s="14" t="n">
        <f aca="false">J10/SUM($H$10:$L$10)</f>
        <v>0.0909090909090909</v>
      </c>
      <c r="K22" s="14" t="n">
        <f aca="false">K10/SUM($H$10:$L$10)</f>
        <v>0.0340909090909091</v>
      </c>
      <c r="L22" s="14" t="n">
        <f aca="false">L10/SUM($H$10:$L$10)</f>
        <v>0.102272727272727</v>
      </c>
      <c r="M22" s="14" t="n">
        <f aca="false">M10/SUM($M$10:$N$10)</f>
        <v>0.466666666666667</v>
      </c>
      <c r="N22" s="14" t="n">
        <f aca="false">N10/SUM($M$10:$N$10)</f>
        <v>0.533333333333333</v>
      </c>
      <c r="O22" s="0" t="n">
        <v>0.8</v>
      </c>
      <c r="P22" s="0" t="n">
        <v>109</v>
      </c>
      <c r="Q22" s="0" t="n">
        <v>5.7</v>
      </c>
      <c r="R22" s="0" t="n">
        <v>15</v>
      </c>
      <c r="S22" s="0" t="n">
        <v>9.9</v>
      </c>
      <c r="T22" s="0" t="n">
        <v>1.3</v>
      </c>
      <c r="U22" s="0" t="s">
        <v>62</v>
      </c>
    </row>
    <row collapsed="false" customFormat="false" customHeight="false" hidden="false" ht="14.05" outlineLevel="0" r="23">
      <c r="A23" s="0" t="s">
        <v>5</v>
      </c>
      <c r="B23" s="0" t="n">
        <v>105</v>
      </c>
      <c r="C23" s="0" t="s">
        <v>14</v>
      </c>
      <c r="D23" s="0" t="s">
        <v>69</v>
      </c>
      <c r="E23" s="2" t="n">
        <v>1079.99</v>
      </c>
      <c r="F23" s="0" t="n">
        <v>1</v>
      </c>
      <c r="G23" s="13" t="n">
        <f aca="false">VLOOKUP(G11,'Warranty Scale'!$A$2:$B$6,2,0)</f>
        <v>3</v>
      </c>
      <c r="H23" s="14" t="n">
        <f aca="false">H11/SUM($H$11:$L$11)</f>
        <v>0.405594405594406</v>
      </c>
      <c r="I23" s="0" t="n">
        <v>1</v>
      </c>
      <c r="J23" s="0" t="n">
        <v>0</v>
      </c>
      <c r="K23" s="0" t="n">
        <v>0</v>
      </c>
      <c r="L23" s="0" t="n">
        <v>0</v>
      </c>
      <c r="M23" s="14" t="n">
        <f aca="false">M11/SUM($M$11:$N$11)</f>
        <v>0.259259259259259</v>
      </c>
      <c r="N23" s="14" t="n">
        <f aca="false">N11/SUM($M$11:$N$11)</f>
        <v>0.740740740740741</v>
      </c>
      <c r="O23" s="0" t="n">
        <v>0.7</v>
      </c>
      <c r="P23" s="0" t="n">
        <v>268</v>
      </c>
      <c r="Q23" s="0" t="n">
        <v>7</v>
      </c>
      <c r="R23" s="0" t="n">
        <v>12.9</v>
      </c>
      <c r="S23" s="0" t="n">
        <v>0.3</v>
      </c>
      <c r="T23" s="0" t="n">
        <v>8.9</v>
      </c>
      <c r="U23" s="0" t="s">
        <v>65</v>
      </c>
    </row>
    <row collapsed="false" customFormat="false" customHeight="false" hidden="false" ht="14.05" outlineLevel="0" r="24">
      <c r="A24" s="0" t="s">
        <v>5</v>
      </c>
      <c r="B24" s="0" t="n">
        <v>143</v>
      </c>
      <c r="C24" s="0" t="s">
        <v>19</v>
      </c>
      <c r="D24" s="0" t="s">
        <v>77</v>
      </c>
      <c r="E24" s="2" t="n">
        <v>770.6</v>
      </c>
      <c r="F24" s="0" t="n">
        <v>1</v>
      </c>
      <c r="G24" s="13" t="n">
        <f aca="false">VLOOKUP(G12,'Warranty Scale'!$A$2:$B$6,2,0)</f>
        <v>1</v>
      </c>
      <c r="H24" s="14" t="n">
        <f aca="false">H12/SUM($H$12:$L$12)</f>
        <v>0.431372549019608</v>
      </c>
      <c r="I24" s="14" t="n">
        <f aca="false">I12/SUM($H$12:$L$12)</f>
        <v>0.274509803921569</v>
      </c>
      <c r="J24" s="14" t="n">
        <f aca="false">J12/SUM($H$12:$L$12)</f>
        <v>0.0784313725490196</v>
      </c>
      <c r="K24" s="14" t="n">
        <f aca="false">K12/SUM($H$12:$L$12)</f>
        <v>0.0980392156862745</v>
      </c>
      <c r="L24" s="14" t="n">
        <f aca="false">L12/SUM($H$12:$L$12)</f>
        <v>0.117647058823529</v>
      </c>
      <c r="M24" s="14" t="n">
        <f aca="false">M12/SUM($M$12:$N$12)</f>
        <v>0.75</v>
      </c>
      <c r="N24" s="14" t="n">
        <f aca="false">N12/SUM($M$12:$N$12)</f>
        <v>0.25</v>
      </c>
      <c r="O24" s="0" t="n">
        <v>0.7</v>
      </c>
      <c r="P24" s="0" t="n">
        <v>1473</v>
      </c>
      <c r="Q24" s="0" t="n">
        <v>3.54</v>
      </c>
      <c r="R24" s="0" t="n">
        <v>12.72</v>
      </c>
      <c r="S24" s="0" t="n">
        <v>8.9</v>
      </c>
      <c r="T24" s="0" t="n">
        <v>0.71</v>
      </c>
      <c r="U24" s="0" t="s">
        <v>65</v>
      </c>
    </row>
    <row collapsed="false" customFormat="false" customHeight="false" hidden="false" ht="14.05" outlineLevel="0" r="25">
      <c r="H25" s="14"/>
      <c r="I25" s="14"/>
      <c r="J25" s="14"/>
      <c r="K25" s="14"/>
      <c r="L25" s="14"/>
      <c r="M25" s="14"/>
      <c r="N25" s="14"/>
    </row>
    <row collapsed="false" customFormat="false" customHeight="false" hidden="false" ht="14.05" outlineLevel="0" r="27">
      <c r="A27" s="10" t="s">
        <v>97</v>
      </c>
      <c r="B27" s="11"/>
      <c r="C27" s="11"/>
      <c r="D27" s="11"/>
      <c r="E27" s="11"/>
      <c r="F27" s="11"/>
      <c r="G27" s="11"/>
      <c r="H27" s="11"/>
      <c r="I27" s="11"/>
      <c r="J27" s="11"/>
      <c r="K27" s="11"/>
      <c r="L27" s="11"/>
      <c r="M27" s="11"/>
      <c r="N27" s="11"/>
      <c r="O27" s="11"/>
      <c r="P27" s="11"/>
      <c r="Q27" s="11"/>
      <c r="R27" s="11"/>
      <c r="S27" s="11"/>
      <c r="T27" s="11"/>
      <c r="U27" s="11"/>
    </row>
    <row collapsed="false" customFormat="false" customHeight="false" hidden="false" ht="14.05" outlineLevel="0" r="28">
      <c r="A28" s="0" t="s">
        <v>67</v>
      </c>
      <c r="B28" s="0" t="s">
        <v>2</v>
      </c>
      <c r="C28" s="0" t="s">
        <v>3</v>
      </c>
      <c r="D28" s="0" t="s">
        <v>46</v>
      </c>
      <c r="E28" s="0" t="s">
        <v>47</v>
      </c>
      <c r="F28" s="0" t="s">
        <v>48</v>
      </c>
      <c r="G28" s="0" t="s">
        <v>36</v>
      </c>
      <c r="H28" s="0" t="s">
        <v>49</v>
      </c>
      <c r="I28" s="0" t="s">
        <v>50</v>
      </c>
      <c r="J28" s="0" t="s">
        <v>51</v>
      </c>
      <c r="K28" s="0" t="s">
        <v>52</v>
      </c>
      <c r="L28" s="0" t="s">
        <v>53</v>
      </c>
      <c r="M28" s="0" t="s">
        <v>27</v>
      </c>
      <c r="N28" s="0" t="s">
        <v>29</v>
      </c>
      <c r="O28" s="0" t="s">
        <v>31</v>
      </c>
      <c r="P28" s="0" t="s">
        <v>33</v>
      </c>
      <c r="Q28" s="0" t="s">
        <v>54</v>
      </c>
      <c r="R28" s="0" t="s">
        <v>55</v>
      </c>
      <c r="S28" s="0" t="s">
        <v>56</v>
      </c>
      <c r="T28" s="0" t="s">
        <v>57</v>
      </c>
      <c r="U28" s="0" t="s">
        <v>58</v>
      </c>
    </row>
    <row collapsed="false" customFormat="false" customHeight="false" hidden="false" ht="14.05" outlineLevel="0" r="29">
      <c r="A29" s="3" t="s">
        <v>123</v>
      </c>
    </row>
    <row collapsed="false" customFormat="false" customHeight="false" hidden="false" ht="14.05" outlineLevel="0" r="30">
      <c r="A30" s="0" t="s">
        <v>5</v>
      </c>
      <c r="B30" s="0" t="n">
        <v>104</v>
      </c>
      <c r="C30" s="13" t="n">
        <f aca="false">IF(C$19=C22,0,1)</f>
        <v>1</v>
      </c>
      <c r="D30" s="13" t="n">
        <f aca="false">IF(D$19=D22,0,1)</f>
        <v>0</v>
      </c>
      <c r="E30" s="13" t="n">
        <f aca="false">ABS(E$19-E22)</f>
        <v>789.01</v>
      </c>
      <c r="F30" s="13" t="n">
        <f aca="false">ABS(F$19-F22)</f>
        <v>0</v>
      </c>
      <c r="G30" s="13" t="n">
        <f aca="false">ABS($G$19-G22)</f>
        <v>0</v>
      </c>
      <c r="H30" s="14" t="n">
        <f aca="false">ABS(H$19-H22)</f>
        <v>0.0265151515151516</v>
      </c>
      <c r="I30" s="14" t="n">
        <f aca="false">ABS(I$19-I22)</f>
        <v>0.0492424242424243</v>
      </c>
      <c r="J30" s="14" t="n">
        <f aca="false">ABS(J$19-J22)</f>
        <v>0.00757575757575758</v>
      </c>
      <c r="K30" s="14" t="n">
        <f aca="false">ABS(K$19-K22)</f>
        <v>0.0492424242424242</v>
      </c>
      <c r="L30" s="14" t="n">
        <f aca="false">ABS(L$19-L22)</f>
        <v>0.0189393939393939</v>
      </c>
      <c r="M30" s="14" t="n">
        <f aca="false">ABS(M$19-M22)</f>
        <v>0.2</v>
      </c>
      <c r="N30" s="14" t="n">
        <f aca="false">ABS(N$19-N22)</f>
        <v>0.2</v>
      </c>
      <c r="O30" s="14" t="n">
        <f aca="false">ABS(O$19-O22)</f>
        <v>0.1</v>
      </c>
      <c r="P30" s="14" t="n">
        <f aca="false">ABS(P$19-P22)</f>
        <v>4337</v>
      </c>
      <c r="Q30" s="14" t="n">
        <f aca="false">ABS(Q$19-Q22)</f>
        <v>7.3</v>
      </c>
      <c r="R30" s="14" t="n">
        <f aca="false">ABS(R$19-R22)</f>
        <v>1.3</v>
      </c>
      <c r="S30" s="14" t="n">
        <f aca="false">ABS(S$19-S22)</f>
        <v>0.9</v>
      </c>
      <c r="T30" s="14" t="n">
        <f aca="false">ABS(T$19-T22)</f>
        <v>0.0999999999999999</v>
      </c>
      <c r="U30" s="13" t="n">
        <f aca="false">IF(U$19 = U22,0,1)</f>
        <v>1</v>
      </c>
    </row>
    <row collapsed="false" customFormat="false" customHeight="false" hidden="false" ht="14.05" outlineLevel="0" r="31">
      <c r="A31" s="0" t="s">
        <v>5</v>
      </c>
      <c r="B31" s="0" t="n">
        <v>105</v>
      </c>
      <c r="C31" s="13" t="n">
        <f aca="false">IF(C$19=C23,0,1)</f>
        <v>1</v>
      </c>
      <c r="D31" s="13" t="n">
        <f aca="false">IF(D$19=D23,0,1)</f>
        <v>1</v>
      </c>
      <c r="E31" s="13" t="n">
        <f aca="false">ABS(E$19-E23)</f>
        <v>119.01</v>
      </c>
      <c r="F31" s="13" t="n">
        <f aca="false">ABS(F$19-F23)</f>
        <v>0</v>
      </c>
      <c r="G31" s="13" t="n">
        <f aca="false">ABS($G$19-G23)</f>
        <v>0</v>
      </c>
      <c r="H31" s="14" t="n">
        <f aca="false">ABS(H$19-H23)</f>
        <v>0.177738927738928</v>
      </c>
      <c r="I31" s="14" t="n">
        <f aca="false">ABS(I$19-I23)</f>
        <v>0.833333333333333</v>
      </c>
      <c r="J31" s="14" t="n">
        <f aca="false">ABS(J$19-J23)</f>
        <v>0.0833333333333333</v>
      </c>
      <c r="K31" s="14" t="n">
        <f aca="false">ABS(K$19-K23)</f>
        <v>0.0833333333333333</v>
      </c>
      <c r="L31" s="14" t="n">
        <f aca="false">ABS(L$19-L23)</f>
        <v>0.0833333333333333</v>
      </c>
      <c r="M31" s="14" t="n">
        <f aca="false">ABS(M$19-M23)</f>
        <v>0.407407407407407</v>
      </c>
      <c r="N31" s="14" t="n">
        <f aca="false">ABS(N$19-N23)</f>
        <v>0.407407407407407</v>
      </c>
      <c r="O31" s="14" t="n">
        <f aca="false">ABS(O$19-O23)</f>
        <v>0</v>
      </c>
      <c r="P31" s="14" t="n">
        <f aca="false">ABS(P$19-P23)</f>
        <v>4178</v>
      </c>
      <c r="Q31" s="14" t="n">
        <f aca="false">ABS(Q$19-Q23)</f>
        <v>6</v>
      </c>
      <c r="R31" s="14" t="n">
        <f aca="false">ABS(R$19-R23)</f>
        <v>3.4</v>
      </c>
      <c r="S31" s="14" t="n">
        <f aca="false">ABS(S$19-S23)</f>
        <v>10.5</v>
      </c>
      <c r="T31" s="14" t="n">
        <f aca="false">ABS(T$19-T23)</f>
        <v>7.5</v>
      </c>
      <c r="U31" s="13" t="n">
        <f aca="false">IF(U$19 = U23,0,1)</f>
        <v>0</v>
      </c>
    </row>
    <row collapsed="false" customFormat="false" customHeight="false" hidden="false" ht="14.05" outlineLevel="0" r="32">
      <c r="A32" s="0" t="s">
        <v>5</v>
      </c>
      <c r="B32" s="0" t="n">
        <v>143</v>
      </c>
      <c r="C32" s="13" t="n">
        <f aca="false">IF(C$19=C24,0,1)</f>
        <v>1</v>
      </c>
      <c r="D32" s="13" t="n">
        <f aca="false">IF(D$19=D24,0,1)</f>
        <v>1</v>
      </c>
      <c r="E32" s="13" t="n">
        <f aca="false">ABS(E$19-E24)</f>
        <v>428.4</v>
      </c>
      <c r="F32" s="13" t="n">
        <f aca="false">ABS(F$19-F24)</f>
        <v>0</v>
      </c>
      <c r="G32" s="13" t="n">
        <f aca="false">ABS($G$19-G24)</f>
        <v>2</v>
      </c>
      <c r="H32" s="14" t="n">
        <f aca="false">ABS(H$19-H24)</f>
        <v>0.151960784313726</v>
      </c>
      <c r="I32" s="14" t="n">
        <f aca="false">ABS(I$19-I24)</f>
        <v>0.107843137254902</v>
      </c>
      <c r="J32" s="14" t="n">
        <f aca="false">ABS(J$19-J24)</f>
        <v>0.00490196078431372</v>
      </c>
      <c r="K32" s="14" t="n">
        <f aca="false">ABS(K$19-K24)</f>
        <v>0.0147058823529412</v>
      </c>
      <c r="L32" s="14" t="n">
        <f aca="false">ABS(L$19-L24)</f>
        <v>0.0343137254901961</v>
      </c>
      <c r="M32" s="14" t="n">
        <f aca="false">ABS(M$19-M24)</f>
        <v>0.0833333333333334</v>
      </c>
      <c r="N32" s="14" t="n">
        <f aca="false">ABS(N$19-N24)</f>
        <v>0.0833333333333333</v>
      </c>
      <c r="O32" s="14" t="n">
        <f aca="false">ABS(O$19-O24)</f>
        <v>0</v>
      </c>
      <c r="P32" s="14" t="n">
        <f aca="false">ABS(P$19-P24)</f>
        <v>2973</v>
      </c>
      <c r="Q32" s="14" t="n">
        <f aca="false">ABS(Q$19-Q24)</f>
        <v>9.46</v>
      </c>
      <c r="R32" s="14" t="n">
        <f aca="false">ABS(R$19-R24)</f>
        <v>3.58</v>
      </c>
      <c r="S32" s="14" t="n">
        <f aca="false">ABS(S$19-S24)</f>
        <v>1.9</v>
      </c>
      <c r="T32" s="14" t="n">
        <f aca="false">ABS(T$19-T24)</f>
        <v>0.69</v>
      </c>
      <c r="U32" s="13" t="n">
        <f aca="false">IF(U$19 = U24,0,1)</f>
        <v>0</v>
      </c>
    </row>
    <row collapsed="false" customFormat="false" customHeight="false" hidden="false" ht="14.05" outlineLevel="0" r="33">
      <c r="H33" s="14"/>
      <c r="I33" s="14"/>
      <c r="J33" s="14"/>
      <c r="K33" s="14"/>
      <c r="L33" s="14"/>
      <c r="M33" s="14"/>
      <c r="N33" s="14"/>
      <c r="O33" s="14"/>
      <c r="P33" s="14"/>
      <c r="Q33" s="14"/>
      <c r="R33" s="14"/>
      <c r="S33" s="14"/>
      <c r="T33" s="14"/>
    </row>
    <row collapsed="false" customFormat="false" customHeight="false" hidden="false" ht="14.05" outlineLevel="0" r="35">
      <c r="A35" s="10" t="s">
        <v>99</v>
      </c>
      <c r="B35" s="11"/>
      <c r="C35" s="11"/>
      <c r="D35" s="11"/>
      <c r="E35" s="11"/>
      <c r="F35" s="11"/>
      <c r="G35" s="11"/>
      <c r="H35" s="11"/>
      <c r="I35" s="11"/>
      <c r="J35" s="11"/>
      <c r="K35" s="11"/>
      <c r="L35" s="11"/>
      <c r="M35" s="11"/>
      <c r="N35" s="11"/>
      <c r="O35" s="11"/>
      <c r="P35" s="11"/>
      <c r="Q35" s="11"/>
      <c r="R35" s="11"/>
      <c r="S35" s="11"/>
      <c r="T35" s="11"/>
      <c r="U35" s="11"/>
    </row>
    <row collapsed="false" customFormat="false" customHeight="false" hidden="false" ht="14.05" outlineLevel="0" r="36">
      <c r="A36" s="0" t="s">
        <v>67</v>
      </c>
      <c r="B36" s="0" t="s">
        <v>2</v>
      </c>
      <c r="C36" s="0" t="s">
        <v>3</v>
      </c>
      <c r="D36" s="0" t="s">
        <v>46</v>
      </c>
      <c r="E36" s="0" t="s">
        <v>47</v>
      </c>
      <c r="F36" s="0" t="s">
        <v>48</v>
      </c>
      <c r="G36" s="0" t="s">
        <v>36</v>
      </c>
      <c r="H36" s="0" t="s">
        <v>49</v>
      </c>
      <c r="I36" s="0" t="s">
        <v>50</v>
      </c>
      <c r="J36" s="0" t="s">
        <v>51</v>
      </c>
      <c r="K36" s="0" t="s">
        <v>52</v>
      </c>
      <c r="L36" s="0" t="s">
        <v>53</v>
      </c>
      <c r="M36" s="0" t="s">
        <v>27</v>
      </c>
      <c r="N36" s="0" t="s">
        <v>29</v>
      </c>
      <c r="O36" s="0" t="s">
        <v>31</v>
      </c>
      <c r="P36" s="0" t="s">
        <v>33</v>
      </c>
      <c r="Q36" s="0" t="s">
        <v>54</v>
      </c>
      <c r="R36" s="0" t="s">
        <v>55</v>
      </c>
      <c r="S36" s="0" t="s">
        <v>56</v>
      </c>
      <c r="T36" s="0" t="s">
        <v>57</v>
      </c>
      <c r="U36" s="0" t="s">
        <v>58</v>
      </c>
    </row>
    <row collapsed="false" customFormat="false" customHeight="false" hidden="false" ht="14.05" outlineLevel="0" r="37">
      <c r="A37" s="0" t="s">
        <v>100</v>
      </c>
      <c r="B37" s="0" t="s">
        <v>100</v>
      </c>
      <c r="C37" s="0" t="n">
        <v>1</v>
      </c>
      <c r="D37" s="0" t="n">
        <v>1</v>
      </c>
      <c r="E37" s="0" t="n">
        <v>1</v>
      </c>
      <c r="F37" s="0" t="n">
        <v>1</v>
      </c>
      <c r="G37" s="0" t="n">
        <v>1</v>
      </c>
      <c r="H37" s="0" t="n">
        <v>1</v>
      </c>
      <c r="I37" s="0" t="n">
        <v>1</v>
      </c>
      <c r="J37" s="0" t="n">
        <v>1</v>
      </c>
      <c r="K37" s="0" t="n">
        <v>1</v>
      </c>
      <c r="L37" s="0" t="n">
        <v>1</v>
      </c>
      <c r="M37" s="0" t="n">
        <v>1</v>
      </c>
      <c r="N37" s="0" t="n">
        <v>1</v>
      </c>
      <c r="O37" s="0" t="n">
        <v>1</v>
      </c>
      <c r="P37" s="0" t="n">
        <v>0.5</v>
      </c>
      <c r="Q37" s="0" t="n">
        <v>1</v>
      </c>
      <c r="R37" s="0" t="n">
        <v>1</v>
      </c>
      <c r="S37" s="0" t="n">
        <v>1</v>
      </c>
      <c r="T37" s="0" t="n">
        <v>1</v>
      </c>
      <c r="U37" s="0" t="n">
        <v>0.5</v>
      </c>
    </row>
    <row collapsed="false" customFormat="false" customHeight="false" hidden="false" ht="14.9" outlineLevel="0" r="39">
      <c r="A39" s="10" t="s">
        <v>101</v>
      </c>
      <c r="B39" s="11"/>
      <c r="C39" s="11"/>
      <c r="D39" s="11"/>
      <c r="E39" s="11"/>
      <c r="F39" s="11"/>
      <c r="G39" s="11"/>
      <c r="H39" s="11"/>
      <c r="I39" s="11"/>
      <c r="J39" s="11"/>
      <c r="K39" s="11"/>
      <c r="L39" s="11"/>
      <c r="M39" s="11"/>
      <c r="N39" s="11"/>
      <c r="O39" s="11"/>
      <c r="P39" s="11"/>
      <c r="Q39" s="11"/>
      <c r="R39" s="11"/>
      <c r="S39" s="11"/>
      <c r="T39" s="11"/>
      <c r="U39" s="11"/>
    </row>
    <row collapsed="false" customFormat="false" customHeight="false" hidden="false" ht="14.05" outlineLevel="0" r="40"/>
    <row collapsed="false" customFormat="false" customHeight="false" hidden="false" ht="14.05" outlineLevel="0" r="41">
      <c r="A41" s="0" t="s">
        <v>5</v>
      </c>
      <c r="B41" s="0" t="n">
        <v>104</v>
      </c>
      <c r="C41" s="14" t="n">
        <f aca="false">C30*C$37</f>
        <v>1</v>
      </c>
      <c r="D41" s="14" t="n">
        <f aca="false">D30*D37</f>
        <v>0</v>
      </c>
      <c r="E41" s="14" t="n">
        <f aca="false">E30*E37</f>
        <v>789.01</v>
      </c>
      <c r="F41" s="14" t="n">
        <f aca="false">F30*F37</f>
        <v>0</v>
      </c>
      <c r="G41" s="14" t="n">
        <v>0</v>
      </c>
      <c r="H41" s="14" t="n">
        <f aca="false">H30*H37</f>
        <v>0.0265151515151516</v>
      </c>
      <c r="I41" s="14" t="n">
        <f aca="false">I30*I37</f>
        <v>0.0492424242424243</v>
      </c>
      <c r="J41" s="14" t="n">
        <f aca="false">J30*J37</f>
        <v>0.00757575757575758</v>
      </c>
      <c r="K41" s="14" t="n">
        <f aca="false">K30*K37</f>
        <v>0.0492424242424242</v>
      </c>
      <c r="L41" s="14" t="n">
        <f aca="false">L30*L37</f>
        <v>0.0189393939393939</v>
      </c>
      <c r="M41" s="14" t="n">
        <f aca="false">M30*M37</f>
        <v>0.2</v>
      </c>
      <c r="N41" s="14" t="n">
        <f aca="false">N30*N37</f>
        <v>0.2</v>
      </c>
      <c r="O41" s="14" t="n">
        <f aca="false">O30*O37</f>
        <v>0.1</v>
      </c>
      <c r="P41" s="14" t="n">
        <f aca="false">P30*P37</f>
        <v>2168.5</v>
      </c>
      <c r="Q41" s="14" t="n">
        <f aca="false">Q30*Q37</f>
        <v>7.3</v>
      </c>
      <c r="R41" s="14" t="n">
        <f aca="false">R30*R37</f>
        <v>1.3</v>
      </c>
      <c r="S41" s="14" t="n">
        <f aca="false">S30*S37</f>
        <v>0.9</v>
      </c>
      <c r="T41" s="14" t="n">
        <f aca="false">T30*T37</f>
        <v>0.0999999999999999</v>
      </c>
      <c r="U41" s="13" t="n">
        <f aca="false">U30*U37</f>
        <v>0.5</v>
      </c>
    </row>
    <row collapsed="false" customFormat="false" customHeight="false" hidden="false" ht="14.05" outlineLevel="0" r="42">
      <c r="A42" s="0" t="s">
        <v>5</v>
      </c>
      <c r="B42" s="0" t="n">
        <v>105</v>
      </c>
      <c r="C42" s="14" t="n">
        <f aca="false">C31*C$37</f>
        <v>1</v>
      </c>
      <c r="D42" s="14" t="n">
        <f aca="false">D31*D$37</f>
        <v>1</v>
      </c>
      <c r="E42" s="14" t="n">
        <f aca="false">E31*E$37</f>
        <v>119.01</v>
      </c>
      <c r="F42" s="14" t="n">
        <f aca="false">F31*F$37</f>
        <v>0</v>
      </c>
      <c r="G42" s="14" t="n">
        <v>2</v>
      </c>
      <c r="H42" s="14" t="n">
        <f aca="false">H31*H$37</f>
        <v>0.177738927738928</v>
      </c>
      <c r="I42" s="14" t="n">
        <f aca="false">I31*I$37</f>
        <v>0.833333333333333</v>
      </c>
      <c r="J42" s="14" t="n">
        <f aca="false">J31*J$37</f>
        <v>0.0833333333333333</v>
      </c>
      <c r="K42" s="14" t="n">
        <f aca="false">K31*K$37</f>
        <v>0.0833333333333333</v>
      </c>
      <c r="L42" s="14" t="n">
        <f aca="false">L31*L$37</f>
        <v>0.0833333333333333</v>
      </c>
      <c r="M42" s="14" t="n">
        <f aca="false">M31*M$37</f>
        <v>0.407407407407407</v>
      </c>
      <c r="N42" s="14" t="n">
        <f aca="false">N31*N$37</f>
        <v>0.407407407407407</v>
      </c>
      <c r="O42" s="14" t="n">
        <f aca="false">O31*O$37</f>
        <v>0</v>
      </c>
      <c r="P42" s="14" t="n">
        <f aca="false">P31*P$37</f>
        <v>2089</v>
      </c>
      <c r="Q42" s="14" t="n">
        <f aca="false">Q31*Q$37</f>
        <v>6</v>
      </c>
      <c r="R42" s="14" t="n">
        <f aca="false">R31*R$37</f>
        <v>3.4</v>
      </c>
      <c r="S42" s="14" t="n">
        <f aca="false">S31*S$37</f>
        <v>10.5</v>
      </c>
      <c r="T42" s="14" t="n">
        <f aca="false">T31*T$37</f>
        <v>7.5</v>
      </c>
      <c r="U42" s="13" t="n">
        <f aca="false">U31*U$37</f>
        <v>0</v>
      </c>
    </row>
    <row collapsed="false" customFormat="false" customHeight="false" hidden="false" ht="14.05" outlineLevel="0" r="43">
      <c r="A43" s="0" t="s">
        <v>5</v>
      </c>
      <c r="B43" s="0" t="n">
        <v>143</v>
      </c>
      <c r="C43" s="14" t="n">
        <f aca="false">C32*C$37</f>
        <v>1</v>
      </c>
      <c r="D43" s="14" t="n">
        <f aca="false">D32*D$37</f>
        <v>1</v>
      </c>
      <c r="E43" s="14" t="n">
        <f aca="false">E32*E$37</f>
        <v>428.4</v>
      </c>
      <c r="F43" s="14" t="n">
        <f aca="false">F32*F$37</f>
        <v>0</v>
      </c>
      <c r="G43" s="14" t="n">
        <v>0</v>
      </c>
      <c r="H43" s="14" t="n">
        <f aca="false">H32*H$37</f>
        <v>0.151960784313726</v>
      </c>
      <c r="I43" s="14" t="n">
        <f aca="false">I32*I$37</f>
        <v>0.107843137254902</v>
      </c>
      <c r="J43" s="14" t="n">
        <f aca="false">J32*J$37</f>
        <v>0.00490196078431372</v>
      </c>
      <c r="K43" s="14" t="n">
        <f aca="false">K32*K$37</f>
        <v>0.0147058823529412</v>
      </c>
      <c r="L43" s="14" t="n">
        <f aca="false">L32*L$37</f>
        <v>0.0343137254901961</v>
      </c>
      <c r="M43" s="14" t="n">
        <f aca="false">M32*M$37</f>
        <v>0.0833333333333334</v>
      </c>
      <c r="N43" s="14" t="n">
        <f aca="false">N32*N$37</f>
        <v>0.0833333333333333</v>
      </c>
      <c r="O43" s="14" t="n">
        <f aca="false">O32*O$37</f>
        <v>0</v>
      </c>
      <c r="P43" s="14" t="n">
        <f aca="false">P32*P$37</f>
        <v>1486.5</v>
      </c>
      <c r="Q43" s="14" t="n">
        <f aca="false">Q32*Q$37</f>
        <v>9.46</v>
      </c>
      <c r="R43" s="14" t="n">
        <f aca="false">R32*R$37</f>
        <v>3.58</v>
      </c>
      <c r="S43" s="14" t="n">
        <f aca="false">S32*S$37</f>
        <v>1.9</v>
      </c>
      <c r="T43" s="14" t="n">
        <f aca="false">T32*T$37</f>
        <v>0.69</v>
      </c>
      <c r="U43" s="13" t="n">
        <f aca="false">U32*U$37</f>
        <v>0</v>
      </c>
    </row>
    <row collapsed="false" customFormat="false" customHeight="false" hidden="false" ht="14.05" outlineLevel="0" r="44">
      <c r="C44" s="14"/>
      <c r="D44" s="14"/>
      <c r="E44" s="14"/>
      <c r="F44" s="14"/>
      <c r="G44" s="14"/>
      <c r="H44" s="14"/>
      <c r="I44" s="14"/>
      <c r="J44" s="14"/>
      <c r="K44" s="14"/>
      <c r="L44" s="14"/>
      <c r="M44" s="14"/>
      <c r="N44" s="14"/>
      <c r="O44" s="14"/>
      <c r="P44" s="14"/>
      <c r="Q44" s="14"/>
      <c r="R44" s="14"/>
      <c r="S44" s="14"/>
      <c r="T44" s="14"/>
    </row>
    <row collapsed="false" customFormat="false" customHeight="false" hidden="false" ht="14.05" outlineLevel="0" r="47">
      <c r="A47" s="10" t="s">
        <v>102</v>
      </c>
      <c r="B47" s="11"/>
      <c r="C47" s="11"/>
      <c r="D47" s="11"/>
      <c r="E47" s="11"/>
      <c r="F47" s="11"/>
      <c r="G47" s="11"/>
      <c r="H47" s="11"/>
      <c r="I47" s="11"/>
      <c r="J47" s="11"/>
      <c r="K47" s="11"/>
      <c r="L47" s="11"/>
      <c r="M47" s="11"/>
      <c r="N47" s="11"/>
      <c r="O47" s="11"/>
      <c r="P47" s="11"/>
      <c r="Q47" s="11"/>
      <c r="R47" s="11"/>
      <c r="S47" s="11"/>
      <c r="T47" s="11"/>
    </row>
    <row collapsed="false" customFormat="false" customHeight="false" hidden="false" ht="14.05" outlineLevel="0" r="48">
      <c r="A48" s="3" t="s">
        <v>123</v>
      </c>
    </row>
    <row collapsed="false" customFormat="false" customHeight="false" hidden="false" ht="14.05" outlineLevel="0" r="49">
      <c r="A49" s="3" t="s">
        <v>67</v>
      </c>
      <c r="B49" s="3" t="s">
        <v>2</v>
      </c>
      <c r="C49" s="3" t="s">
        <v>103</v>
      </c>
      <c r="D49" s="3" t="s">
        <v>104</v>
      </c>
    </row>
    <row collapsed="false" customFormat="false" customHeight="false" hidden="false" ht="14.05" outlineLevel="0" r="50">
      <c r="A50" s="0" t="s">
        <v>5</v>
      </c>
      <c r="B50" s="0" t="n">
        <v>104</v>
      </c>
      <c r="C50" s="14" t="n">
        <f aca="false">SUM(C41:U41)</f>
        <v>2969.26151515152</v>
      </c>
      <c r="D50" s="0" t="n">
        <v>196</v>
      </c>
    </row>
    <row collapsed="false" customFormat="false" customHeight="false" hidden="false" ht="14.05" outlineLevel="0" r="51">
      <c r="A51" s="0" t="s">
        <v>5</v>
      </c>
      <c r="B51" s="0" t="n">
        <v>105</v>
      </c>
      <c r="C51" s="14" t="n">
        <f aca="false">SUM(C42:U42)</f>
        <v>2241.48588707589</v>
      </c>
      <c r="D51" s="0" t="n">
        <v>232</v>
      </c>
    </row>
    <row collapsed="false" customFormat="false" customHeight="false" hidden="false" ht="14.05" outlineLevel="0" r="52">
      <c r="A52" s="0" t="s">
        <v>5</v>
      </c>
      <c r="B52" s="0" t="n">
        <v>143</v>
      </c>
      <c r="C52" s="14" t="n">
        <f aca="false">SUM(C43:U43)</f>
        <v>1933.01039215686</v>
      </c>
      <c r="D52" s="0" t="n">
        <v>88</v>
      </c>
    </row>
    <row collapsed="false" customFormat="false" customHeight="false" hidden="false" ht="14.05" outlineLevel="0" r="55">
      <c r="A55" s="15" t="s">
        <v>124</v>
      </c>
      <c r="B55" s="9"/>
      <c r="C55" s="9"/>
      <c r="D55" s="9"/>
      <c r="E55" s="9"/>
      <c r="F55" s="9"/>
      <c r="G55" s="9"/>
      <c r="H55" s="9"/>
      <c r="I55" s="9"/>
      <c r="J55" s="9"/>
      <c r="K55" s="9"/>
      <c r="L55" s="9"/>
      <c r="M55" s="9"/>
      <c r="N55" s="9"/>
      <c r="O55" s="9"/>
      <c r="P55" s="9"/>
      <c r="Q55" s="9"/>
      <c r="R55" s="9"/>
      <c r="S55" s="9"/>
      <c r="T55" s="9"/>
    </row>
    <row collapsed="false" customFormat="false" customHeight="false" hidden="false" ht="14.05" outlineLevel="0" r="56">
      <c r="A56" s="3" t="s">
        <v>123</v>
      </c>
    </row>
    <row collapsed="false" customFormat="false" customHeight="false" hidden="false" ht="14.05" outlineLevel="0" r="57">
      <c r="A57" s="0" t="s">
        <v>106</v>
      </c>
      <c r="B57" s="0" t="n">
        <v>88</v>
      </c>
      <c r="C57" s="0" t="s">
        <v>125</v>
      </c>
    </row>
    <row collapsed="false" customFormat="false" customHeight="false" hidden="false" ht="14.9" outlineLevel="0" r="58">
      <c r="A58" s="0" t="s">
        <v>108</v>
      </c>
      <c r="B58" s="16" t="n">
        <v>1199</v>
      </c>
      <c r="C58" s="0" t="s">
        <v>109</v>
      </c>
    </row>
    <row collapsed="false" customFormat="false" customHeight="false" hidden="false" ht="14.05" outlineLevel="0" r="59">
      <c r="A59" s="0" t="s">
        <v>110</v>
      </c>
      <c r="B59" s="16" t="n">
        <f aca="false">B57*B58</f>
        <v>105512</v>
      </c>
      <c r="C59" s="0" t="s">
        <v>111</v>
      </c>
    </row>
    <row collapsed="false" customFormat="false" customHeight="false" hidden="false" ht="14.9" outlineLevel="0" r="60">
      <c r="A60" s="0" t="s">
        <v>68</v>
      </c>
      <c r="B60" s="13" t="n">
        <f aca="false">'Potential New Product List'!V6</f>
        <v>0.15</v>
      </c>
      <c r="C60" s="0" t="s">
        <v>109</v>
      </c>
    </row>
    <row collapsed="false" customFormat="false" customHeight="false" hidden="false" ht="14.05" outlineLevel="0" r="61">
      <c r="A61" s="0" t="s">
        <v>112</v>
      </c>
      <c r="B61" s="16" t="n">
        <f aca="false">B59*B60</f>
        <v>15826.8</v>
      </c>
      <c r="C61" s="0" t="s">
        <v>113</v>
      </c>
    </row>
    <row collapsed="false" customFormat="false" customHeight="false" hidden="false" ht="14.05" outlineLevel="0" r="63"/>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&amp;C&amp;"Arial,Regular"&amp;10&amp;A</oddHead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TotalTime>456143</TotalTime>
  <Application>LibreOffice/4.0.2.2$Windows_x86 LibreOffice_project/4c82dcdd6efcd48b1d8bba66bfe1989deee49c3</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2014-12-01T11:18:42.67Z</dcterms:created>
  <dcterms:modified xsi:type="dcterms:W3CDTF">2014-12-19T15:08:55.93Z</dcterms:modified>
  <cp:revision>12</cp:revision>
</cp:coreProperties>
</file>